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queryTables/queryTable1.xml" ContentType="application/vnd.openxmlformats-officedocument.spreadsheetml.queryTable+xml"/>
  <Override PartName="/xl/externalLinks/externalLink5.xml" ContentType="application/vnd.openxmlformats-officedocument.spreadsheetml.externalLink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xl/connections.xml" ContentType="application/vnd.openxmlformats-officedocument.spreadsheetml.connection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finance/Proformas/Engineering and Public Works/"/>
    </mc:Choice>
  </mc:AlternateContent>
  <bookViews>
    <workbookView xWindow="480" yWindow="180" windowWidth="22995" windowHeight="14310"/>
  </bookViews>
  <sheets>
    <sheet name="Current Working" sheetId="5" r:id="rId1"/>
    <sheet name="Expenses" sheetId="7" r:id="rId2"/>
    <sheet name="Revenues" sheetId="3" r:id="rId3"/>
    <sheet name="Balance Sheet" sheetId="2" r:id="rId4"/>
    <sheet name="Budget Upload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1" hidden="1">Expenses!$A$2:$BJ$722</definedName>
    <definedName name="_xlnm._FilterDatabase" localSheetId="2" hidden="1">Revenues!$A$2:$WWY$28</definedName>
    <definedName name="_xlnm.Print_Area" localSheetId="0">'Current Working'!$B$1:$BJ$47</definedName>
    <definedName name="qsysprt" localSheetId="3">'Balance Sheet'!$B$1:$N$24</definedName>
  </definedNames>
  <calcPr calcId="162913"/>
</workbook>
</file>

<file path=xl/calcChain.xml><?xml version="1.0" encoding="utf-8"?>
<calcChain xmlns="http://schemas.openxmlformats.org/spreadsheetml/2006/main">
  <c r="AN30" i="5" l="1"/>
  <c r="AO30" i="5"/>
  <c r="AP30" i="5"/>
  <c r="AQ30" i="5"/>
  <c r="AR30" i="5"/>
  <c r="AS30" i="5"/>
  <c r="AT30" i="5"/>
  <c r="AM30" i="5"/>
  <c r="AN28" i="5"/>
  <c r="AO28" i="5"/>
  <c r="AP28" i="5"/>
  <c r="AQ28" i="5"/>
  <c r="AR28" i="5"/>
  <c r="AS28" i="5"/>
  <c r="AT28" i="5"/>
  <c r="AN29" i="5"/>
  <c r="AO29" i="5"/>
  <c r="AP29" i="5"/>
  <c r="AQ29" i="5"/>
  <c r="AR29" i="5"/>
  <c r="AS29" i="5"/>
  <c r="AT29" i="5"/>
  <c r="AM29" i="5"/>
  <c r="AM28" i="5"/>
  <c r="AQ18" i="5"/>
  <c r="AR18" i="5"/>
  <c r="AS18" i="5"/>
  <c r="AT18" i="5"/>
  <c r="AQ19" i="5"/>
  <c r="AR19" i="5"/>
  <c r="AS19" i="5"/>
  <c r="AT19" i="5"/>
  <c r="AQ20" i="5"/>
  <c r="AR20" i="5"/>
  <c r="AS20" i="5"/>
  <c r="AT20" i="5"/>
  <c r="AQ21" i="5"/>
  <c r="AR21" i="5"/>
  <c r="AS21" i="5"/>
  <c r="AT21" i="5"/>
  <c r="AN22" i="5"/>
  <c r="AO22" i="5"/>
  <c r="AP22" i="5"/>
  <c r="AQ22" i="5"/>
  <c r="AR22" i="5"/>
  <c r="AS22" i="5"/>
  <c r="AT22" i="5"/>
  <c r="AU22" i="5" s="1"/>
  <c r="AV22" i="5" s="1"/>
  <c r="AQ23" i="5"/>
  <c r="AR23" i="5"/>
  <c r="AS23" i="5"/>
  <c r="AT23" i="5"/>
  <c r="AQ24" i="5"/>
  <c r="AR24" i="5"/>
  <c r="AS24" i="5"/>
  <c r="AT24" i="5"/>
  <c r="AM22" i="5"/>
  <c r="AU15" i="5"/>
  <c r="AT15" i="5"/>
  <c r="AS15" i="5"/>
  <c r="AR15" i="5"/>
  <c r="AQ15" i="5"/>
  <c r="AP15" i="5"/>
  <c r="AO15" i="5"/>
  <c r="AN15" i="5"/>
  <c r="AM15" i="5"/>
  <c r="AJ28" i="3"/>
  <c r="AK28" i="3"/>
  <c r="AL28" i="3"/>
  <c r="AM28" i="3"/>
  <c r="AN28" i="3"/>
  <c r="AO28" i="3"/>
  <c r="AP28" i="3"/>
  <c r="AI28" i="3"/>
  <c r="AC30" i="5"/>
  <c r="AD30" i="5"/>
  <c r="AE30" i="5"/>
  <c r="AF30" i="5"/>
  <c r="AG30" i="5"/>
  <c r="AH30" i="5"/>
  <c r="AB30" i="5"/>
  <c r="AC18" i="5"/>
  <c r="AD18" i="5"/>
  <c r="AE18" i="5"/>
  <c r="AF18" i="5"/>
  <c r="AG18" i="5"/>
  <c r="AH18" i="5"/>
  <c r="AC19" i="5"/>
  <c r="AD19" i="5"/>
  <c r="AE19" i="5"/>
  <c r="AF19" i="5"/>
  <c r="AG19" i="5"/>
  <c r="AH19" i="5"/>
  <c r="AC20" i="5"/>
  <c r="AD20" i="5"/>
  <c r="AE20" i="5"/>
  <c r="AF20" i="5"/>
  <c r="AG20" i="5"/>
  <c r="AH20" i="5"/>
  <c r="AC21" i="5"/>
  <c r="AD21" i="5"/>
  <c r="AE21" i="5"/>
  <c r="AF21" i="5"/>
  <c r="AG21" i="5"/>
  <c r="AH21" i="5"/>
  <c r="AC22" i="5"/>
  <c r="AD22" i="5"/>
  <c r="AE22" i="5"/>
  <c r="AF22" i="5"/>
  <c r="AG22" i="5"/>
  <c r="AH22" i="5"/>
  <c r="AC23" i="5"/>
  <c r="AD23" i="5"/>
  <c r="AE23" i="5"/>
  <c r="AF23" i="5"/>
  <c r="AG23" i="5"/>
  <c r="AH23" i="5"/>
  <c r="AC24" i="5"/>
  <c r="AD24" i="5"/>
  <c r="AE24" i="5"/>
  <c r="AF24" i="5"/>
  <c r="AG24" i="5"/>
  <c r="AH24" i="5"/>
  <c r="AB19" i="5"/>
  <c r="AB20" i="5"/>
  <c r="AB21" i="5"/>
  <c r="AB22" i="5"/>
  <c r="AB23" i="5"/>
  <c r="AB24" i="5"/>
  <c r="AB18" i="5"/>
  <c r="R28" i="5"/>
  <c r="S28" i="5"/>
  <c r="T28" i="5"/>
  <c r="U28" i="5"/>
  <c r="V28" i="5"/>
  <c r="W28" i="5"/>
  <c r="R29" i="5"/>
  <c r="S29" i="5"/>
  <c r="T29" i="5"/>
  <c r="U29" i="5"/>
  <c r="V29" i="5"/>
  <c r="W29" i="5"/>
  <c r="Q29" i="5"/>
  <c r="Q28" i="5"/>
  <c r="R30" i="5"/>
  <c r="S30" i="5"/>
  <c r="T30" i="5"/>
  <c r="U30" i="5"/>
  <c r="V30" i="5"/>
  <c r="W30" i="5"/>
  <c r="Q30" i="5"/>
  <c r="S18" i="5"/>
  <c r="T18" i="5"/>
  <c r="U18" i="5"/>
  <c r="W18" i="5"/>
  <c r="S19" i="5"/>
  <c r="T19" i="5"/>
  <c r="U19" i="5"/>
  <c r="W19" i="5"/>
  <c r="S20" i="5"/>
  <c r="T20" i="5"/>
  <c r="U20" i="5"/>
  <c r="W20" i="5"/>
  <c r="S21" i="5"/>
  <c r="T21" i="5"/>
  <c r="U21" i="5"/>
  <c r="W21" i="5"/>
  <c r="R22" i="5"/>
  <c r="S22" i="5"/>
  <c r="T22" i="5"/>
  <c r="U22" i="5"/>
  <c r="V22" i="5"/>
  <c r="W22" i="5"/>
  <c r="S23" i="5"/>
  <c r="T23" i="5"/>
  <c r="U23" i="5"/>
  <c r="W23" i="5"/>
  <c r="S24" i="5"/>
  <c r="T24" i="5"/>
  <c r="U24" i="5"/>
  <c r="W24" i="5"/>
  <c r="Q22" i="5"/>
  <c r="H18" i="5"/>
  <c r="I18" i="5"/>
  <c r="J18" i="5"/>
  <c r="L18" i="5"/>
  <c r="H19" i="5"/>
  <c r="I19" i="5"/>
  <c r="J19" i="5"/>
  <c r="L19" i="5"/>
  <c r="H20" i="5"/>
  <c r="I20" i="5"/>
  <c r="J20" i="5"/>
  <c r="L20" i="5"/>
  <c r="H21" i="5"/>
  <c r="I21" i="5"/>
  <c r="J21" i="5"/>
  <c r="L21" i="5"/>
  <c r="G22" i="5"/>
  <c r="H22" i="5"/>
  <c r="I22" i="5"/>
  <c r="J22" i="5"/>
  <c r="K22" i="5"/>
  <c r="L22" i="5"/>
  <c r="H23" i="5"/>
  <c r="I23" i="5"/>
  <c r="J23" i="5"/>
  <c r="L23" i="5"/>
  <c r="H24" i="5"/>
  <c r="I24" i="5"/>
  <c r="J24" i="5"/>
  <c r="L24" i="5"/>
  <c r="F22" i="5"/>
  <c r="G15" i="5"/>
  <c r="H15" i="5"/>
  <c r="I15" i="5"/>
  <c r="J15" i="5"/>
  <c r="K15" i="5"/>
  <c r="L15" i="5"/>
  <c r="F15" i="5"/>
  <c r="G11" i="5"/>
  <c r="H11" i="5"/>
  <c r="I11" i="5"/>
  <c r="J11" i="5"/>
  <c r="K11" i="5"/>
  <c r="L11" i="5"/>
  <c r="G12" i="5"/>
  <c r="H12" i="5"/>
  <c r="I12" i="5"/>
  <c r="J12" i="5"/>
  <c r="K12" i="5"/>
  <c r="L12" i="5"/>
  <c r="G13" i="5"/>
  <c r="H13" i="5"/>
  <c r="I13" i="5"/>
  <c r="J13" i="5"/>
  <c r="K13" i="5"/>
  <c r="L13" i="5"/>
  <c r="G14" i="5"/>
  <c r="H14" i="5"/>
  <c r="I14" i="5"/>
  <c r="J14" i="5"/>
  <c r="K14" i="5"/>
  <c r="L14" i="5"/>
  <c r="F12" i="5"/>
  <c r="F13" i="5"/>
  <c r="F14" i="5"/>
  <c r="G30" i="5"/>
  <c r="H30" i="5"/>
  <c r="I30" i="5"/>
  <c r="J30" i="5"/>
  <c r="K30" i="5"/>
  <c r="L30" i="5"/>
  <c r="F30" i="5"/>
  <c r="M4" i="7"/>
  <c r="M5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81" i="7"/>
  <c r="M82" i="7"/>
  <c r="M83" i="7"/>
  <c r="M84" i="7"/>
  <c r="M85" i="7"/>
  <c r="M86" i="7"/>
  <c r="M87" i="7"/>
  <c r="M88" i="7"/>
  <c r="M89" i="7"/>
  <c r="M90" i="7"/>
  <c r="M91" i="7"/>
  <c r="M92" i="7"/>
  <c r="M93" i="7"/>
  <c r="M94" i="7"/>
  <c r="M95" i="7"/>
  <c r="M96" i="7"/>
  <c r="M97" i="7"/>
  <c r="M98" i="7"/>
  <c r="M99" i="7"/>
  <c r="M100" i="7"/>
  <c r="M101" i="7"/>
  <c r="M102" i="7"/>
  <c r="M103" i="7"/>
  <c r="M104" i="7"/>
  <c r="M105" i="7"/>
  <c r="M106" i="7"/>
  <c r="M107" i="7"/>
  <c r="M108" i="7"/>
  <c r="M109" i="7"/>
  <c r="M110" i="7"/>
  <c r="M111" i="7"/>
  <c r="M112" i="7"/>
  <c r="M113" i="7"/>
  <c r="M114" i="7"/>
  <c r="M115" i="7"/>
  <c r="M116" i="7"/>
  <c r="M117" i="7"/>
  <c r="M118" i="7"/>
  <c r="M119" i="7"/>
  <c r="M120" i="7"/>
  <c r="M121" i="7"/>
  <c r="M122" i="7"/>
  <c r="M123" i="7"/>
  <c r="M124" i="7"/>
  <c r="M125" i="7"/>
  <c r="M126" i="7"/>
  <c r="M127" i="7"/>
  <c r="M128" i="7"/>
  <c r="M129" i="7"/>
  <c r="M130" i="7"/>
  <c r="M131" i="7"/>
  <c r="M132" i="7"/>
  <c r="M133" i="7"/>
  <c r="M134" i="7"/>
  <c r="M135" i="7"/>
  <c r="M136" i="7"/>
  <c r="M137" i="7"/>
  <c r="M138" i="7"/>
  <c r="M139" i="7"/>
  <c r="M140" i="7"/>
  <c r="M141" i="7"/>
  <c r="M142" i="7"/>
  <c r="M143" i="7"/>
  <c r="M144" i="7"/>
  <c r="M145" i="7"/>
  <c r="M146" i="7"/>
  <c r="M147" i="7"/>
  <c r="M148" i="7"/>
  <c r="M149" i="7"/>
  <c r="M150" i="7"/>
  <c r="M151" i="7"/>
  <c r="M152" i="7"/>
  <c r="M153" i="7"/>
  <c r="M154" i="7"/>
  <c r="M155" i="7"/>
  <c r="M156" i="7"/>
  <c r="M157" i="7"/>
  <c r="M158" i="7"/>
  <c r="M159" i="7"/>
  <c r="M160" i="7"/>
  <c r="M161" i="7"/>
  <c r="M162" i="7"/>
  <c r="M163" i="7"/>
  <c r="M164" i="7"/>
  <c r="M165" i="7"/>
  <c r="M166" i="7"/>
  <c r="M167" i="7"/>
  <c r="M168" i="7"/>
  <c r="M169" i="7"/>
  <c r="M170" i="7"/>
  <c r="M171" i="7"/>
  <c r="M172" i="7"/>
  <c r="M173" i="7"/>
  <c r="M174" i="7"/>
  <c r="M175" i="7"/>
  <c r="M176" i="7"/>
  <c r="M177" i="7"/>
  <c r="M178" i="7"/>
  <c r="M179" i="7"/>
  <c r="M180" i="7"/>
  <c r="M181" i="7"/>
  <c r="M182" i="7"/>
  <c r="M183" i="7"/>
  <c r="M184" i="7"/>
  <c r="M185" i="7"/>
  <c r="M186" i="7"/>
  <c r="M187" i="7"/>
  <c r="M188" i="7"/>
  <c r="M189" i="7"/>
  <c r="M190" i="7"/>
  <c r="M191" i="7"/>
  <c r="M192" i="7"/>
  <c r="M193" i="7"/>
  <c r="M194" i="7"/>
  <c r="M195" i="7"/>
  <c r="M196" i="7"/>
  <c r="M197" i="7"/>
  <c r="M198" i="7"/>
  <c r="M199" i="7"/>
  <c r="M200" i="7"/>
  <c r="M201" i="7"/>
  <c r="M202" i="7"/>
  <c r="M203" i="7"/>
  <c r="M204" i="7"/>
  <c r="M205" i="7"/>
  <c r="M206" i="7"/>
  <c r="M207" i="7"/>
  <c r="M208" i="7"/>
  <c r="M209" i="7"/>
  <c r="M210" i="7"/>
  <c r="M211" i="7"/>
  <c r="M212" i="7"/>
  <c r="M213" i="7"/>
  <c r="M214" i="7"/>
  <c r="M215" i="7"/>
  <c r="M216" i="7"/>
  <c r="M217" i="7"/>
  <c r="M218" i="7"/>
  <c r="M219" i="7"/>
  <c r="M220" i="7"/>
  <c r="M221" i="7"/>
  <c r="M222" i="7"/>
  <c r="M223" i="7"/>
  <c r="M224" i="7"/>
  <c r="M225" i="7"/>
  <c r="M226" i="7"/>
  <c r="M227" i="7"/>
  <c r="M228" i="7"/>
  <c r="M229" i="7"/>
  <c r="M230" i="7"/>
  <c r="M231" i="7"/>
  <c r="M232" i="7"/>
  <c r="M233" i="7"/>
  <c r="M234" i="7"/>
  <c r="M235" i="7"/>
  <c r="M236" i="7"/>
  <c r="M237" i="7"/>
  <c r="M238" i="7"/>
  <c r="M239" i="7"/>
  <c r="M240" i="7"/>
  <c r="M241" i="7"/>
  <c r="M242" i="7"/>
  <c r="M243" i="7"/>
  <c r="M244" i="7"/>
  <c r="M245" i="7"/>
  <c r="M246" i="7"/>
  <c r="M247" i="7"/>
  <c r="M248" i="7"/>
  <c r="M249" i="7"/>
  <c r="M250" i="7"/>
  <c r="M251" i="7"/>
  <c r="M252" i="7"/>
  <c r="M253" i="7"/>
  <c r="M254" i="7"/>
  <c r="M255" i="7"/>
  <c r="M256" i="7"/>
  <c r="M257" i="7"/>
  <c r="M258" i="7"/>
  <c r="M259" i="7"/>
  <c r="M260" i="7"/>
  <c r="M261" i="7"/>
  <c r="M262" i="7"/>
  <c r="M263" i="7"/>
  <c r="M264" i="7"/>
  <c r="M265" i="7"/>
  <c r="M266" i="7"/>
  <c r="M267" i="7"/>
  <c r="M268" i="7"/>
  <c r="M269" i="7"/>
  <c r="M270" i="7"/>
  <c r="M271" i="7"/>
  <c r="M272" i="7"/>
  <c r="M273" i="7"/>
  <c r="M274" i="7"/>
  <c r="M275" i="7"/>
  <c r="M276" i="7"/>
  <c r="M277" i="7"/>
  <c r="M278" i="7"/>
  <c r="M279" i="7"/>
  <c r="M280" i="7"/>
  <c r="M281" i="7"/>
  <c r="M282" i="7"/>
  <c r="M283" i="7"/>
  <c r="M284" i="7"/>
  <c r="M285" i="7"/>
  <c r="M286" i="7"/>
  <c r="M287" i="7"/>
  <c r="M288" i="7"/>
  <c r="M289" i="7"/>
  <c r="M290" i="7"/>
  <c r="M291" i="7"/>
  <c r="M292" i="7"/>
  <c r="M293" i="7"/>
  <c r="M294" i="7"/>
  <c r="M295" i="7"/>
  <c r="M296" i="7"/>
  <c r="M297" i="7"/>
  <c r="M298" i="7"/>
  <c r="M299" i="7"/>
  <c r="M300" i="7"/>
  <c r="M301" i="7"/>
  <c r="M302" i="7"/>
  <c r="M303" i="7"/>
  <c r="M304" i="7"/>
  <c r="M305" i="7"/>
  <c r="M306" i="7"/>
  <c r="M307" i="7"/>
  <c r="M308" i="7"/>
  <c r="M309" i="7"/>
  <c r="M310" i="7"/>
  <c r="M311" i="7"/>
  <c r="M312" i="7"/>
  <c r="M313" i="7"/>
  <c r="M314" i="7"/>
  <c r="M315" i="7"/>
  <c r="M316" i="7"/>
  <c r="M317" i="7"/>
  <c r="M318" i="7"/>
  <c r="M319" i="7"/>
  <c r="M320" i="7"/>
  <c r="M321" i="7"/>
  <c r="M322" i="7"/>
  <c r="M323" i="7"/>
  <c r="M324" i="7"/>
  <c r="M325" i="7"/>
  <c r="M326" i="7"/>
  <c r="M327" i="7"/>
  <c r="M328" i="7"/>
  <c r="M329" i="7"/>
  <c r="M330" i="7"/>
  <c r="M331" i="7"/>
  <c r="M332" i="7"/>
  <c r="M333" i="7"/>
  <c r="M334" i="7"/>
  <c r="M335" i="7"/>
  <c r="M336" i="7"/>
  <c r="M337" i="7"/>
  <c r="M338" i="7"/>
  <c r="M339" i="7"/>
  <c r="M340" i="7"/>
  <c r="M341" i="7"/>
  <c r="M342" i="7"/>
  <c r="M343" i="7"/>
  <c r="M344" i="7"/>
  <c r="M345" i="7"/>
  <c r="M346" i="7"/>
  <c r="M347" i="7"/>
  <c r="M348" i="7"/>
  <c r="M349" i="7"/>
  <c r="M350" i="7"/>
  <c r="M351" i="7"/>
  <c r="M352" i="7"/>
  <c r="M353" i="7"/>
  <c r="M354" i="7"/>
  <c r="M355" i="7"/>
  <c r="M356" i="7"/>
  <c r="M357" i="7"/>
  <c r="M358" i="7"/>
  <c r="M359" i="7"/>
  <c r="M360" i="7"/>
  <c r="M361" i="7"/>
  <c r="M362" i="7"/>
  <c r="M363" i="7"/>
  <c r="M364" i="7"/>
  <c r="M365" i="7"/>
  <c r="M366" i="7"/>
  <c r="M367" i="7"/>
  <c r="M368" i="7"/>
  <c r="M369" i="7"/>
  <c r="M370" i="7"/>
  <c r="M371" i="7"/>
  <c r="M372" i="7"/>
  <c r="M373" i="7"/>
  <c r="M374" i="7"/>
  <c r="M375" i="7"/>
  <c r="M376" i="7"/>
  <c r="M377" i="7"/>
  <c r="M378" i="7"/>
  <c r="M379" i="7"/>
  <c r="M380" i="7"/>
  <c r="M381" i="7"/>
  <c r="M382" i="7"/>
  <c r="M383" i="7"/>
  <c r="M384" i="7"/>
  <c r="M385" i="7"/>
  <c r="M386" i="7"/>
  <c r="M387" i="7"/>
  <c r="M388" i="7"/>
  <c r="M389" i="7"/>
  <c r="M390" i="7"/>
  <c r="M391" i="7"/>
  <c r="M392" i="7"/>
  <c r="M393" i="7"/>
  <c r="M394" i="7"/>
  <c r="M395" i="7"/>
  <c r="M396" i="7"/>
  <c r="M397" i="7"/>
  <c r="M398" i="7"/>
  <c r="M399" i="7"/>
  <c r="M400" i="7"/>
  <c r="M401" i="7"/>
  <c r="M402" i="7"/>
  <c r="M403" i="7"/>
  <c r="M404" i="7"/>
  <c r="M405" i="7"/>
  <c r="M406" i="7"/>
  <c r="M407" i="7"/>
  <c r="M408" i="7"/>
  <c r="M409" i="7"/>
  <c r="M410" i="7"/>
  <c r="M411" i="7"/>
  <c r="M412" i="7"/>
  <c r="M413" i="7"/>
  <c r="M414" i="7"/>
  <c r="M415" i="7"/>
  <c r="M416" i="7"/>
  <c r="M417" i="7"/>
  <c r="M418" i="7"/>
  <c r="M419" i="7"/>
  <c r="M420" i="7"/>
  <c r="M421" i="7"/>
  <c r="M422" i="7"/>
  <c r="M423" i="7"/>
  <c r="M424" i="7"/>
  <c r="M425" i="7"/>
  <c r="M426" i="7"/>
  <c r="M427" i="7"/>
  <c r="M428" i="7"/>
  <c r="M429" i="7"/>
  <c r="M430" i="7"/>
  <c r="M431" i="7"/>
  <c r="M432" i="7"/>
  <c r="M433" i="7"/>
  <c r="M434" i="7"/>
  <c r="M435" i="7"/>
  <c r="M436" i="7"/>
  <c r="M437" i="7"/>
  <c r="M438" i="7"/>
  <c r="M439" i="7"/>
  <c r="M440" i="7"/>
  <c r="M441" i="7"/>
  <c r="M442" i="7"/>
  <c r="M443" i="7"/>
  <c r="M444" i="7"/>
  <c r="M445" i="7"/>
  <c r="M446" i="7"/>
  <c r="M447" i="7"/>
  <c r="M448" i="7"/>
  <c r="M449" i="7"/>
  <c r="M450" i="7"/>
  <c r="M451" i="7"/>
  <c r="M452" i="7"/>
  <c r="M453" i="7"/>
  <c r="M454" i="7"/>
  <c r="M455" i="7"/>
  <c r="M456" i="7"/>
  <c r="M457" i="7"/>
  <c r="M458" i="7"/>
  <c r="M459" i="7"/>
  <c r="M460" i="7"/>
  <c r="M461" i="7"/>
  <c r="M462" i="7"/>
  <c r="M463" i="7"/>
  <c r="M464" i="7"/>
  <c r="M465" i="7"/>
  <c r="M466" i="7"/>
  <c r="M467" i="7"/>
  <c r="M468" i="7"/>
  <c r="M469" i="7"/>
  <c r="M470" i="7"/>
  <c r="M471" i="7"/>
  <c r="M472" i="7"/>
  <c r="M473" i="7"/>
  <c r="M474" i="7"/>
  <c r="M475" i="7"/>
  <c r="M476" i="7"/>
  <c r="M477" i="7"/>
  <c r="M478" i="7"/>
  <c r="M479" i="7"/>
  <c r="M480" i="7"/>
  <c r="M481" i="7"/>
  <c r="M482" i="7"/>
  <c r="M483" i="7"/>
  <c r="M484" i="7"/>
  <c r="M485" i="7"/>
  <c r="M486" i="7"/>
  <c r="M487" i="7"/>
  <c r="M488" i="7"/>
  <c r="M489" i="7"/>
  <c r="M490" i="7"/>
  <c r="M491" i="7"/>
  <c r="M492" i="7"/>
  <c r="M493" i="7"/>
  <c r="M494" i="7"/>
  <c r="M495" i="7"/>
  <c r="M496" i="7"/>
  <c r="M497" i="7"/>
  <c r="M498" i="7"/>
  <c r="M499" i="7"/>
  <c r="M500" i="7"/>
  <c r="M501" i="7"/>
  <c r="M502" i="7"/>
  <c r="M503" i="7"/>
  <c r="M504" i="7"/>
  <c r="M505" i="7"/>
  <c r="M506" i="7"/>
  <c r="M507" i="7"/>
  <c r="M508" i="7"/>
  <c r="M509" i="7"/>
  <c r="M510" i="7"/>
  <c r="M511" i="7"/>
  <c r="M512" i="7"/>
  <c r="M513" i="7"/>
  <c r="M514" i="7"/>
  <c r="M515" i="7"/>
  <c r="M516" i="7"/>
  <c r="M517" i="7"/>
  <c r="M518" i="7"/>
  <c r="M519" i="7"/>
  <c r="M520" i="7"/>
  <c r="M521" i="7"/>
  <c r="M522" i="7"/>
  <c r="M523" i="7"/>
  <c r="M524" i="7"/>
  <c r="M525" i="7"/>
  <c r="M526" i="7"/>
  <c r="M527" i="7"/>
  <c r="M528" i="7"/>
  <c r="M529" i="7"/>
  <c r="M530" i="7"/>
  <c r="M531" i="7"/>
  <c r="M532" i="7"/>
  <c r="M533" i="7"/>
  <c r="M534" i="7"/>
  <c r="M535" i="7"/>
  <c r="M536" i="7"/>
  <c r="M537" i="7"/>
  <c r="M538" i="7"/>
  <c r="M539" i="7"/>
  <c r="M540" i="7"/>
  <c r="M541" i="7"/>
  <c r="M542" i="7"/>
  <c r="M543" i="7"/>
  <c r="M544" i="7"/>
  <c r="M545" i="7"/>
  <c r="M546" i="7"/>
  <c r="M547" i="7"/>
  <c r="M548" i="7"/>
  <c r="M549" i="7"/>
  <c r="M550" i="7"/>
  <c r="M551" i="7"/>
  <c r="M552" i="7"/>
  <c r="M553" i="7"/>
  <c r="M554" i="7"/>
  <c r="M555" i="7"/>
  <c r="M556" i="7"/>
  <c r="M557" i="7"/>
  <c r="M558" i="7"/>
  <c r="M559" i="7"/>
  <c r="M560" i="7"/>
  <c r="M561" i="7"/>
  <c r="M562" i="7"/>
  <c r="M563" i="7"/>
  <c r="M564" i="7"/>
  <c r="M565" i="7"/>
  <c r="M566" i="7"/>
  <c r="M567" i="7"/>
  <c r="M568" i="7"/>
  <c r="M569" i="7"/>
  <c r="M570" i="7"/>
  <c r="M571" i="7"/>
  <c r="M572" i="7"/>
  <c r="M573" i="7"/>
  <c r="M574" i="7"/>
  <c r="M575" i="7"/>
  <c r="M576" i="7"/>
  <c r="M577" i="7"/>
  <c r="M578" i="7"/>
  <c r="M579" i="7"/>
  <c r="M580" i="7"/>
  <c r="M581" i="7"/>
  <c r="M582" i="7"/>
  <c r="M583" i="7"/>
  <c r="M584" i="7"/>
  <c r="M585" i="7"/>
  <c r="M586" i="7"/>
  <c r="M587" i="7"/>
  <c r="M588" i="7"/>
  <c r="M589" i="7"/>
  <c r="M590" i="7"/>
  <c r="M591" i="7"/>
  <c r="M592" i="7"/>
  <c r="M593" i="7"/>
  <c r="M594" i="7"/>
  <c r="M595" i="7"/>
  <c r="M596" i="7"/>
  <c r="M597" i="7"/>
  <c r="M598" i="7"/>
  <c r="M599" i="7"/>
  <c r="M600" i="7"/>
  <c r="M601" i="7"/>
  <c r="M602" i="7"/>
  <c r="M603" i="7"/>
  <c r="M604" i="7"/>
  <c r="M605" i="7"/>
  <c r="M606" i="7"/>
  <c r="M607" i="7"/>
  <c r="M608" i="7"/>
  <c r="M609" i="7"/>
  <c r="M610" i="7"/>
  <c r="M611" i="7"/>
  <c r="M612" i="7"/>
  <c r="M613" i="7"/>
  <c r="M614" i="7"/>
  <c r="M615" i="7"/>
  <c r="M616" i="7"/>
  <c r="M617" i="7"/>
  <c r="M618" i="7"/>
  <c r="M619" i="7"/>
  <c r="M620" i="7"/>
  <c r="M621" i="7"/>
  <c r="M622" i="7"/>
  <c r="M623" i="7"/>
  <c r="M624" i="7"/>
  <c r="M625" i="7"/>
  <c r="M626" i="7"/>
  <c r="M627" i="7"/>
  <c r="M628" i="7"/>
  <c r="M629" i="7"/>
  <c r="M630" i="7"/>
  <c r="M631" i="7"/>
  <c r="M632" i="7"/>
  <c r="M633" i="7"/>
  <c r="M634" i="7"/>
  <c r="M635" i="7"/>
  <c r="M636" i="7"/>
  <c r="M637" i="7"/>
  <c r="M638" i="7"/>
  <c r="M639" i="7"/>
  <c r="M640" i="7"/>
  <c r="M641" i="7"/>
  <c r="M642" i="7"/>
  <c r="M643" i="7"/>
  <c r="M644" i="7"/>
  <c r="M645" i="7"/>
  <c r="M646" i="7"/>
  <c r="M647" i="7"/>
  <c r="M648" i="7"/>
  <c r="M649" i="7"/>
  <c r="M650" i="7"/>
  <c r="M651" i="7"/>
  <c r="M652" i="7"/>
  <c r="M653" i="7"/>
  <c r="M654" i="7"/>
  <c r="M655" i="7"/>
  <c r="M656" i="7"/>
  <c r="M657" i="7"/>
  <c r="M658" i="7"/>
  <c r="M659" i="7"/>
  <c r="M660" i="7"/>
  <c r="M661" i="7"/>
  <c r="M662" i="7"/>
  <c r="M663" i="7"/>
  <c r="M664" i="7"/>
  <c r="M665" i="7"/>
  <c r="M666" i="7"/>
  <c r="M667" i="7"/>
  <c r="M668" i="7"/>
  <c r="M669" i="7"/>
  <c r="M670" i="7"/>
  <c r="M671" i="7"/>
  <c r="M672" i="7"/>
  <c r="M673" i="7"/>
  <c r="M674" i="7"/>
  <c r="M675" i="7"/>
  <c r="M676" i="7"/>
  <c r="M677" i="7"/>
  <c r="M678" i="7"/>
  <c r="M679" i="7"/>
  <c r="M680" i="7"/>
  <c r="M681" i="7"/>
  <c r="M682" i="7"/>
  <c r="M683" i="7"/>
  <c r="M684" i="7"/>
  <c r="M685" i="7"/>
  <c r="M686" i="7"/>
  <c r="M687" i="7"/>
  <c r="M688" i="7"/>
  <c r="M689" i="7"/>
  <c r="M690" i="7"/>
  <c r="M691" i="7"/>
  <c r="M692" i="7"/>
  <c r="M693" i="7"/>
  <c r="M694" i="7"/>
  <c r="M695" i="7"/>
  <c r="M696" i="7"/>
  <c r="M697" i="7"/>
  <c r="M698" i="7"/>
  <c r="M699" i="7"/>
  <c r="M700" i="7"/>
  <c r="M701" i="7"/>
  <c r="M702" i="7"/>
  <c r="M703" i="7"/>
  <c r="M704" i="7"/>
  <c r="M705" i="7"/>
  <c r="M706" i="7"/>
  <c r="M707" i="7"/>
  <c r="M708" i="7"/>
  <c r="M709" i="7"/>
  <c r="M710" i="7"/>
  <c r="M711" i="7"/>
  <c r="M712" i="7"/>
  <c r="M713" i="7"/>
  <c r="M714" i="7"/>
  <c r="M715" i="7"/>
  <c r="M716" i="7"/>
  <c r="M717" i="7"/>
  <c r="M718" i="7"/>
  <c r="M719" i="7"/>
  <c r="M720" i="7"/>
  <c r="M721" i="7"/>
  <c r="M722" i="7"/>
  <c r="M3" i="7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8" i="7"/>
  <c r="I119" i="7"/>
  <c r="I120" i="7"/>
  <c r="I121" i="7"/>
  <c r="I122" i="7"/>
  <c r="I123" i="7"/>
  <c r="I124" i="7"/>
  <c r="I125" i="7"/>
  <c r="I126" i="7"/>
  <c r="I127" i="7"/>
  <c r="I128" i="7"/>
  <c r="I129" i="7"/>
  <c r="I130" i="7"/>
  <c r="I131" i="7"/>
  <c r="I132" i="7"/>
  <c r="I133" i="7"/>
  <c r="I134" i="7"/>
  <c r="I135" i="7"/>
  <c r="I136" i="7"/>
  <c r="I137" i="7"/>
  <c r="I138" i="7"/>
  <c r="I139" i="7"/>
  <c r="I140" i="7"/>
  <c r="I141" i="7"/>
  <c r="I142" i="7"/>
  <c r="I143" i="7"/>
  <c r="I144" i="7"/>
  <c r="I145" i="7"/>
  <c r="I146" i="7"/>
  <c r="I147" i="7"/>
  <c r="I148" i="7"/>
  <c r="I149" i="7"/>
  <c r="I150" i="7"/>
  <c r="I151" i="7"/>
  <c r="I152" i="7"/>
  <c r="I153" i="7"/>
  <c r="I154" i="7"/>
  <c r="I155" i="7"/>
  <c r="I156" i="7"/>
  <c r="I157" i="7"/>
  <c r="I158" i="7"/>
  <c r="I159" i="7"/>
  <c r="I160" i="7"/>
  <c r="I161" i="7"/>
  <c r="I162" i="7"/>
  <c r="I163" i="7"/>
  <c r="I164" i="7"/>
  <c r="I165" i="7"/>
  <c r="I166" i="7"/>
  <c r="I167" i="7"/>
  <c r="I168" i="7"/>
  <c r="I169" i="7"/>
  <c r="I170" i="7"/>
  <c r="I171" i="7"/>
  <c r="I172" i="7"/>
  <c r="I173" i="7"/>
  <c r="I174" i="7"/>
  <c r="I175" i="7"/>
  <c r="I176" i="7"/>
  <c r="I177" i="7"/>
  <c r="I178" i="7"/>
  <c r="I179" i="7"/>
  <c r="I180" i="7"/>
  <c r="I181" i="7"/>
  <c r="I182" i="7"/>
  <c r="I183" i="7"/>
  <c r="I184" i="7"/>
  <c r="I185" i="7"/>
  <c r="I186" i="7"/>
  <c r="I187" i="7"/>
  <c r="I188" i="7"/>
  <c r="I189" i="7"/>
  <c r="I190" i="7"/>
  <c r="I191" i="7"/>
  <c r="I192" i="7"/>
  <c r="I193" i="7"/>
  <c r="I194" i="7"/>
  <c r="I195" i="7"/>
  <c r="I196" i="7"/>
  <c r="I197" i="7"/>
  <c r="I198" i="7"/>
  <c r="I199" i="7"/>
  <c r="I200" i="7"/>
  <c r="I201" i="7"/>
  <c r="I202" i="7"/>
  <c r="I203" i="7"/>
  <c r="I204" i="7"/>
  <c r="I205" i="7"/>
  <c r="I206" i="7"/>
  <c r="I207" i="7"/>
  <c r="I208" i="7"/>
  <c r="I209" i="7"/>
  <c r="I210" i="7"/>
  <c r="I211" i="7"/>
  <c r="I212" i="7"/>
  <c r="I213" i="7"/>
  <c r="I214" i="7"/>
  <c r="I215" i="7"/>
  <c r="I216" i="7"/>
  <c r="I217" i="7"/>
  <c r="I218" i="7"/>
  <c r="I219" i="7"/>
  <c r="I220" i="7"/>
  <c r="I221" i="7"/>
  <c r="I222" i="7"/>
  <c r="I223" i="7"/>
  <c r="I224" i="7"/>
  <c r="I225" i="7"/>
  <c r="I226" i="7"/>
  <c r="I227" i="7"/>
  <c r="I228" i="7"/>
  <c r="I229" i="7"/>
  <c r="I230" i="7"/>
  <c r="I231" i="7"/>
  <c r="I232" i="7"/>
  <c r="I233" i="7"/>
  <c r="I234" i="7"/>
  <c r="I235" i="7"/>
  <c r="I236" i="7"/>
  <c r="I237" i="7"/>
  <c r="I238" i="7"/>
  <c r="I239" i="7"/>
  <c r="I240" i="7"/>
  <c r="I241" i="7"/>
  <c r="I242" i="7"/>
  <c r="I243" i="7"/>
  <c r="I244" i="7"/>
  <c r="I245" i="7"/>
  <c r="I246" i="7"/>
  <c r="I247" i="7"/>
  <c r="I248" i="7"/>
  <c r="I249" i="7"/>
  <c r="I250" i="7"/>
  <c r="I251" i="7"/>
  <c r="I252" i="7"/>
  <c r="I253" i="7"/>
  <c r="I254" i="7"/>
  <c r="I255" i="7"/>
  <c r="I256" i="7"/>
  <c r="I257" i="7"/>
  <c r="I258" i="7"/>
  <c r="I259" i="7"/>
  <c r="I260" i="7"/>
  <c r="I261" i="7"/>
  <c r="I262" i="7"/>
  <c r="I263" i="7"/>
  <c r="I264" i="7"/>
  <c r="I265" i="7"/>
  <c r="I266" i="7"/>
  <c r="I267" i="7"/>
  <c r="I268" i="7"/>
  <c r="I269" i="7"/>
  <c r="I270" i="7"/>
  <c r="I271" i="7"/>
  <c r="I272" i="7"/>
  <c r="I273" i="7"/>
  <c r="I274" i="7"/>
  <c r="I275" i="7"/>
  <c r="I276" i="7"/>
  <c r="I277" i="7"/>
  <c r="I278" i="7"/>
  <c r="I279" i="7"/>
  <c r="I280" i="7"/>
  <c r="I281" i="7"/>
  <c r="I282" i="7"/>
  <c r="I283" i="7"/>
  <c r="I284" i="7"/>
  <c r="I285" i="7"/>
  <c r="I286" i="7"/>
  <c r="I287" i="7"/>
  <c r="I288" i="7"/>
  <c r="I289" i="7"/>
  <c r="I290" i="7"/>
  <c r="I291" i="7"/>
  <c r="I292" i="7"/>
  <c r="I293" i="7"/>
  <c r="I294" i="7"/>
  <c r="I295" i="7"/>
  <c r="I296" i="7"/>
  <c r="I297" i="7"/>
  <c r="I298" i="7"/>
  <c r="I299" i="7"/>
  <c r="I300" i="7"/>
  <c r="I301" i="7"/>
  <c r="I302" i="7"/>
  <c r="I303" i="7"/>
  <c r="I304" i="7"/>
  <c r="I305" i="7"/>
  <c r="I306" i="7"/>
  <c r="I307" i="7"/>
  <c r="I308" i="7"/>
  <c r="I309" i="7"/>
  <c r="I310" i="7"/>
  <c r="I311" i="7"/>
  <c r="I312" i="7"/>
  <c r="I313" i="7"/>
  <c r="I314" i="7"/>
  <c r="I315" i="7"/>
  <c r="I316" i="7"/>
  <c r="I317" i="7"/>
  <c r="I318" i="7"/>
  <c r="I319" i="7"/>
  <c r="I320" i="7"/>
  <c r="I321" i="7"/>
  <c r="I322" i="7"/>
  <c r="I323" i="7"/>
  <c r="I324" i="7"/>
  <c r="I325" i="7"/>
  <c r="I326" i="7"/>
  <c r="I327" i="7"/>
  <c r="I328" i="7"/>
  <c r="I329" i="7"/>
  <c r="I330" i="7"/>
  <c r="I331" i="7"/>
  <c r="I332" i="7"/>
  <c r="I333" i="7"/>
  <c r="I334" i="7"/>
  <c r="I335" i="7"/>
  <c r="I336" i="7"/>
  <c r="I337" i="7"/>
  <c r="I338" i="7"/>
  <c r="I339" i="7"/>
  <c r="I340" i="7"/>
  <c r="I341" i="7"/>
  <c r="I342" i="7"/>
  <c r="I343" i="7"/>
  <c r="I344" i="7"/>
  <c r="I345" i="7"/>
  <c r="I346" i="7"/>
  <c r="I347" i="7"/>
  <c r="I348" i="7"/>
  <c r="I349" i="7"/>
  <c r="I350" i="7"/>
  <c r="I351" i="7"/>
  <c r="I352" i="7"/>
  <c r="I353" i="7"/>
  <c r="I354" i="7"/>
  <c r="I355" i="7"/>
  <c r="I356" i="7"/>
  <c r="I357" i="7"/>
  <c r="I358" i="7"/>
  <c r="I359" i="7"/>
  <c r="I360" i="7"/>
  <c r="I361" i="7"/>
  <c r="I362" i="7"/>
  <c r="I363" i="7"/>
  <c r="I364" i="7"/>
  <c r="I365" i="7"/>
  <c r="I366" i="7"/>
  <c r="I367" i="7"/>
  <c r="I368" i="7"/>
  <c r="I369" i="7"/>
  <c r="I370" i="7"/>
  <c r="I371" i="7"/>
  <c r="I372" i="7"/>
  <c r="I373" i="7"/>
  <c r="I374" i="7"/>
  <c r="I375" i="7"/>
  <c r="I376" i="7"/>
  <c r="I377" i="7"/>
  <c r="I378" i="7"/>
  <c r="I379" i="7"/>
  <c r="I380" i="7"/>
  <c r="I381" i="7"/>
  <c r="I382" i="7"/>
  <c r="I383" i="7"/>
  <c r="I384" i="7"/>
  <c r="I385" i="7"/>
  <c r="I386" i="7"/>
  <c r="I387" i="7"/>
  <c r="I388" i="7"/>
  <c r="I389" i="7"/>
  <c r="I390" i="7"/>
  <c r="I391" i="7"/>
  <c r="I392" i="7"/>
  <c r="I393" i="7"/>
  <c r="I394" i="7"/>
  <c r="I395" i="7"/>
  <c r="I396" i="7"/>
  <c r="I397" i="7"/>
  <c r="I398" i="7"/>
  <c r="I399" i="7"/>
  <c r="I400" i="7"/>
  <c r="I401" i="7"/>
  <c r="I402" i="7"/>
  <c r="I403" i="7"/>
  <c r="I404" i="7"/>
  <c r="I405" i="7"/>
  <c r="I406" i="7"/>
  <c r="I407" i="7"/>
  <c r="I408" i="7"/>
  <c r="I409" i="7"/>
  <c r="I410" i="7"/>
  <c r="I411" i="7"/>
  <c r="I412" i="7"/>
  <c r="I413" i="7"/>
  <c r="I414" i="7"/>
  <c r="I415" i="7"/>
  <c r="I416" i="7"/>
  <c r="I417" i="7"/>
  <c r="I418" i="7"/>
  <c r="I419" i="7"/>
  <c r="I420" i="7"/>
  <c r="I421" i="7"/>
  <c r="I422" i="7"/>
  <c r="I423" i="7"/>
  <c r="I424" i="7"/>
  <c r="I425" i="7"/>
  <c r="I426" i="7"/>
  <c r="I427" i="7"/>
  <c r="I428" i="7"/>
  <c r="I429" i="7"/>
  <c r="I430" i="7"/>
  <c r="I431" i="7"/>
  <c r="I432" i="7"/>
  <c r="I433" i="7"/>
  <c r="I434" i="7"/>
  <c r="I435" i="7"/>
  <c r="I436" i="7"/>
  <c r="I437" i="7"/>
  <c r="I438" i="7"/>
  <c r="I439" i="7"/>
  <c r="I440" i="7"/>
  <c r="I441" i="7"/>
  <c r="I442" i="7"/>
  <c r="I443" i="7"/>
  <c r="I444" i="7"/>
  <c r="I445" i="7"/>
  <c r="I446" i="7"/>
  <c r="I447" i="7"/>
  <c r="I448" i="7"/>
  <c r="I449" i="7"/>
  <c r="I450" i="7"/>
  <c r="I451" i="7"/>
  <c r="I452" i="7"/>
  <c r="I453" i="7"/>
  <c r="I454" i="7"/>
  <c r="I455" i="7"/>
  <c r="I456" i="7"/>
  <c r="I457" i="7"/>
  <c r="I458" i="7"/>
  <c r="I459" i="7"/>
  <c r="I460" i="7"/>
  <c r="I461" i="7"/>
  <c r="I462" i="7"/>
  <c r="I463" i="7"/>
  <c r="I464" i="7"/>
  <c r="I465" i="7"/>
  <c r="I466" i="7"/>
  <c r="I467" i="7"/>
  <c r="I468" i="7"/>
  <c r="I469" i="7"/>
  <c r="I470" i="7"/>
  <c r="I471" i="7"/>
  <c r="I472" i="7"/>
  <c r="I473" i="7"/>
  <c r="I474" i="7"/>
  <c r="I475" i="7"/>
  <c r="I476" i="7"/>
  <c r="I477" i="7"/>
  <c r="I478" i="7"/>
  <c r="I479" i="7"/>
  <c r="I480" i="7"/>
  <c r="I481" i="7"/>
  <c r="I482" i="7"/>
  <c r="I483" i="7"/>
  <c r="I484" i="7"/>
  <c r="I485" i="7"/>
  <c r="I486" i="7"/>
  <c r="I487" i="7"/>
  <c r="I488" i="7"/>
  <c r="I489" i="7"/>
  <c r="I490" i="7"/>
  <c r="I491" i="7"/>
  <c r="I492" i="7"/>
  <c r="I493" i="7"/>
  <c r="I494" i="7"/>
  <c r="I495" i="7"/>
  <c r="I496" i="7"/>
  <c r="I497" i="7"/>
  <c r="I498" i="7"/>
  <c r="I499" i="7"/>
  <c r="I500" i="7"/>
  <c r="I501" i="7"/>
  <c r="I502" i="7"/>
  <c r="I503" i="7"/>
  <c r="I504" i="7"/>
  <c r="I505" i="7"/>
  <c r="I506" i="7"/>
  <c r="I507" i="7"/>
  <c r="I508" i="7"/>
  <c r="I509" i="7"/>
  <c r="I510" i="7"/>
  <c r="I511" i="7"/>
  <c r="I512" i="7"/>
  <c r="I513" i="7"/>
  <c r="I514" i="7"/>
  <c r="I515" i="7"/>
  <c r="I516" i="7"/>
  <c r="I517" i="7"/>
  <c r="I518" i="7"/>
  <c r="I519" i="7"/>
  <c r="I520" i="7"/>
  <c r="I521" i="7"/>
  <c r="I522" i="7"/>
  <c r="I523" i="7"/>
  <c r="I524" i="7"/>
  <c r="I525" i="7"/>
  <c r="I526" i="7"/>
  <c r="I527" i="7"/>
  <c r="I528" i="7"/>
  <c r="I529" i="7"/>
  <c r="I530" i="7"/>
  <c r="I531" i="7"/>
  <c r="I532" i="7"/>
  <c r="I533" i="7"/>
  <c r="I534" i="7"/>
  <c r="I535" i="7"/>
  <c r="I536" i="7"/>
  <c r="I537" i="7"/>
  <c r="I538" i="7"/>
  <c r="I539" i="7"/>
  <c r="I540" i="7"/>
  <c r="I541" i="7"/>
  <c r="I542" i="7"/>
  <c r="I543" i="7"/>
  <c r="I544" i="7"/>
  <c r="I545" i="7"/>
  <c r="I546" i="7"/>
  <c r="I547" i="7"/>
  <c r="I548" i="7"/>
  <c r="I549" i="7"/>
  <c r="I550" i="7"/>
  <c r="I551" i="7"/>
  <c r="I552" i="7"/>
  <c r="I553" i="7"/>
  <c r="I554" i="7"/>
  <c r="I555" i="7"/>
  <c r="I556" i="7"/>
  <c r="I557" i="7"/>
  <c r="I558" i="7"/>
  <c r="I559" i="7"/>
  <c r="I560" i="7"/>
  <c r="I561" i="7"/>
  <c r="I562" i="7"/>
  <c r="I563" i="7"/>
  <c r="I564" i="7"/>
  <c r="I565" i="7"/>
  <c r="I566" i="7"/>
  <c r="I567" i="7"/>
  <c r="I568" i="7"/>
  <c r="I569" i="7"/>
  <c r="I570" i="7"/>
  <c r="I571" i="7"/>
  <c r="I572" i="7"/>
  <c r="I573" i="7"/>
  <c r="I574" i="7"/>
  <c r="I575" i="7"/>
  <c r="I576" i="7"/>
  <c r="I577" i="7"/>
  <c r="I578" i="7"/>
  <c r="I579" i="7"/>
  <c r="I580" i="7"/>
  <c r="I581" i="7"/>
  <c r="I582" i="7"/>
  <c r="I583" i="7"/>
  <c r="I584" i="7"/>
  <c r="I585" i="7"/>
  <c r="I586" i="7"/>
  <c r="I587" i="7"/>
  <c r="I588" i="7"/>
  <c r="I589" i="7"/>
  <c r="I590" i="7"/>
  <c r="I591" i="7"/>
  <c r="I592" i="7"/>
  <c r="I593" i="7"/>
  <c r="I594" i="7"/>
  <c r="I595" i="7"/>
  <c r="I596" i="7"/>
  <c r="I597" i="7"/>
  <c r="I598" i="7"/>
  <c r="I599" i="7"/>
  <c r="I600" i="7"/>
  <c r="I601" i="7"/>
  <c r="I602" i="7"/>
  <c r="I603" i="7"/>
  <c r="I604" i="7"/>
  <c r="I605" i="7"/>
  <c r="I606" i="7"/>
  <c r="I607" i="7"/>
  <c r="I608" i="7"/>
  <c r="I609" i="7"/>
  <c r="I610" i="7"/>
  <c r="I611" i="7"/>
  <c r="I612" i="7"/>
  <c r="I613" i="7"/>
  <c r="I614" i="7"/>
  <c r="I615" i="7"/>
  <c r="I616" i="7"/>
  <c r="I617" i="7"/>
  <c r="I618" i="7"/>
  <c r="I619" i="7"/>
  <c r="I620" i="7"/>
  <c r="I621" i="7"/>
  <c r="I622" i="7"/>
  <c r="I623" i="7"/>
  <c r="I624" i="7"/>
  <c r="I625" i="7"/>
  <c r="I626" i="7"/>
  <c r="I627" i="7"/>
  <c r="I628" i="7"/>
  <c r="I629" i="7"/>
  <c r="I630" i="7"/>
  <c r="I631" i="7"/>
  <c r="I632" i="7"/>
  <c r="I633" i="7"/>
  <c r="I634" i="7"/>
  <c r="I635" i="7"/>
  <c r="I636" i="7"/>
  <c r="I637" i="7"/>
  <c r="I638" i="7"/>
  <c r="I639" i="7"/>
  <c r="I640" i="7"/>
  <c r="I641" i="7"/>
  <c r="I642" i="7"/>
  <c r="I643" i="7"/>
  <c r="I644" i="7"/>
  <c r="I645" i="7"/>
  <c r="I646" i="7"/>
  <c r="I647" i="7"/>
  <c r="I648" i="7"/>
  <c r="I649" i="7"/>
  <c r="I650" i="7"/>
  <c r="I651" i="7"/>
  <c r="I652" i="7"/>
  <c r="I653" i="7"/>
  <c r="I654" i="7"/>
  <c r="I655" i="7"/>
  <c r="I656" i="7"/>
  <c r="I657" i="7"/>
  <c r="I658" i="7"/>
  <c r="I659" i="7"/>
  <c r="I660" i="7"/>
  <c r="I661" i="7"/>
  <c r="I662" i="7"/>
  <c r="I663" i="7"/>
  <c r="I664" i="7"/>
  <c r="I665" i="7"/>
  <c r="I666" i="7"/>
  <c r="I667" i="7"/>
  <c r="I668" i="7"/>
  <c r="I669" i="7"/>
  <c r="I670" i="7"/>
  <c r="I671" i="7"/>
  <c r="I672" i="7"/>
  <c r="I673" i="7"/>
  <c r="I674" i="7"/>
  <c r="I675" i="7"/>
  <c r="I676" i="7"/>
  <c r="I677" i="7"/>
  <c r="I678" i="7"/>
  <c r="I679" i="7"/>
  <c r="I680" i="7"/>
  <c r="I681" i="7"/>
  <c r="I682" i="7"/>
  <c r="I683" i="7"/>
  <c r="I684" i="7"/>
  <c r="I685" i="7"/>
  <c r="I686" i="7"/>
  <c r="I687" i="7"/>
  <c r="I688" i="7"/>
  <c r="I689" i="7"/>
  <c r="I690" i="7"/>
  <c r="I691" i="7"/>
  <c r="I692" i="7"/>
  <c r="I693" i="7"/>
  <c r="I694" i="7"/>
  <c r="I695" i="7"/>
  <c r="I696" i="7"/>
  <c r="I697" i="7"/>
  <c r="I698" i="7"/>
  <c r="I699" i="7"/>
  <c r="I700" i="7"/>
  <c r="I701" i="7"/>
  <c r="I702" i="7"/>
  <c r="I703" i="7"/>
  <c r="I704" i="7"/>
  <c r="I705" i="7"/>
  <c r="I706" i="7"/>
  <c r="I707" i="7"/>
  <c r="I708" i="7"/>
  <c r="I709" i="7"/>
  <c r="I710" i="7"/>
  <c r="I711" i="7"/>
  <c r="I712" i="7"/>
  <c r="I713" i="7"/>
  <c r="I714" i="7"/>
  <c r="I715" i="7"/>
  <c r="I716" i="7"/>
  <c r="I717" i="7"/>
  <c r="I718" i="7"/>
  <c r="I719" i="7"/>
  <c r="I720" i="7"/>
  <c r="I721" i="7"/>
  <c r="I722" i="7"/>
  <c r="I3" i="7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194" i="7"/>
  <c r="H195" i="7"/>
  <c r="H196" i="7"/>
  <c r="H197" i="7"/>
  <c r="H198" i="7"/>
  <c r="H199" i="7"/>
  <c r="H200" i="7"/>
  <c r="H201" i="7"/>
  <c r="H202" i="7"/>
  <c r="H203" i="7"/>
  <c r="H204" i="7"/>
  <c r="H205" i="7"/>
  <c r="H206" i="7"/>
  <c r="H207" i="7"/>
  <c r="H208" i="7"/>
  <c r="H209" i="7"/>
  <c r="H210" i="7"/>
  <c r="H211" i="7"/>
  <c r="H212" i="7"/>
  <c r="H213" i="7"/>
  <c r="H214" i="7"/>
  <c r="H215" i="7"/>
  <c r="H216" i="7"/>
  <c r="H217" i="7"/>
  <c r="H218" i="7"/>
  <c r="H219" i="7"/>
  <c r="H220" i="7"/>
  <c r="H221" i="7"/>
  <c r="H222" i="7"/>
  <c r="H223" i="7"/>
  <c r="H224" i="7"/>
  <c r="H225" i="7"/>
  <c r="H226" i="7"/>
  <c r="H227" i="7"/>
  <c r="H228" i="7"/>
  <c r="H229" i="7"/>
  <c r="H230" i="7"/>
  <c r="H231" i="7"/>
  <c r="H232" i="7"/>
  <c r="H233" i="7"/>
  <c r="H234" i="7"/>
  <c r="H235" i="7"/>
  <c r="H236" i="7"/>
  <c r="H237" i="7"/>
  <c r="H238" i="7"/>
  <c r="H239" i="7"/>
  <c r="H240" i="7"/>
  <c r="H241" i="7"/>
  <c r="H242" i="7"/>
  <c r="H243" i="7"/>
  <c r="H244" i="7"/>
  <c r="H245" i="7"/>
  <c r="H246" i="7"/>
  <c r="H247" i="7"/>
  <c r="H248" i="7"/>
  <c r="H249" i="7"/>
  <c r="H250" i="7"/>
  <c r="H251" i="7"/>
  <c r="H252" i="7"/>
  <c r="H253" i="7"/>
  <c r="H254" i="7"/>
  <c r="H255" i="7"/>
  <c r="H256" i="7"/>
  <c r="H257" i="7"/>
  <c r="H258" i="7"/>
  <c r="H259" i="7"/>
  <c r="H260" i="7"/>
  <c r="H261" i="7"/>
  <c r="H262" i="7"/>
  <c r="H263" i="7"/>
  <c r="H264" i="7"/>
  <c r="H265" i="7"/>
  <c r="H266" i="7"/>
  <c r="H267" i="7"/>
  <c r="H268" i="7"/>
  <c r="H269" i="7"/>
  <c r="H270" i="7"/>
  <c r="H271" i="7"/>
  <c r="H272" i="7"/>
  <c r="H273" i="7"/>
  <c r="H274" i="7"/>
  <c r="H275" i="7"/>
  <c r="H276" i="7"/>
  <c r="H277" i="7"/>
  <c r="H278" i="7"/>
  <c r="H279" i="7"/>
  <c r="H280" i="7"/>
  <c r="H281" i="7"/>
  <c r="H282" i="7"/>
  <c r="H283" i="7"/>
  <c r="H284" i="7"/>
  <c r="H285" i="7"/>
  <c r="H286" i="7"/>
  <c r="H287" i="7"/>
  <c r="H288" i="7"/>
  <c r="H289" i="7"/>
  <c r="H290" i="7"/>
  <c r="H291" i="7"/>
  <c r="H292" i="7"/>
  <c r="H293" i="7"/>
  <c r="H294" i="7"/>
  <c r="H295" i="7"/>
  <c r="H296" i="7"/>
  <c r="H297" i="7"/>
  <c r="H298" i="7"/>
  <c r="H299" i="7"/>
  <c r="H300" i="7"/>
  <c r="H301" i="7"/>
  <c r="H302" i="7"/>
  <c r="H303" i="7"/>
  <c r="H304" i="7"/>
  <c r="H305" i="7"/>
  <c r="H306" i="7"/>
  <c r="H307" i="7"/>
  <c r="H308" i="7"/>
  <c r="H309" i="7"/>
  <c r="H310" i="7"/>
  <c r="H311" i="7"/>
  <c r="H312" i="7"/>
  <c r="H313" i="7"/>
  <c r="H314" i="7"/>
  <c r="H315" i="7"/>
  <c r="H316" i="7"/>
  <c r="H317" i="7"/>
  <c r="H318" i="7"/>
  <c r="H319" i="7"/>
  <c r="H320" i="7"/>
  <c r="H321" i="7"/>
  <c r="H322" i="7"/>
  <c r="H323" i="7"/>
  <c r="H324" i="7"/>
  <c r="H325" i="7"/>
  <c r="H326" i="7"/>
  <c r="H327" i="7"/>
  <c r="H328" i="7"/>
  <c r="H329" i="7"/>
  <c r="H330" i="7"/>
  <c r="H331" i="7"/>
  <c r="H332" i="7"/>
  <c r="H333" i="7"/>
  <c r="H334" i="7"/>
  <c r="H335" i="7"/>
  <c r="H336" i="7"/>
  <c r="H337" i="7"/>
  <c r="H338" i="7"/>
  <c r="H339" i="7"/>
  <c r="H340" i="7"/>
  <c r="H341" i="7"/>
  <c r="H342" i="7"/>
  <c r="H343" i="7"/>
  <c r="H344" i="7"/>
  <c r="H345" i="7"/>
  <c r="H346" i="7"/>
  <c r="H347" i="7"/>
  <c r="H348" i="7"/>
  <c r="H349" i="7"/>
  <c r="H350" i="7"/>
  <c r="H351" i="7"/>
  <c r="H352" i="7"/>
  <c r="H353" i="7"/>
  <c r="H354" i="7"/>
  <c r="H355" i="7"/>
  <c r="H356" i="7"/>
  <c r="H357" i="7"/>
  <c r="H358" i="7"/>
  <c r="H359" i="7"/>
  <c r="H360" i="7"/>
  <c r="H361" i="7"/>
  <c r="H362" i="7"/>
  <c r="H363" i="7"/>
  <c r="H364" i="7"/>
  <c r="H365" i="7"/>
  <c r="H366" i="7"/>
  <c r="H367" i="7"/>
  <c r="H368" i="7"/>
  <c r="H369" i="7"/>
  <c r="H370" i="7"/>
  <c r="H371" i="7"/>
  <c r="H372" i="7"/>
  <c r="H373" i="7"/>
  <c r="H374" i="7"/>
  <c r="H375" i="7"/>
  <c r="H376" i="7"/>
  <c r="H377" i="7"/>
  <c r="H378" i="7"/>
  <c r="H379" i="7"/>
  <c r="H380" i="7"/>
  <c r="H381" i="7"/>
  <c r="H382" i="7"/>
  <c r="H383" i="7"/>
  <c r="H384" i="7"/>
  <c r="H385" i="7"/>
  <c r="H386" i="7"/>
  <c r="H387" i="7"/>
  <c r="H388" i="7"/>
  <c r="H389" i="7"/>
  <c r="H390" i="7"/>
  <c r="H391" i="7"/>
  <c r="H392" i="7"/>
  <c r="H393" i="7"/>
  <c r="H394" i="7"/>
  <c r="H395" i="7"/>
  <c r="H396" i="7"/>
  <c r="H397" i="7"/>
  <c r="H398" i="7"/>
  <c r="H399" i="7"/>
  <c r="H400" i="7"/>
  <c r="H401" i="7"/>
  <c r="H402" i="7"/>
  <c r="H403" i="7"/>
  <c r="H404" i="7"/>
  <c r="H405" i="7"/>
  <c r="H406" i="7"/>
  <c r="H407" i="7"/>
  <c r="H408" i="7"/>
  <c r="H409" i="7"/>
  <c r="H410" i="7"/>
  <c r="H411" i="7"/>
  <c r="H412" i="7"/>
  <c r="H413" i="7"/>
  <c r="H414" i="7"/>
  <c r="H415" i="7"/>
  <c r="H416" i="7"/>
  <c r="H417" i="7"/>
  <c r="H418" i="7"/>
  <c r="H419" i="7"/>
  <c r="H420" i="7"/>
  <c r="H421" i="7"/>
  <c r="H422" i="7"/>
  <c r="H423" i="7"/>
  <c r="H424" i="7"/>
  <c r="H425" i="7"/>
  <c r="H426" i="7"/>
  <c r="H427" i="7"/>
  <c r="H428" i="7"/>
  <c r="H429" i="7"/>
  <c r="H430" i="7"/>
  <c r="H431" i="7"/>
  <c r="H432" i="7"/>
  <c r="H433" i="7"/>
  <c r="H434" i="7"/>
  <c r="H435" i="7"/>
  <c r="H436" i="7"/>
  <c r="H437" i="7"/>
  <c r="H438" i="7"/>
  <c r="H439" i="7"/>
  <c r="H440" i="7"/>
  <c r="H441" i="7"/>
  <c r="H442" i="7"/>
  <c r="H443" i="7"/>
  <c r="H444" i="7"/>
  <c r="H445" i="7"/>
  <c r="H446" i="7"/>
  <c r="H447" i="7"/>
  <c r="H448" i="7"/>
  <c r="H449" i="7"/>
  <c r="H450" i="7"/>
  <c r="H451" i="7"/>
  <c r="H452" i="7"/>
  <c r="H453" i="7"/>
  <c r="H454" i="7"/>
  <c r="H455" i="7"/>
  <c r="H456" i="7"/>
  <c r="H457" i="7"/>
  <c r="H458" i="7"/>
  <c r="H459" i="7"/>
  <c r="H460" i="7"/>
  <c r="H461" i="7"/>
  <c r="H462" i="7"/>
  <c r="H463" i="7"/>
  <c r="H464" i="7"/>
  <c r="H465" i="7"/>
  <c r="H466" i="7"/>
  <c r="H467" i="7"/>
  <c r="H468" i="7"/>
  <c r="H469" i="7"/>
  <c r="H470" i="7"/>
  <c r="H471" i="7"/>
  <c r="H472" i="7"/>
  <c r="H473" i="7"/>
  <c r="H474" i="7"/>
  <c r="H475" i="7"/>
  <c r="H476" i="7"/>
  <c r="H477" i="7"/>
  <c r="H478" i="7"/>
  <c r="H479" i="7"/>
  <c r="H480" i="7"/>
  <c r="H481" i="7"/>
  <c r="H482" i="7"/>
  <c r="H483" i="7"/>
  <c r="H484" i="7"/>
  <c r="H485" i="7"/>
  <c r="H486" i="7"/>
  <c r="H487" i="7"/>
  <c r="H488" i="7"/>
  <c r="H489" i="7"/>
  <c r="H490" i="7"/>
  <c r="H491" i="7"/>
  <c r="H492" i="7"/>
  <c r="H493" i="7"/>
  <c r="H494" i="7"/>
  <c r="H495" i="7"/>
  <c r="H496" i="7"/>
  <c r="H497" i="7"/>
  <c r="H498" i="7"/>
  <c r="H499" i="7"/>
  <c r="H500" i="7"/>
  <c r="H501" i="7"/>
  <c r="H502" i="7"/>
  <c r="H503" i="7"/>
  <c r="H504" i="7"/>
  <c r="H505" i="7"/>
  <c r="H506" i="7"/>
  <c r="H507" i="7"/>
  <c r="H508" i="7"/>
  <c r="H509" i="7"/>
  <c r="H510" i="7"/>
  <c r="H511" i="7"/>
  <c r="H512" i="7"/>
  <c r="H513" i="7"/>
  <c r="H514" i="7"/>
  <c r="H515" i="7"/>
  <c r="H516" i="7"/>
  <c r="H517" i="7"/>
  <c r="H518" i="7"/>
  <c r="H519" i="7"/>
  <c r="H520" i="7"/>
  <c r="H521" i="7"/>
  <c r="H522" i="7"/>
  <c r="H523" i="7"/>
  <c r="H524" i="7"/>
  <c r="H525" i="7"/>
  <c r="H526" i="7"/>
  <c r="H527" i="7"/>
  <c r="H528" i="7"/>
  <c r="H529" i="7"/>
  <c r="H530" i="7"/>
  <c r="H531" i="7"/>
  <c r="H532" i="7"/>
  <c r="H533" i="7"/>
  <c r="H534" i="7"/>
  <c r="H535" i="7"/>
  <c r="H536" i="7"/>
  <c r="H537" i="7"/>
  <c r="H538" i="7"/>
  <c r="H539" i="7"/>
  <c r="H540" i="7"/>
  <c r="H541" i="7"/>
  <c r="H542" i="7"/>
  <c r="H543" i="7"/>
  <c r="H544" i="7"/>
  <c r="H545" i="7"/>
  <c r="H546" i="7"/>
  <c r="H547" i="7"/>
  <c r="H548" i="7"/>
  <c r="H549" i="7"/>
  <c r="H550" i="7"/>
  <c r="H551" i="7"/>
  <c r="H552" i="7"/>
  <c r="H553" i="7"/>
  <c r="H554" i="7"/>
  <c r="H555" i="7"/>
  <c r="H556" i="7"/>
  <c r="H557" i="7"/>
  <c r="H558" i="7"/>
  <c r="H559" i="7"/>
  <c r="H560" i="7"/>
  <c r="H561" i="7"/>
  <c r="H562" i="7"/>
  <c r="H563" i="7"/>
  <c r="H564" i="7"/>
  <c r="H565" i="7"/>
  <c r="H566" i="7"/>
  <c r="H567" i="7"/>
  <c r="H568" i="7"/>
  <c r="H569" i="7"/>
  <c r="H570" i="7"/>
  <c r="H571" i="7"/>
  <c r="H572" i="7"/>
  <c r="H573" i="7"/>
  <c r="H574" i="7"/>
  <c r="H575" i="7"/>
  <c r="H576" i="7"/>
  <c r="H577" i="7"/>
  <c r="H578" i="7"/>
  <c r="H579" i="7"/>
  <c r="H580" i="7"/>
  <c r="H581" i="7"/>
  <c r="H582" i="7"/>
  <c r="H583" i="7"/>
  <c r="H584" i="7"/>
  <c r="H585" i="7"/>
  <c r="H586" i="7"/>
  <c r="H587" i="7"/>
  <c r="H588" i="7"/>
  <c r="H589" i="7"/>
  <c r="H590" i="7"/>
  <c r="H591" i="7"/>
  <c r="H592" i="7"/>
  <c r="H593" i="7"/>
  <c r="H594" i="7"/>
  <c r="H595" i="7"/>
  <c r="H596" i="7"/>
  <c r="H597" i="7"/>
  <c r="H598" i="7"/>
  <c r="H599" i="7"/>
  <c r="H600" i="7"/>
  <c r="H601" i="7"/>
  <c r="H602" i="7"/>
  <c r="H603" i="7"/>
  <c r="H604" i="7"/>
  <c r="H605" i="7"/>
  <c r="H606" i="7"/>
  <c r="H607" i="7"/>
  <c r="H608" i="7"/>
  <c r="H609" i="7"/>
  <c r="H610" i="7"/>
  <c r="H611" i="7"/>
  <c r="H612" i="7"/>
  <c r="H613" i="7"/>
  <c r="H614" i="7"/>
  <c r="H615" i="7"/>
  <c r="H616" i="7"/>
  <c r="H617" i="7"/>
  <c r="H618" i="7"/>
  <c r="H619" i="7"/>
  <c r="H620" i="7"/>
  <c r="H621" i="7"/>
  <c r="H622" i="7"/>
  <c r="H623" i="7"/>
  <c r="H624" i="7"/>
  <c r="H625" i="7"/>
  <c r="H626" i="7"/>
  <c r="H627" i="7"/>
  <c r="H628" i="7"/>
  <c r="H629" i="7"/>
  <c r="H630" i="7"/>
  <c r="H631" i="7"/>
  <c r="H632" i="7"/>
  <c r="H633" i="7"/>
  <c r="H634" i="7"/>
  <c r="H635" i="7"/>
  <c r="H636" i="7"/>
  <c r="H637" i="7"/>
  <c r="H638" i="7"/>
  <c r="H639" i="7"/>
  <c r="H640" i="7"/>
  <c r="H641" i="7"/>
  <c r="H642" i="7"/>
  <c r="H643" i="7"/>
  <c r="H644" i="7"/>
  <c r="H645" i="7"/>
  <c r="H646" i="7"/>
  <c r="H647" i="7"/>
  <c r="H648" i="7"/>
  <c r="H649" i="7"/>
  <c r="H650" i="7"/>
  <c r="H651" i="7"/>
  <c r="H652" i="7"/>
  <c r="H653" i="7"/>
  <c r="H654" i="7"/>
  <c r="H655" i="7"/>
  <c r="H656" i="7"/>
  <c r="H657" i="7"/>
  <c r="H658" i="7"/>
  <c r="H659" i="7"/>
  <c r="H660" i="7"/>
  <c r="H661" i="7"/>
  <c r="H662" i="7"/>
  <c r="H663" i="7"/>
  <c r="H664" i="7"/>
  <c r="H665" i="7"/>
  <c r="H666" i="7"/>
  <c r="H667" i="7"/>
  <c r="H668" i="7"/>
  <c r="H669" i="7"/>
  <c r="H670" i="7"/>
  <c r="H671" i="7"/>
  <c r="H672" i="7"/>
  <c r="H673" i="7"/>
  <c r="H674" i="7"/>
  <c r="H675" i="7"/>
  <c r="H676" i="7"/>
  <c r="H677" i="7"/>
  <c r="H678" i="7"/>
  <c r="H679" i="7"/>
  <c r="H680" i="7"/>
  <c r="H681" i="7"/>
  <c r="H682" i="7"/>
  <c r="H683" i="7"/>
  <c r="H684" i="7"/>
  <c r="H685" i="7"/>
  <c r="H686" i="7"/>
  <c r="H687" i="7"/>
  <c r="H688" i="7"/>
  <c r="H689" i="7"/>
  <c r="H690" i="7"/>
  <c r="H691" i="7"/>
  <c r="H692" i="7"/>
  <c r="H693" i="7"/>
  <c r="H694" i="7"/>
  <c r="H695" i="7"/>
  <c r="H696" i="7"/>
  <c r="H697" i="7"/>
  <c r="H698" i="7"/>
  <c r="H699" i="7"/>
  <c r="H700" i="7"/>
  <c r="H701" i="7"/>
  <c r="H702" i="7"/>
  <c r="H703" i="7"/>
  <c r="H704" i="7"/>
  <c r="H705" i="7"/>
  <c r="H706" i="7"/>
  <c r="H707" i="7"/>
  <c r="H708" i="7"/>
  <c r="H709" i="7"/>
  <c r="H710" i="7"/>
  <c r="H711" i="7"/>
  <c r="H712" i="7"/>
  <c r="H713" i="7"/>
  <c r="H714" i="7"/>
  <c r="H715" i="7"/>
  <c r="H716" i="7"/>
  <c r="H717" i="7"/>
  <c r="H718" i="7"/>
  <c r="H719" i="7"/>
  <c r="H720" i="7"/>
  <c r="H721" i="7"/>
  <c r="H722" i="7"/>
  <c r="H3" i="7"/>
  <c r="AK4" i="3"/>
  <c r="AK5" i="3"/>
  <c r="AK6" i="3"/>
  <c r="AK7" i="3"/>
  <c r="AK8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3" i="3"/>
  <c r="AK722" i="7"/>
  <c r="AK721" i="7"/>
  <c r="AK720" i="7"/>
  <c r="AK719" i="7"/>
  <c r="AK718" i="7"/>
  <c r="AK717" i="7"/>
  <c r="AK716" i="7"/>
  <c r="AK715" i="7"/>
  <c r="AK714" i="7"/>
  <c r="AK713" i="7"/>
  <c r="AK712" i="7"/>
  <c r="AK711" i="7"/>
  <c r="AK710" i="7"/>
  <c r="AK709" i="7"/>
  <c r="AK708" i="7"/>
  <c r="AK707" i="7"/>
  <c r="AK706" i="7"/>
  <c r="AK705" i="7"/>
  <c r="AK704" i="7"/>
  <c r="AK703" i="7"/>
  <c r="AK702" i="7"/>
  <c r="AK701" i="7"/>
  <c r="AK700" i="7"/>
  <c r="AK699" i="7"/>
  <c r="AK698" i="7"/>
  <c r="AK697" i="7"/>
  <c r="AK696" i="7"/>
  <c r="AK695" i="7"/>
  <c r="AK694" i="7"/>
  <c r="AK693" i="7"/>
  <c r="AK692" i="7"/>
  <c r="AK691" i="7"/>
  <c r="AK690" i="7"/>
  <c r="AK689" i="7"/>
  <c r="AK688" i="7"/>
  <c r="AK687" i="7"/>
  <c r="AK686" i="7"/>
  <c r="AK685" i="7"/>
  <c r="AK684" i="7"/>
  <c r="AK683" i="7"/>
  <c r="AK682" i="7"/>
  <c r="AK681" i="7"/>
  <c r="AK680" i="7"/>
  <c r="AK679" i="7"/>
  <c r="AK678" i="7"/>
  <c r="AK677" i="7"/>
  <c r="AK676" i="7"/>
  <c r="AK675" i="7"/>
  <c r="AK674" i="7"/>
  <c r="AK673" i="7"/>
  <c r="AK672" i="7"/>
  <c r="AK671" i="7"/>
  <c r="AK670" i="7"/>
  <c r="AK669" i="7"/>
  <c r="AK668" i="7"/>
  <c r="AK667" i="7"/>
  <c r="AK666" i="7"/>
  <c r="AK665" i="7"/>
  <c r="AK664" i="7"/>
  <c r="AK663" i="7"/>
  <c r="AK662" i="7"/>
  <c r="AK661" i="7"/>
  <c r="AK660" i="7"/>
  <c r="AK659" i="7"/>
  <c r="AK658" i="7"/>
  <c r="AK657" i="7"/>
  <c r="AK656" i="7"/>
  <c r="AK655" i="7"/>
  <c r="AK654" i="7"/>
  <c r="AK653" i="7"/>
  <c r="AK652" i="7"/>
  <c r="AK651" i="7"/>
  <c r="AK650" i="7"/>
  <c r="AK649" i="7"/>
  <c r="AK648" i="7"/>
  <c r="AK647" i="7"/>
  <c r="AK646" i="7"/>
  <c r="AK645" i="7"/>
  <c r="AK644" i="7"/>
  <c r="AK643" i="7"/>
  <c r="AK642" i="7"/>
  <c r="AK641" i="7"/>
  <c r="AK640" i="7"/>
  <c r="AK639" i="7"/>
  <c r="AK638" i="7"/>
  <c r="AK637" i="7"/>
  <c r="AK636" i="7"/>
  <c r="AK635" i="7"/>
  <c r="AK634" i="7"/>
  <c r="AK633" i="7"/>
  <c r="AK632" i="7"/>
  <c r="AK631" i="7"/>
  <c r="AK630" i="7"/>
  <c r="AK629" i="7"/>
  <c r="AK628" i="7"/>
  <c r="AK627" i="7"/>
  <c r="AK626" i="7"/>
  <c r="AK625" i="7"/>
  <c r="AK624" i="7"/>
  <c r="AK623" i="7"/>
  <c r="AK622" i="7"/>
  <c r="AK621" i="7"/>
  <c r="AK620" i="7"/>
  <c r="AK619" i="7"/>
  <c r="AK618" i="7"/>
  <c r="AK617" i="7"/>
  <c r="AK616" i="7"/>
  <c r="AK615" i="7"/>
  <c r="AK614" i="7"/>
  <c r="AK613" i="7"/>
  <c r="AK612" i="7"/>
  <c r="AK611" i="7"/>
  <c r="AK610" i="7"/>
  <c r="AK609" i="7"/>
  <c r="AK608" i="7"/>
  <c r="AK607" i="7"/>
  <c r="AK606" i="7"/>
  <c r="AK605" i="7"/>
  <c r="AK604" i="7"/>
  <c r="AK603" i="7"/>
  <c r="AK602" i="7"/>
  <c r="AK601" i="7"/>
  <c r="AK600" i="7"/>
  <c r="AK599" i="7"/>
  <c r="AK598" i="7"/>
  <c r="AK597" i="7"/>
  <c r="AK596" i="7"/>
  <c r="AK595" i="7"/>
  <c r="AK594" i="7"/>
  <c r="AK593" i="7"/>
  <c r="AK592" i="7"/>
  <c r="AK591" i="7"/>
  <c r="AK590" i="7"/>
  <c r="AK589" i="7"/>
  <c r="AK588" i="7"/>
  <c r="AK587" i="7"/>
  <c r="AK586" i="7"/>
  <c r="AK585" i="7"/>
  <c r="AK584" i="7"/>
  <c r="AK583" i="7"/>
  <c r="AK582" i="7"/>
  <c r="AK581" i="7"/>
  <c r="AK580" i="7"/>
  <c r="F18" i="5" l="1"/>
  <c r="G24" i="5"/>
  <c r="K24" i="5"/>
  <c r="F19" i="5"/>
  <c r="G21" i="5"/>
  <c r="F23" i="5"/>
  <c r="F24" i="5"/>
  <c r="K21" i="5"/>
  <c r="F21" i="5"/>
  <c r="G18" i="5"/>
  <c r="K18" i="5"/>
  <c r="F20" i="5"/>
  <c r="G20" i="5"/>
  <c r="K20" i="5"/>
  <c r="G19" i="5"/>
  <c r="K19" i="5"/>
  <c r="G23" i="5"/>
  <c r="K23" i="5"/>
  <c r="AL453" i="7"/>
  <c r="AL454" i="7"/>
  <c r="AL455" i="7"/>
  <c r="AL456" i="7"/>
  <c r="AL457" i="7"/>
  <c r="AL458" i="7"/>
  <c r="AL459" i="7"/>
  <c r="AL460" i="7"/>
  <c r="AL461" i="7"/>
  <c r="AL462" i="7"/>
  <c r="AL463" i="7"/>
  <c r="AL464" i="7"/>
  <c r="AL465" i="7"/>
  <c r="AL466" i="7"/>
  <c r="AL467" i="7"/>
  <c r="AL468" i="7"/>
  <c r="AL469" i="7"/>
  <c r="AL470" i="7"/>
  <c r="AL471" i="7"/>
  <c r="AL472" i="7"/>
  <c r="AL473" i="7"/>
  <c r="AL474" i="7"/>
  <c r="AL475" i="7"/>
  <c r="AL476" i="7"/>
  <c r="AL477" i="7"/>
  <c r="AL478" i="7"/>
  <c r="AL479" i="7"/>
  <c r="AL480" i="7"/>
  <c r="AL481" i="7"/>
  <c r="AL482" i="7"/>
  <c r="AL483" i="7"/>
  <c r="AL484" i="7"/>
  <c r="AL485" i="7"/>
  <c r="AL486" i="7"/>
  <c r="AL487" i="7"/>
  <c r="AL488" i="7"/>
  <c r="AL489" i="7"/>
  <c r="AL490" i="7"/>
  <c r="AL491" i="7"/>
  <c r="AL492" i="7"/>
  <c r="AL493" i="7"/>
  <c r="AL494" i="7"/>
  <c r="AL495" i="7"/>
  <c r="AL496" i="7"/>
  <c r="AL497" i="7"/>
  <c r="AL498" i="7"/>
  <c r="AL499" i="7"/>
  <c r="AL500" i="7"/>
  <c r="AL501" i="7"/>
  <c r="AL502" i="7"/>
  <c r="AL503" i="7"/>
  <c r="AL504" i="7"/>
  <c r="AL505" i="7"/>
  <c r="AL506" i="7"/>
  <c r="AL507" i="7"/>
  <c r="AL508" i="7"/>
  <c r="AL509" i="7"/>
  <c r="AL510" i="7"/>
  <c r="AL511" i="7"/>
  <c r="AL512" i="7"/>
  <c r="AL513" i="7"/>
  <c r="AL514" i="7"/>
  <c r="AL515" i="7"/>
  <c r="AL516" i="7"/>
  <c r="AL517" i="7"/>
  <c r="AL518" i="7"/>
  <c r="AL519" i="7"/>
  <c r="AL520" i="7"/>
  <c r="AL521" i="7"/>
  <c r="AL522" i="7"/>
  <c r="AL523" i="7"/>
  <c r="AL524" i="7"/>
  <c r="AL525" i="7"/>
  <c r="AL526" i="7"/>
  <c r="AL527" i="7"/>
  <c r="AL528" i="7"/>
  <c r="AL529" i="7"/>
  <c r="AL530" i="7"/>
  <c r="AL531" i="7"/>
  <c r="AL532" i="7"/>
  <c r="AL533" i="7"/>
  <c r="AL534" i="7"/>
  <c r="AL535" i="7"/>
  <c r="AL536" i="7"/>
  <c r="AL537" i="7"/>
  <c r="AL538" i="7"/>
  <c r="AL539" i="7"/>
  <c r="AL540" i="7"/>
  <c r="AL541" i="7"/>
  <c r="AL542" i="7"/>
  <c r="AL543" i="7"/>
  <c r="AL544" i="7"/>
  <c r="AL545" i="7"/>
  <c r="AL546" i="7"/>
  <c r="AL547" i="7"/>
  <c r="AL548" i="7"/>
  <c r="AL549" i="7"/>
  <c r="AL550" i="7"/>
  <c r="AL551" i="7"/>
  <c r="AL552" i="7"/>
  <c r="AL553" i="7"/>
  <c r="AL554" i="7"/>
  <c r="AL555" i="7"/>
  <c r="AL556" i="7"/>
  <c r="AL557" i="7"/>
  <c r="AL558" i="7"/>
  <c r="AL559" i="7"/>
  <c r="AL560" i="7"/>
  <c r="AL561" i="7"/>
  <c r="AL562" i="7"/>
  <c r="AL563" i="7"/>
  <c r="AL564" i="7"/>
  <c r="AL565" i="7"/>
  <c r="AL566" i="7"/>
  <c r="AL567" i="7"/>
  <c r="AL568" i="7"/>
  <c r="AL569" i="7"/>
  <c r="AL570" i="7"/>
  <c r="AL571" i="7"/>
  <c r="AL572" i="7"/>
  <c r="AL573" i="7"/>
  <c r="AL574" i="7"/>
  <c r="AL575" i="7"/>
  <c r="AL576" i="7"/>
  <c r="AL577" i="7"/>
  <c r="AL578" i="7"/>
  <c r="AL579" i="7"/>
  <c r="AL580" i="7"/>
  <c r="AL581" i="7"/>
  <c r="AL582" i="7"/>
  <c r="AL583" i="7"/>
  <c r="AL584" i="7"/>
  <c r="AL585" i="7"/>
  <c r="AL586" i="7"/>
  <c r="AL587" i="7"/>
  <c r="AL588" i="7"/>
  <c r="AL589" i="7"/>
  <c r="AL590" i="7"/>
  <c r="AL591" i="7"/>
  <c r="AL592" i="7"/>
  <c r="AL593" i="7"/>
  <c r="AL594" i="7"/>
  <c r="AL595" i="7"/>
  <c r="AL596" i="7"/>
  <c r="AL597" i="7"/>
  <c r="AL598" i="7"/>
  <c r="AL599" i="7"/>
  <c r="AL600" i="7"/>
  <c r="AL601" i="7"/>
  <c r="AL602" i="7"/>
  <c r="AL603" i="7"/>
  <c r="AL604" i="7"/>
  <c r="AL605" i="7"/>
  <c r="AL606" i="7"/>
  <c r="AL607" i="7"/>
  <c r="AL608" i="7"/>
  <c r="AL609" i="7"/>
  <c r="AL610" i="7"/>
  <c r="AL611" i="7"/>
  <c r="AL612" i="7"/>
  <c r="AL613" i="7"/>
  <c r="AL614" i="7"/>
  <c r="AL615" i="7"/>
  <c r="AL616" i="7"/>
  <c r="AL617" i="7"/>
  <c r="AL618" i="7"/>
  <c r="AL619" i="7"/>
  <c r="AL620" i="7"/>
  <c r="AL621" i="7"/>
  <c r="AL622" i="7"/>
  <c r="AL623" i="7"/>
  <c r="AL624" i="7"/>
  <c r="AL625" i="7"/>
  <c r="AL626" i="7"/>
  <c r="AL627" i="7"/>
  <c r="AL628" i="7"/>
  <c r="AL629" i="7"/>
  <c r="AL630" i="7"/>
  <c r="AL631" i="7"/>
  <c r="AL632" i="7"/>
  <c r="AL633" i="7"/>
  <c r="AL634" i="7"/>
  <c r="AL635" i="7"/>
  <c r="AL636" i="7"/>
  <c r="AL637" i="7"/>
  <c r="AL638" i="7"/>
  <c r="AL639" i="7"/>
  <c r="AL640" i="7"/>
  <c r="AL641" i="7"/>
  <c r="AL642" i="7"/>
  <c r="AL643" i="7"/>
  <c r="AL644" i="7"/>
  <c r="AL645" i="7"/>
  <c r="AL646" i="7"/>
  <c r="AL647" i="7"/>
  <c r="AL648" i="7"/>
  <c r="AL649" i="7"/>
  <c r="AL650" i="7"/>
  <c r="AL651" i="7"/>
  <c r="AL652" i="7"/>
  <c r="AL653" i="7"/>
  <c r="AL654" i="7"/>
  <c r="AL655" i="7"/>
  <c r="AL656" i="7"/>
  <c r="AL657" i="7"/>
  <c r="AL658" i="7"/>
  <c r="AL659" i="7"/>
  <c r="AL660" i="7"/>
  <c r="AL661" i="7"/>
  <c r="AL662" i="7"/>
  <c r="AL663" i="7"/>
  <c r="AL664" i="7"/>
  <c r="AL665" i="7"/>
  <c r="AL666" i="7"/>
  <c r="AL667" i="7"/>
  <c r="AL668" i="7"/>
  <c r="AL669" i="7"/>
  <c r="AL670" i="7"/>
  <c r="AL671" i="7"/>
  <c r="AL672" i="7"/>
  <c r="AL673" i="7"/>
  <c r="AL674" i="7"/>
  <c r="AL675" i="7"/>
  <c r="AL676" i="7"/>
  <c r="AL677" i="7"/>
  <c r="AL678" i="7"/>
  <c r="AL679" i="7"/>
  <c r="AL680" i="7"/>
  <c r="AL681" i="7"/>
  <c r="AL682" i="7"/>
  <c r="AL683" i="7"/>
  <c r="AL684" i="7"/>
  <c r="AL685" i="7"/>
  <c r="AL686" i="7"/>
  <c r="AL687" i="7"/>
  <c r="AL688" i="7"/>
  <c r="AL689" i="7"/>
  <c r="AL690" i="7"/>
  <c r="AL691" i="7"/>
  <c r="AL692" i="7"/>
  <c r="AL693" i="7"/>
  <c r="AL694" i="7"/>
  <c r="AL695" i="7"/>
  <c r="AL696" i="7"/>
  <c r="AL697" i="7"/>
  <c r="AL698" i="7"/>
  <c r="AL699" i="7"/>
  <c r="AL700" i="7"/>
  <c r="AL701" i="7"/>
  <c r="AL702" i="7"/>
  <c r="AL703" i="7"/>
  <c r="AL704" i="7"/>
  <c r="AL705" i="7"/>
  <c r="AL706" i="7"/>
  <c r="AL707" i="7"/>
  <c r="AL708" i="7"/>
  <c r="AL709" i="7"/>
  <c r="AL710" i="7"/>
  <c r="AL711" i="7"/>
  <c r="AL712" i="7"/>
  <c r="AL713" i="7"/>
  <c r="AL714" i="7"/>
  <c r="AL715" i="7"/>
  <c r="AL716" i="7"/>
  <c r="AL717" i="7"/>
  <c r="AL718" i="7"/>
  <c r="AL719" i="7"/>
  <c r="AL720" i="7"/>
  <c r="AL721" i="7"/>
  <c r="AL722" i="7"/>
  <c r="AL4" i="7"/>
  <c r="AL5" i="7"/>
  <c r="AL6" i="7"/>
  <c r="AL7" i="7"/>
  <c r="AL8" i="7"/>
  <c r="AL9" i="7"/>
  <c r="AL10" i="7"/>
  <c r="AL11" i="7"/>
  <c r="AL12" i="7"/>
  <c r="AL13" i="7"/>
  <c r="AL14" i="7"/>
  <c r="AL15" i="7"/>
  <c r="AL16" i="7"/>
  <c r="AL17" i="7"/>
  <c r="AL18" i="7"/>
  <c r="AL19" i="7"/>
  <c r="AL20" i="7"/>
  <c r="AL21" i="7"/>
  <c r="AL22" i="7"/>
  <c r="AL23" i="7"/>
  <c r="AL24" i="7"/>
  <c r="AL25" i="7"/>
  <c r="AL26" i="7"/>
  <c r="AL27" i="7"/>
  <c r="AL28" i="7"/>
  <c r="AL29" i="7"/>
  <c r="AL30" i="7"/>
  <c r="AL31" i="7"/>
  <c r="AL32" i="7"/>
  <c r="AL33" i="7"/>
  <c r="AL34" i="7"/>
  <c r="AL35" i="7"/>
  <c r="AL36" i="7"/>
  <c r="AL37" i="7"/>
  <c r="AL38" i="7"/>
  <c r="AL39" i="7"/>
  <c r="AL40" i="7"/>
  <c r="AL41" i="7"/>
  <c r="AL42" i="7"/>
  <c r="AL43" i="7"/>
  <c r="AL44" i="7"/>
  <c r="AL45" i="7"/>
  <c r="AL46" i="7"/>
  <c r="AL47" i="7"/>
  <c r="AL48" i="7"/>
  <c r="AL49" i="7"/>
  <c r="AL50" i="7"/>
  <c r="AL51" i="7"/>
  <c r="AL52" i="7"/>
  <c r="AL53" i="7"/>
  <c r="AL54" i="7"/>
  <c r="AL55" i="7"/>
  <c r="AL56" i="7"/>
  <c r="AL57" i="7"/>
  <c r="AL58" i="7"/>
  <c r="AL59" i="7"/>
  <c r="AL60" i="7"/>
  <c r="AL61" i="7"/>
  <c r="AL62" i="7"/>
  <c r="AL63" i="7"/>
  <c r="AL64" i="7"/>
  <c r="AL65" i="7"/>
  <c r="AL66" i="7"/>
  <c r="AL67" i="7"/>
  <c r="AL68" i="7"/>
  <c r="AL69" i="7"/>
  <c r="AL70" i="7"/>
  <c r="AL71" i="7"/>
  <c r="AL72" i="7"/>
  <c r="AL73" i="7"/>
  <c r="AL74" i="7"/>
  <c r="AL75" i="7"/>
  <c r="AL76" i="7"/>
  <c r="AL77" i="7"/>
  <c r="AL78" i="7"/>
  <c r="AL79" i="7"/>
  <c r="AL80" i="7"/>
  <c r="AL81" i="7"/>
  <c r="AL82" i="7"/>
  <c r="AL83" i="7"/>
  <c r="AL84" i="7"/>
  <c r="AL85" i="7"/>
  <c r="AL86" i="7"/>
  <c r="AL87" i="7"/>
  <c r="AL88" i="7"/>
  <c r="AL89" i="7"/>
  <c r="AL90" i="7"/>
  <c r="AL91" i="7"/>
  <c r="AL92" i="7"/>
  <c r="AL93" i="7"/>
  <c r="AL94" i="7"/>
  <c r="AL95" i="7"/>
  <c r="AL96" i="7"/>
  <c r="AL97" i="7"/>
  <c r="AL98" i="7"/>
  <c r="AL99" i="7"/>
  <c r="AL100" i="7"/>
  <c r="AL101" i="7"/>
  <c r="AL102" i="7"/>
  <c r="AL103" i="7"/>
  <c r="AL104" i="7"/>
  <c r="AL105" i="7"/>
  <c r="AL106" i="7"/>
  <c r="AL107" i="7"/>
  <c r="AL108" i="7"/>
  <c r="AL109" i="7"/>
  <c r="AL110" i="7"/>
  <c r="AL111" i="7"/>
  <c r="AL112" i="7"/>
  <c r="AL113" i="7"/>
  <c r="AL114" i="7"/>
  <c r="AL115" i="7"/>
  <c r="AL116" i="7"/>
  <c r="AL117" i="7"/>
  <c r="AL118" i="7"/>
  <c r="AL119" i="7"/>
  <c r="AL120" i="7"/>
  <c r="AL121" i="7"/>
  <c r="AL122" i="7"/>
  <c r="AL123" i="7"/>
  <c r="AL124" i="7"/>
  <c r="AL125" i="7"/>
  <c r="AL126" i="7"/>
  <c r="AL127" i="7"/>
  <c r="AL128" i="7"/>
  <c r="AL129" i="7"/>
  <c r="AL130" i="7"/>
  <c r="AL131" i="7"/>
  <c r="AL132" i="7"/>
  <c r="AL133" i="7"/>
  <c r="AL134" i="7"/>
  <c r="AL135" i="7"/>
  <c r="AL136" i="7"/>
  <c r="AL137" i="7"/>
  <c r="AL138" i="7"/>
  <c r="AL139" i="7"/>
  <c r="AL140" i="7"/>
  <c r="AL141" i="7"/>
  <c r="AL142" i="7"/>
  <c r="AL143" i="7"/>
  <c r="AL144" i="7"/>
  <c r="AL145" i="7"/>
  <c r="AL146" i="7"/>
  <c r="AL147" i="7"/>
  <c r="AL148" i="7"/>
  <c r="AL149" i="7"/>
  <c r="AL150" i="7"/>
  <c r="AL151" i="7"/>
  <c r="AL152" i="7"/>
  <c r="AL153" i="7"/>
  <c r="AL154" i="7"/>
  <c r="AL155" i="7"/>
  <c r="AL156" i="7"/>
  <c r="AL157" i="7"/>
  <c r="AL158" i="7"/>
  <c r="AL159" i="7"/>
  <c r="AL160" i="7"/>
  <c r="AL161" i="7"/>
  <c r="AL162" i="7"/>
  <c r="AL163" i="7"/>
  <c r="AL164" i="7"/>
  <c r="AL165" i="7"/>
  <c r="AL166" i="7"/>
  <c r="AL167" i="7"/>
  <c r="AL168" i="7"/>
  <c r="AL169" i="7"/>
  <c r="AL170" i="7"/>
  <c r="AL171" i="7"/>
  <c r="AL172" i="7"/>
  <c r="AL173" i="7"/>
  <c r="AL174" i="7"/>
  <c r="AL175" i="7"/>
  <c r="AL176" i="7"/>
  <c r="AL177" i="7"/>
  <c r="AL178" i="7"/>
  <c r="AL179" i="7"/>
  <c r="AL180" i="7"/>
  <c r="AL181" i="7"/>
  <c r="AL182" i="7"/>
  <c r="AL183" i="7"/>
  <c r="AL184" i="7"/>
  <c r="AL185" i="7"/>
  <c r="AL186" i="7"/>
  <c r="AL187" i="7"/>
  <c r="AL188" i="7"/>
  <c r="AL189" i="7"/>
  <c r="AL190" i="7"/>
  <c r="AL191" i="7"/>
  <c r="AL192" i="7"/>
  <c r="AL193" i="7"/>
  <c r="AL194" i="7"/>
  <c r="AL195" i="7"/>
  <c r="AL196" i="7"/>
  <c r="AL197" i="7"/>
  <c r="AL198" i="7"/>
  <c r="AL199" i="7"/>
  <c r="AL200" i="7"/>
  <c r="AL201" i="7"/>
  <c r="AL202" i="7"/>
  <c r="AL203" i="7"/>
  <c r="AL204" i="7"/>
  <c r="AL205" i="7"/>
  <c r="AL206" i="7"/>
  <c r="AL207" i="7"/>
  <c r="AL208" i="7"/>
  <c r="AL209" i="7"/>
  <c r="AL210" i="7"/>
  <c r="AL211" i="7"/>
  <c r="AL212" i="7"/>
  <c r="AL213" i="7"/>
  <c r="AL214" i="7"/>
  <c r="AL215" i="7"/>
  <c r="AL216" i="7"/>
  <c r="AL217" i="7"/>
  <c r="AL218" i="7"/>
  <c r="AL219" i="7"/>
  <c r="AL220" i="7"/>
  <c r="AL221" i="7"/>
  <c r="AL222" i="7"/>
  <c r="AL223" i="7"/>
  <c r="AL224" i="7"/>
  <c r="AL225" i="7"/>
  <c r="AL226" i="7"/>
  <c r="AL227" i="7"/>
  <c r="AL228" i="7"/>
  <c r="AL229" i="7"/>
  <c r="AL230" i="7"/>
  <c r="AL231" i="7"/>
  <c r="AL232" i="7"/>
  <c r="AL233" i="7"/>
  <c r="AL234" i="7"/>
  <c r="AL235" i="7"/>
  <c r="AL236" i="7"/>
  <c r="AL237" i="7"/>
  <c r="AL238" i="7"/>
  <c r="AL239" i="7"/>
  <c r="AL240" i="7"/>
  <c r="AL241" i="7"/>
  <c r="AL242" i="7"/>
  <c r="AL243" i="7"/>
  <c r="AL244" i="7"/>
  <c r="AL245" i="7"/>
  <c r="AL246" i="7"/>
  <c r="AL247" i="7"/>
  <c r="AL248" i="7"/>
  <c r="AL249" i="7"/>
  <c r="AL250" i="7"/>
  <c r="AL251" i="7"/>
  <c r="AL252" i="7"/>
  <c r="AL253" i="7"/>
  <c r="AL254" i="7"/>
  <c r="AL255" i="7"/>
  <c r="AL256" i="7"/>
  <c r="AL257" i="7"/>
  <c r="AL258" i="7"/>
  <c r="AL259" i="7"/>
  <c r="AL260" i="7"/>
  <c r="AL261" i="7"/>
  <c r="AL262" i="7"/>
  <c r="AL263" i="7"/>
  <c r="AL264" i="7"/>
  <c r="AL265" i="7"/>
  <c r="AL266" i="7"/>
  <c r="AL267" i="7"/>
  <c r="AL268" i="7"/>
  <c r="AL269" i="7"/>
  <c r="AL270" i="7"/>
  <c r="AL271" i="7"/>
  <c r="AL272" i="7"/>
  <c r="AL273" i="7"/>
  <c r="AL274" i="7"/>
  <c r="AL275" i="7"/>
  <c r="AL276" i="7"/>
  <c r="AL277" i="7"/>
  <c r="AL278" i="7"/>
  <c r="AL279" i="7"/>
  <c r="AL280" i="7"/>
  <c r="AL281" i="7"/>
  <c r="AL282" i="7"/>
  <c r="AL283" i="7"/>
  <c r="AL284" i="7"/>
  <c r="AL285" i="7"/>
  <c r="AL286" i="7"/>
  <c r="AL287" i="7"/>
  <c r="AL288" i="7"/>
  <c r="AL289" i="7"/>
  <c r="AL290" i="7"/>
  <c r="AL291" i="7"/>
  <c r="AL292" i="7"/>
  <c r="AL293" i="7"/>
  <c r="AL294" i="7"/>
  <c r="AL295" i="7"/>
  <c r="AL296" i="7"/>
  <c r="AL297" i="7"/>
  <c r="AL298" i="7"/>
  <c r="AL299" i="7"/>
  <c r="AL300" i="7"/>
  <c r="AL301" i="7"/>
  <c r="AL302" i="7"/>
  <c r="AL303" i="7"/>
  <c r="AL304" i="7"/>
  <c r="AL305" i="7"/>
  <c r="AL306" i="7"/>
  <c r="AL307" i="7"/>
  <c r="AL308" i="7"/>
  <c r="AL309" i="7"/>
  <c r="AL310" i="7"/>
  <c r="AL311" i="7"/>
  <c r="AL312" i="7"/>
  <c r="AL313" i="7"/>
  <c r="AL314" i="7"/>
  <c r="AL315" i="7"/>
  <c r="AL316" i="7"/>
  <c r="AL317" i="7"/>
  <c r="AL318" i="7"/>
  <c r="AL319" i="7"/>
  <c r="AL320" i="7"/>
  <c r="AL321" i="7"/>
  <c r="AL322" i="7"/>
  <c r="AL323" i="7"/>
  <c r="AL324" i="7"/>
  <c r="AL325" i="7"/>
  <c r="AL326" i="7"/>
  <c r="AL327" i="7"/>
  <c r="AL328" i="7"/>
  <c r="AL329" i="7"/>
  <c r="AL330" i="7"/>
  <c r="AL331" i="7"/>
  <c r="AL332" i="7"/>
  <c r="AL333" i="7"/>
  <c r="AL334" i="7"/>
  <c r="AL335" i="7"/>
  <c r="AL336" i="7"/>
  <c r="AL337" i="7"/>
  <c r="AL338" i="7"/>
  <c r="AL339" i="7"/>
  <c r="AL340" i="7"/>
  <c r="AL341" i="7"/>
  <c r="AL342" i="7"/>
  <c r="AL343" i="7"/>
  <c r="AL344" i="7"/>
  <c r="AL345" i="7"/>
  <c r="AL346" i="7"/>
  <c r="AL347" i="7"/>
  <c r="AL348" i="7"/>
  <c r="AL349" i="7"/>
  <c r="AL350" i="7"/>
  <c r="AL351" i="7"/>
  <c r="AL352" i="7"/>
  <c r="AL353" i="7"/>
  <c r="AL354" i="7"/>
  <c r="AL355" i="7"/>
  <c r="AL356" i="7"/>
  <c r="AL357" i="7"/>
  <c r="AL358" i="7"/>
  <c r="AL359" i="7"/>
  <c r="AL360" i="7"/>
  <c r="AL361" i="7"/>
  <c r="AL362" i="7"/>
  <c r="AL363" i="7"/>
  <c r="AL364" i="7"/>
  <c r="AL365" i="7"/>
  <c r="AL366" i="7"/>
  <c r="AL367" i="7"/>
  <c r="AL368" i="7"/>
  <c r="AL369" i="7"/>
  <c r="AL370" i="7"/>
  <c r="AL371" i="7"/>
  <c r="AL372" i="7"/>
  <c r="AL373" i="7"/>
  <c r="AL374" i="7"/>
  <c r="AL375" i="7"/>
  <c r="AL376" i="7"/>
  <c r="AL377" i="7"/>
  <c r="AL378" i="7"/>
  <c r="AL379" i="7"/>
  <c r="AL380" i="7"/>
  <c r="AL381" i="7"/>
  <c r="AL382" i="7"/>
  <c r="AL383" i="7"/>
  <c r="AL384" i="7"/>
  <c r="AL385" i="7"/>
  <c r="AL386" i="7"/>
  <c r="AL387" i="7"/>
  <c r="AL388" i="7"/>
  <c r="AL389" i="7"/>
  <c r="AL390" i="7"/>
  <c r="AL391" i="7"/>
  <c r="AL392" i="7"/>
  <c r="AL393" i="7"/>
  <c r="AL394" i="7"/>
  <c r="AL395" i="7"/>
  <c r="AL396" i="7"/>
  <c r="AL397" i="7"/>
  <c r="AL398" i="7"/>
  <c r="AL399" i="7"/>
  <c r="AL400" i="7"/>
  <c r="AL401" i="7"/>
  <c r="AL402" i="7"/>
  <c r="AL403" i="7"/>
  <c r="AL404" i="7"/>
  <c r="AL405" i="7"/>
  <c r="AL406" i="7"/>
  <c r="AL407" i="7"/>
  <c r="AL408" i="7"/>
  <c r="AL409" i="7"/>
  <c r="AL410" i="7"/>
  <c r="AL411" i="7"/>
  <c r="AL412" i="7"/>
  <c r="AL413" i="7"/>
  <c r="AL414" i="7"/>
  <c r="AL415" i="7"/>
  <c r="AL416" i="7"/>
  <c r="AL417" i="7"/>
  <c r="AL418" i="7"/>
  <c r="AL419" i="7"/>
  <c r="AL420" i="7"/>
  <c r="AL421" i="7"/>
  <c r="AL422" i="7"/>
  <c r="AL423" i="7"/>
  <c r="AL424" i="7"/>
  <c r="AL425" i="7"/>
  <c r="AL426" i="7"/>
  <c r="AL427" i="7"/>
  <c r="AL428" i="7"/>
  <c r="AL429" i="7"/>
  <c r="AL430" i="7"/>
  <c r="AL431" i="7"/>
  <c r="AL432" i="7"/>
  <c r="AL433" i="7"/>
  <c r="AL434" i="7"/>
  <c r="AL435" i="7"/>
  <c r="AL436" i="7"/>
  <c r="AL437" i="7"/>
  <c r="AL438" i="7"/>
  <c r="AL439" i="7"/>
  <c r="AL440" i="7"/>
  <c r="AL441" i="7"/>
  <c r="AL442" i="7"/>
  <c r="AL443" i="7"/>
  <c r="AL444" i="7"/>
  <c r="AL445" i="7"/>
  <c r="AL446" i="7"/>
  <c r="AL447" i="7"/>
  <c r="AL448" i="7"/>
  <c r="AL449" i="7"/>
  <c r="AL450" i="7"/>
  <c r="AL451" i="7"/>
  <c r="AL452" i="7"/>
  <c r="AL3" i="7"/>
  <c r="AP19" i="5" l="1"/>
  <c r="AP24" i="5"/>
  <c r="AP21" i="5"/>
  <c r="AP23" i="5"/>
  <c r="AP18" i="5"/>
  <c r="AP20" i="5"/>
  <c r="C580" i="7"/>
  <c r="D580" i="7"/>
  <c r="E580" i="7"/>
  <c r="F580" i="7"/>
  <c r="C581" i="7"/>
  <c r="D581" i="7"/>
  <c r="E581" i="7"/>
  <c r="F581" i="7"/>
  <c r="C582" i="7"/>
  <c r="D582" i="7"/>
  <c r="E582" i="7"/>
  <c r="F582" i="7"/>
  <c r="C583" i="7"/>
  <c r="D583" i="7"/>
  <c r="E583" i="7"/>
  <c r="F583" i="7"/>
  <c r="C584" i="7"/>
  <c r="D584" i="7"/>
  <c r="E584" i="7"/>
  <c r="F584" i="7"/>
  <c r="C585" i="7"/>
  <c r="D585" i="7"/>
  <c r="E585" i="7"/>
  <c r="F585" i="7"/>
  <c r="C586" i="7"/>
  <c r="D586" i="7"/>
  <c r="E586" i="7"/>
  <c r="F586" i="7"/>
  <c r="C587" i="7"/>
  <c r="D587" i="7"/>
  <c r="E587" i="7"/>
  <c r="F587" i="7"/>
  <c r="C588" i="7"/>
  <c r="D588" i="7"/>
  <c r="E588" i="7"/>
  <c r="F588" i="7"/>
  <c r="C589" i="7"/>
  <c r="D589" i="7"/>
  <c r="E589" i="7"/>
  <c r="F589" i="7"/>
  <c r="C590" i="7"/>
  <c r="D590" i="7"/>
  <c r="E590" i="7"/>
  <c r="F590" i="7"/>
  <c r="C591" i="7"/>
  <c r="D591" i="7"/>
  <c r="E591" i="7"/>
  <c r="F591" i="7"/>
  <c r="C592" i="7"/>
  <c r="D592" i="7"/>
  <c r="E592" i="7"/>
  <c r="F592" i="7"/>
  <c r="C593" i="7"/>
  <c r="D593" i="7"/>
  <c r="E593" i="7"/>
  <c r="F593" i="7"/>
  <c r="C594" i="7"/>
  <c r="D594" i="7"/>
  <c r="E594" i="7"/>
  <c r="F594" i="7"/>
  <c r="C595" i="7"/>
  <c r="D595" i="7"/>
  <c r="E595" i="7"/>
  <c r="F595" i="7"/>
  <c r="C596" i="7"/>
  <c r="D596" i="7"/>
  <c r="E596" i="7"/>
  <c r="F596" i="7"/>
  <c r="C597" i="7"/>
  <c r="D597" i="7"/>
  <c r="E597" i="7"/>
  <c r="F597" i="7"/>
  <c r="C598" i="7"/>
  <c r="D598" i="7"/>
  <c r="E598" i="7"/>
  <c r="F598" i="7"/>
  <c r="C599" i="7"/>
  <c r="D599" i="7"/>
  <c r="E599" i="7"/>
  <c r="F599" i="7"/>
  <c r="C600" i="7"/>
  <c r="D600" i="7"/>
  <c r="E600" i="7"/>
  <c r="F600" i="7"/>
  <c r="C601" i="7"/>
  <c r="D601" i="7"/>
  <c r="E601" i="7"/>
  <c r="F601" i="7"/>
  <c r="C602" i="7"/>
  <c r="D602" i="7"/>
  <c r="E602" i="7"/>
  <c r="F602" i="7"/>
  <c r="C603" i="7"/>
  <c r="D603" i="7"/>
  <c r="E603" i="7"/>
  <c r="F603" i="7"/>
  <c r="C604" i="7"/>
  <c r="D604" i="7"/>
  <c r="E604" i="7"/>
  <c r="F604" i="7"/>
  <c r="C605" i="7"/>
  <c r="D605" i="7"/>
  <c r="E605" i="7"/>
  <c r="F605" i="7"/>
  <c r="C606" i="7"/>
  <c r="D606" i="7"/>
  <c r="E606" i="7"/>
  <c r="F606" i="7"/>
  <c r="C607" i="7"/>
  <c r="D607" i="7"/>
  <c r="E607" i="7"/>
  <c r="F607" i="7"/>
  <c r="C608" i="7"/>
  <c r="D608" i="7"/>
  <c r="E608" i="7"/>
  <c r="F608" i="7"/>
  <c r="C609" i="7"/>
  <c r="D609" i="7"/>
  <c r="E609" i="7"/>
  <c r="F609" i="7"/>
  <c r="C610" i="7"/>
  <c r="D610" i="7"/>
  <c r="E610" i="7"/>
  <c r="F610" i="7"/>
  <c r="C611" i="7"/>
  <c r="D611" i="7"/>
  <c r="E611" i="7"/>
  <c r="F611" i="7"/>
  <c r="C612" i="7"/>
  <c r="D612" i="7"/>
  <c r="E612" i="7"/>
  <c r="F612" i="7"/>
  <c r="C613" i="7"/>
  <c r="D613" i="7"/>
  <c r="E613" i="7"/>
  <c r="F613" i="7"/>
  <c r="C614" i="7"/>
  <c r="D614" i="7"/>
  <c r="E614" i="7"/>
  <c r="F614" i="7"/>
  <c r="C615" i="7"/>
  <c r="D615" i="7"/>
  <c r="E615" i="7"/>
  <c r="F615" i="7"/>
  <c r="C616" i="7"/>
  <c r="D616" i="7"/>
  <c r="E616" i="7"/>
  <c r="F616" i="7"/>
  <c r="C617" i="7"/>
  <c r="D617" i="7"/>
  <c r="E617" i="7"/>
  <c r="F617" i="7"/>
  <c r="C618" i="7"/>
  <c r="D618" i="7"/>
  <c r="E618" i="7"/>
  <c r="F618" i="7"/>
  <c r="C619" i="7"/>
  <c r="D619" i="7"/>
  <c r="E619" i="7"/>
  <c r="F619" i="7"/>
  <c r="C620" i="7"/>
  <c r="D620" i="7"/>
  <c r="E620" i="7"/>
  <c r="F620" i="7"/>
  <c r="C621" i="7"/>
  <c r="D621" i="7"/>
  <c r="E621" i="7"/>
  <c r="F621" i="7"/>
  <c r="C622" i="7"/>
  <c r="D622" i="7"/>
  <c r="E622" i="7"/>
  <c r="F622" i="7"/>
  <c r="C623" i="7"/>
  <c r="D623" i="7"/>
  <c r="E623" i="7"/>
  <c r="F623" i="7"/>
  <c r="C624" i="7"/>
  <c r="D624" i="7"/>
  <c r="E624" i="7"/>
  <c r="F624" i="7"/>
  <c r="C625" i="7"/>
  <c r="D625" i="7"/>
  <c r="E625" i="7"/>
  <c r="F625" i="7"/>
  <c r="C626" i="7"/>
  <c r="D626" i="7"/>
  <c r="E626" i="7"/>
  <c r="F626" i="7"/>
  <c r="C627" i="7"/>
  <c r="D627" i="7"/>
  <c r="E627" i="7"/>
  <c r="F627" i="7"/>
  <c r="C628" i="7"/>
  <c r="D628" i="7"/>
  <c r="E628" i="7"/>
  <c r="F628" i="7"/>
  <c r="C629" i="7"/>
  <c r="D629" i="7"/>
  <c r="E629" i="7"/>
  <c r="F629" i="7"/>
  <c r="C630" i="7"/>
  <c r="D630" i="7"/>
  <c r="E630" i="7"/>
  <c r="F630" i="7"/>
  <c r="C631" i="7"/>
  <c r="D631" i="7"/>
  <c r="E631" i="7"/>
  <c r="F631" i="7"/>
  <c r="C632" i="7"/>
  <c r="D632" i="7"/>
  <c r="E632" i="7"/>
  <c r="F632" i="7"/>
  <c r="C633" i="7"/>
  <c r="D633" i="7"/>
  <c r="E633" i="7"/>
  <c r="F633" i="7"/>
  <c r="C634" i="7"/>
  <c r="D634" i="7"/>
  <c r="E634" i="7"/>
  <c r="F634" i="7"/>
  <c r="C635" i="7"/>
  <c r="D635" i="7"/>
  <c r="E635" i="7"/>
  <c r="F635" i="7"/>
  <c r="C636" i="7"/>
  <c r="D636" i="7"/>
  <c r="E636" i="7"/>
  <c r="F636" i="7"/>
  <c r="C637" i="7"/>
  <c r="D637" i="7"/>
  <c r="E637" i="7"/>
  <c r="F637" i="7"/>
  <c r="C638" i="7"/>
  <c r="D638" i="7"/>
  <c r="E638" i="7"/>
  <c r="F638" i="7"/>
  <c r="C639" i="7"/>
  <c r="D639" i="7"/>
  <c r="E639" i="7"/>
  <c r="F639" i="7"/>
  <c r="C640" i="7"/>
  <c r="D640" i="7"/>
  <c r="E640" i="7"/>
  <c r="F640" i="7"/>
  <c r="C641" i="7"/>
  <c r="D641" i="7"/>
  <c r="E641" i="7"/>
  <c r="F641" i="7"/>
  <c r="C642" i="7"/>
  <c r="D642" i="7"/>
  <c r="E642" i="7"/>
  <c r="F642" i="7"/>
  <c r="C643" i="7"/>
  <c r="D643" i="7"/>
  <c r="E643" i="7"/>
  <c r="F643" i="7"/>
  <c r="C644" i="7"/>
  <c r="D644" i="7"/>
  <c r="E644" i="7"/>
  <c r="F644" i="7"/>
  <c r="C645" i="7"/>
  <c r="D645" i="7"/>
  <c r="E645" i="7"/>
  <c r="F645" i="7"/>
  <c r="C646" i="7"/>
  <c r="D646" i="7"/>
  <c r="E646" i="7"/>
  <c r="F646" i="7"/>
  <c r="C647" i="7"/>
  <c r="D647" i="7"/>
  <c r="E647" i="7"/>
  <c r="F647" i="7"/>
  <c r="C648" i="7"/>
  <c r="D648" i="7"/>
  <c r="E648" i="7"/>
  <c r="F648" i="7"/>
  <c r="C649" i="7"/>
  <c r="D649" i="7"/>
  <c r="E649" i="7"/>
  <c r="F649" i="7"/>
  <c r="C650" i="7"/>
  <c r="D650" i="7"/>
  <c r="E650" i="7"/>
  <c r="F650" i="7"/>
  <c r="C651" i="7"/>
  <c r="D651" i="7"/>
  <c r="E651" i="7"/>
  <c r="F651" i="7"/>
  <c r="C652" i="7"/>
  <c r="D652" i="7"/>
  <c r="E652" i="7"/>
  <c r="F652" i="7"/>
  <c r="C653" i="7"/>
  <c r="D653" i="7"/>
  <c r="E653" i="7"/>
  <c r="F653" i="7"/>
  <c r="C654" i="7"/>
  <c r="D654" i="7"/>
  <c r="E654" i="7"/>
  <c r="F654" i="7"/>
  <c r="C655" i="7"/>
  <c r="D655" i="7"/>
  <c r="E655" i="7"/>
  <c r="F655" i="7"/>
  <c r="C656" i="7"/>
  <c r="D656" i="7"/>
  <c r="E656" i="7"/>
  <c r="F656" i="7"/>
  <c r="C657" i="7"/>
  <c r="D657" i="7"/>
  <c r="E657" i="7"/>
  <c r="F657" i="7"/>
  <c r="C658" i="7"/>
  <c r="D658" i="7"/>
  <c r="E658" i="7"/>
  <c r="F658" i="7"/>
  <c r="C659" i="7"/>
  <c r="D659" i="7"/>
  <c r="E659" i="7"/>
  <c r="F659" i="7"/>
  <c r="C660" i="7"/>
  <c r="D660" i="7"/>
  <c r="E660" i="7"/>
  <c r="F660" i="7"/>
  <c r="C661" i="7"/>
  <c r="D661" i="7"/>
  <c r="E661" i="7"/>
  <c r="F661" i="7"/>
  <c r="C662" i="7"/>
  <c r="D662" i="7"/>
  <c r="E662" i="7"/>
  <c r="F662" i="7"/>
  <c r="C663" i="7"/>
  <c r="D663" i="7"/>
  <c r="E663" i="7"/>
  <c r="F663" i="7"/>
  <c r="C664" i="7"/>
  <c r="D664" i="7"/>
  <c r="E664" i="7"/>
  <c r="F664" i="7"/>
  <c r="C665" i="7"/>
  <c r="D665" i="7"/>
  <c r="E665" i="7"/>
  <c r="F665" i="7"/>
  <c r="C666" i="7"/>
  <c r="D666" i="7"/>
  <c r="E666" i="7"/>
  <c r="F666" i="7"/>
  <c r="C667" i="7"/>
  <c r="D667" i="7"/>
  <c r="E667" i="7"/>
  <c r="F667" i="7"/>
  <c r="C668" i="7"/>
  <c r="D668" i="7"/>
  <c r="E668" i="7"/>
  <c r="F668" i="7"/>
  <c r="C669" i="7"/>
  <c r="D669" i="7"/>
  <c r="E669" i="7"/>
  <c r="F669" i="7"/>
  <c r="C670" i="7"/>
  <c r="D670" i="7"/>
  <c r="E670" i="7"/>
  <c r="F670" i="7"/>
  <c r="C671" i="7"/>
  <c r="D671" i="7"/>
  <c r="E671" i="7"/>
  <c r="F671" i="7"/>
  <c r="C672" i="7"/>
  <c r="D672" i="7"/>
  <c r="E672" i="7"/>
  <c r="F672" i="7"/>
  <c r="C673" i="7"/>
  <c r="D673" i="7"/>
  <c r="E673" i="7"/>
  <c r="F673" i="7"/>
  <c r="C674" i="7"/>
  <c r="D674" i="7"/>
  <c r="E674" i="7"/>
  <c r="F674" i="7"/>
  <c r="C675" i="7"/>
  <c r="D675" i="7"/>
  <c r="E675" i="7"/>
  <c r="F675" i="7"/>
  <c r="C676" i="7"/>
  <c r="D676" i="7"/>
  <c r="E676" i="7"/>
  <c r="F676" i="7"/>
  <c r="C677" i="7"/>
  <c r="D677" i="7"/>
  <c r="E677" i="7"/>
  <c r="F677" i="7"/>
  <c r="C678" i="7"/>
  <c r="D678" i="7"/>
  <c r="E678" i="7"/>
  <c r="F678" i="7"/>
  <c r="C679" i="7"/>
  <c r="D679" i="7"/>
  <c r="E679" i="7"/>
  <c r="F679" i="7"/>
  <c r="C680" i="7"/>
  <c r="D680" i="7"/>
  <c r="E680" i="7"/>
  <c r="F680" i="7"/>
  <c r="C681" i="7"/>
  <c r="D681" i="7"/>
  <c r="E681" i="7"/>
  <c r="F681" i="7"/>
  <c r="C682" i="7"/>
  <c r="D682" i="7"/>
  <c r="E682" i="7"/>
  <c r="F682" i="7"/>
  <c r="C683" i="7"/>
  <c r="D683" i="7"/>
  <c r="E683" i="7"/>
  <c r="F683" i="7"/>
  <c r="C684" i="7"/>
  <c r="D684" i="7"/>
  <c r="E684" i="7"/>
  <c r="F684" i="7"/>
  <c r="C685" i="7"/>
  <c r="D685" i="7"/>
  <c r="E685" i="7"/>
  <c r="F685" i="7"/>
  <c r="C686" i="7"/>
  <c r="D686" i="7"/>
  <c r="E686" i="7"/>
  <c r="F686" i="7"/>
  <c r="C687" i="7"/>
  <c r="D687" i="7"/>
  <c r="E687" i="7"/>
  <c r="F687" i="7"/>
  <c r="C688" i="7"/>
  <c r="D688" i="7"/>
  <c r="E688" i="7"/>
  <c r="F688" i="7"/>
  <c r="C689" i="7"/>
  <c r="D689" i="7"/>
  <c r="E689" i="7"/>
  <c r="F689" i="7"/>
  <c r="C690" i="7"/>
  <c r="D690" i="7"/>
  <c r="E690" i="7"/>
  <c r="F690" i="7"/>
  <c r="C691" i="7"/>
  <c r="D691" i="7"/>
  <c r="E691" i="7"/>
  <c r="F691" i="7"/>
  <c r="C692" i="7"/>
  <c r="D692" i="7"/>
  <c r="E692" i="7"/>
  <c r="F692" i="7"/>
  <c r="C693" i="7"/>
  <c r="D693" i="7"/>
  <c r="E693" i="7"/>
  <c r="F693" i="7"/>
  <c r="C694" i="7"/>
  <c r="D694" i="7"/>
  <c r="E694" i="7"/>
  <c r="F694" i="7"/>
  <c r="C695" i="7"/>
  <c r="D695" i="7"/>
  <c r="E695" i="7"/>
  <c r="F695" i="7"/>
  <c r="C696" i="7"/>
  <c r="D696" i="7"/>
  <c r="E696" i="7"/>
  <c r="F696" i="7"/>
  <c r="C697" i="7"/>
  <c r="D697" i="7"/>
  <c r="E697" i="7"/>
  <c r="F697" i="7"/>
  <c r="C698" i="7"/>
  <c r="D698" i="7"/>
  <c r="E698" i="7"/>
  <c r="F698" i="7"/>
  <c r="C699" i="7"/>
  <c r="D699" i="7"/>
  <c r="E699" i="7"/>
  <c r="F699" i="7"/>
  <c r="C700" i="7"/>
  <c r="D700" i="7"/>
  <c r="E700" i="7"/>
  <c r="F700" i="7"/>
  <c r="C701" i="7"/>
  <c r="D701" i="7"/>
  <c r="E701" i="7"/>
  <c r="F701" i="7"/>
  <c r="C702" i="7"/>
  <c r="D702" i="7"/>
  <c r="E702" i="7"/>
  <c r="F702" i="7"/>
  <c r="C703" i="7"/>
  <c r="D703" i="7"/>
  <c r="E703" i="7"/>
  <c r="F703" i="7"/>
  <c r="C704" i="7"/>
  <c r="D704" i="7"/>
  <c r="E704" i="7"/>
  <c r="F704" i="7"/>
  <c r="C705" i="7"/>
  <c r="D705" i="7"/>
  <c r="E705" i="7"/>
  <c r="F705" i="7"/>
  <c r="C706" i="7"/>
  <c r="D706" i="7"/>
  <c r="E706" i="7"/>
  <c r="F706" i="7"/>
  <c r="C707" i="7"/>
  <c r="D707" i="7"/>
  <c r="E707" i="7"/>
  <c r="F707" i="7"/>
  <c r="C708" i="7"/>
  <c r="D708" i="7"/>
  <c r="E708" i="7"/>
  <c r="F708" i="7"/>
  <c r="C709" i="7"/>
  <c r="D709" i="7"/>
  <c r="E709" i="7"/>
  <c r="F709" i="7"/>
  <c r="C710" i="7"/>
  <c r="D710" i="7"/>
  <c r="E710" i="7"/>
  <c r="F710" i="7"/>
  <c r="C711" i="7"/>
  <c r="D711" i="7"/>
  <c r="E711" i="7"/>
  <c r="F711" i="7"/>
  <c r="C712" i="7"/>
  <c r="D712" i="7"/>
  <c r="E712" i="7"/>
  <c r="F712" i="7"/>
  <c r="C713" i="7"/>
  <c r="D713" i="7"/>
  <c r="E713" i="7"/>
  <c r="F713" i="7"/>
  <c r="C714" i="7"/>
  <c r="D714" i="7"/>
  <c r="E714" i="7"/>
  <c r="F714" i="7"/>
  <c r="C715" i="7"/>
  <c r="D715" i="7"/>
  <c r="E715" i="7"/>
  <c r="F715" i="7"/>
  <c r="C716" i="7"/>
  <c r="D716" i="7"/>
  <c r="E716" i="7"/>
  <c r="F716" i="7"/>
  <c r="C717" i="7"/>
  <c r="D717" i="7"/>
  <c r="E717" i="7"/>
  <c r="F717" i="7"/>
  <c r="C718" i="7"/>
  <c r="D718" i="7"/>
  <c r="E718" i="7"/>
  <c r="F718" i="7"/>
  <c r="C719" i="7"/>
  <c r="D719" i="7"/>
  <c r="E719" i="7"/>
  <c r="F719" i="7"/>
  <c r="C720" i="7"/>
  <c r="D720" i="7"/>
  <c r="E720" i="7"/>
  <c r="F720" i="7"/>
  <c r="C721" i="7"/>
  <c r="D721" i="7"/>
  <c r="E721" i="7"/>
  <c r="F721" i="7"/>
  <c r="AY723" i="7" l="1"/>
  <c r="AX723" i="7"/>
  <c r="AW723" i="7"/>
  <c r="AV723" i="7"/>
  <c r="AU723" i="7"/>
  <c r="AT723" i="7"/>
  <c r="AS723" i="7"/>
  <c r="AP723" i="7"/>
  <c r="AO723" i="7"/>
  <c r="AN723" i="7"/>
  <c r="AM723" i="7"/>
  <c r="AL723" i="7"/>
  <c r="AF723" i="7"/>
  <c r="AE723" i="7"/>
  <c r="AD723" i="7"/>
  <c r="AC723" i="7"/>
  <c r="AB723" i="7"/>
  <c r="AA723" i="7"/>
  <c r="Z723" i="7"/>
  <c r="W723" i="7"/>
  <c r="W733" i="7" s="1"/>
  <c r="U723" i="7"/>
  <c r="T723" i="7"/>
  <c r="S723" i="7"/>
  <c r="N723" i="7"/>
  <c r="N733" i="7" s="1"/>
  <c r="M723" i="7"/>
  <c r="L723" i="7"/>
  <c r="K723" i="7"/>
  <c r="J723" i="7"/>
  <c r="I723" i="7"/>
  <c r="H723" i="7"/>
  <c r="AJ579" i="7"/>
  <c r="AK579" i="7" s="1"/>
  <c r="AI579" i="7"/>
  <c r="F579" i="7"/>
  <c r="E579" i="7"/>
  <c r="D579" i="7"/>
  <c r="C579" i="7"/>
  <c r="AJ578" i="7"/>
  <c r="AK578" i="7" s="1"/>
  <c r="AI578" i="7"/>
  <c r="F578" i="7"/>
  <c r="E578" i="7"/>
  <c r="D578" i="7"/>
  <c r="C578" i="7"/>
  <c r="AJ577" i="7"/>
  <c r="AK577" i="7" s="1"/>
  <c r="AI577" i="7"/>
  <c r="F577" i="7"/>
  <c r="E577" i="7"/>
  <c r="D577" i="7"/>
  <c r="C577" i="7"/>
  <c r="AJ576" i="7"/>
  <c r="AK576" i="7" s="1"/>
  <c r="AI576" i="7"/>
  <c r="F576" i="7"/>
  <c r="E576" i="7"/>
  <c r="D576" i="7"/>
  <c r="C576" i="7"/>
  <c r="AJ575" i="7"/>
  <c r="AK575" i="7" s="1"/>
  <c r="AI575" i="7"/>
  <c r="F575" i="7"/>
  <c r="E575" i="7"/>
  <c r="D575" i="7"/>
  <c r="C575" i="7"/>
  <c r="AJ574" i="7"/>
  <c r="AK574" i="7" s="1"/>
  <c r="AI574" i="7"/>
  <c r="F574" i="7"/>
  <c r="E574" i="7"/>
  <c r="D574" i="7"/>
  <c r="C574" i="7"/>
  <c r="AJ573" i="7"/>
  <c r="AK573" i="7" s="1"/>
  <c r="AI573" i="7"/>
  <c r="F573" i="7"/>
  <c r="E573" i="7"/>
  <c r="D573" i="7"/>
  <c r="C573" i="7"/>
  <c r="AJ572" i="7"/>
  <c r="AK572" i="7" s="1"/>
  <c r="AI572" i="7"/>
  <c r="F572" i="7"/>
  <c r="E572" i="7"/>
  <c r="D572" i="7"/>
  <c r="C572" i="7"/>
  <c r="AJ571" i="7"/>
  <c r="AK571" i="7" s="1"/>
  <c r="AI571" i="7"/>
  <c r="F571" i="7"/>
  <c r="E571" i="7"/>
  <c r="D571" i="7"/>
  <c r="C571" i="7"/>
  <c r="AJ570" i="7"/>
  <c r="AK570" i="7" s="1"/>
  <c r="AI570" i="7"/>
  <c r="F570" i="7"/>
  <c r="E570" i="7"/>
  <c r="D570" i="7"/>
  <c r="C570" i="7"/>
  <c r="AJ569" i="7"/>
  <c r="AK569" i="7" s="1"/>
  <c r="AI569" i="7"/>
  <c r="F569" i="7"/>
  <c r="E569" i="7"/>
  <c r="D569" i="7"/>
  <c r="C569" i="7"/>
  <c r="AJ568" i="7"/>
  <c r="AK568" i="7" s="1"/>
  <c r="AI568" i="7"/>
  <c r="F568" i="7"/>
  <c r="E568" i="7"/>
  <c r="D568" i="7"/>
  <c r="C568" i="7"/>
  <c r="AJ567" i="7"/>
  <c r="AK567" i="7" s="1"/>
  <c r="AI567" i="7"/>
  <c r="F567" i="7"/>
  <c r="E567" i="7"/>
  <c r="D567" i="7"/>
  <c r="C567" i="7"/>
  <c r="AJ566" i="7"/>
  <c r="AK566" i="7" s="1"/>
  <c r="AI566" i="7"/>
  <c r="F566" i="7"/>
  <c r="E566" i="7"/>
  <c r="D566" i="7"/>
  <c r="C566" i="7"/>
  <c r="AJ565" i="7"/>
  <c r="AK565" i="7" s="1"/>
  <c r="AI565" i="7"/>
  <c r="F565" i="7"/>
  <c r="E565" i="7"/>
  <c r="D565" i="7"/>
  <c r="C565" i="7"/>
  <c r="AJ564" i="7"/>
  <c r="AK564" i="7" s="1"/>
  <c r="AI564" i="7"/>
  <c r="F564" i="7"/>
  <c r="E564" i="7"/>
  <c r="D564" i="7"/>
  <c r="C564" i="7"/>
  <c r="AJ563" i="7"/>
  <c r="AK563" i="7" s="1"/>
  <c r="AI563" i="7"/>
  <c r="F563" i="7"/>
  <c r="E563" i="7"/>
  <c r="D563" i="7"/>
  <c r="C563" i="7"/>
  <c r="AJ562" i="7"/>
  <c r="AK562" i="7" s="1"/>
  <c r="AI562" i="7"/>
  <c r="F562" i="7"/>
  <c r="E562" i="7"/>
  <c r="D562" i="7"/>
  <c r="C562" i="7"/>
  <c r="AJ561" i="7"/>
  <c r="AK561" i="7" s="1"/>
  <c r="AI561" i="7"/>
  <c r="F561" i="7"/>
  <c r="E561" i="7"/>
  <c r="D561" i="7"/>
  <c r="C561" i="7"/>
  <c r="AJ560" i="7"/>
  <c r="AK560" i="7" s="1"/>
  <c r="AI560" i="7"/>
  <c r="F560" i="7"/>
  <c r="E560" i="7"/>
  <c r="D560" i="7"/>
  <c r="C560" i="7"/>
  <c r="AJ559" i="7"/>
  <c r="AK559" i="7" s="1"/>
  <c r="AI559" i="7"/>
  <c r="F559" i="7"/>
  <c r="E559" i="7"/>
  <c r="D559" i="7"/>
  <c r="C559" i="7"/>
  <c r="AJ558" i="7"/>
  <c r="AK558" i="7" s="1"/>
  <c r="AI558" i="7"/>
  <c r="F558" i="7"/>
  <c r="E558" i="7"/>
  <c r="D558" i="7"/>
  <c r="C558" i="7"/>
  <c r="AJ557" i="7"/>
  <c r="AK557" i="7" s="1"/>
  <c r="AI557" i="7"/>
  <c r="F557" i="7"/>
  <c r="E557" i="7"/>
  <c r="D557" i="7"/>
  <c r="C557" i="7"/>
  <c r="AJ556" i="7"/>
  <c r="AK556" i="7" s="1"/>
  <c r="AI556" i="7"/>
  <c r="F556" i="7"/>
  <c r="E556" i="7"/>
  <c r="D556" i="7"/>
  <c r="C556" i="7"/>
  <c r="AJ555" i="7"/>
  <c r="AK555" i="7" s="1"/>
  <c r="AI555" i="7"/>
  <c r="F555" i="7"/>
  <c r="E555" i="7"/>
  <c r="D555" i="7"/>
  <c r="C555" i="7"/>
  <c r="AJ554" i="7"/>
  <c r="AK554" i="7" s="1"/>
  <c r="AI554" i="7"/>
  <c r="F554" i="7"/>
  <c r="E554" i="7"/>
  <c r="D554" i="7"/>
  <c r="C554" i="7"/>
  <c r="AJ553" i="7"/>
  <c r="AK553" i="7" s="1"/>
  <c r="AI553" i="7"/>
  <c r="F553" i="7"/>
  <c r="E553" i="7"/>
  <c r="D553" i="7"/>
  <c r="C553" i="7"/>
  <c r="AJ552" i="7"/>
  <c r="AK552" i="7" s="1"/>
  <c r="AI552" i="7"/>
  <c r="F552" i="7"/>
  <c r="E552" i="7"/>
  <c r="D552" i="7"/>
  <c r="C552" i="7"/>
  <c r="AJ551" i="7"/>
  <c r="AK551" i="7" s="1"/>
  <c r="AI551" i="7"/>
  <c r="F551" i="7"/>
  <c r="E551" i="7"/>
  <c r="D551" i="7"/>
  <c r="C551" i="7"/>
  <c r="AJ550" i="7"/>
  <c r="AK550" i="7" s="1"/>
  <c r="AI550" i="7"/>
  <c r="F550" i="7"/>
  <c r="E550" i="7"/>
  <c r="D550" i="7"/>
  <c r="C550" i="7"/>
  <c r="AJ549" i="7"/>
  <c r="AK549" i="7" s="1"/>
  <c r="AI549" i="7"/>
  <c r="F549" i="7"/>
  <c r="E549" i="7"/>
  <c r="D549" i="7"/>
  <c r="C549" i="7"/>
  <c r="AJ548" i="7"/>
  <c r="AK548" i="7" s="1"/>
  <c r="AI548" i="7"/>
  <c r="F548" i="7"/>
  <c r="E548" i="7"/>
  <c r="D548" i="7"/>
  <c r="C548" i="7"/>
  <c r="AZ547" i="7"/>
  <c r="AJ547" i="7"/>
  <c r="AI547" i="7"/>
  <c r="AG547" i="7"/>
  <c r="X547" i="7"/>
  <c r="O547" i="7"/>
  <c r="F547" i="7"/>
  <c r="E547" i="7"/>
  <c r="D547" i="7"/>
  <c r="C547" i="7"/>
  <c r="AJ546" i="7"/>
  <c r="AI546" i="7"/>
  <c r="AG546" i="7"/>
  <c r="O546" i="7"/>
  <c r="F546" i="7"/>
  <c r="E546" i="7"/>
  <c r="D546" i="7"/>
  <c r="C546" i="7"/>
  <c r="AZ545" i="7"/>
  <c r="AJ545" i="7"/>
  <c r="AI545" i="7"/>
  <c r="AG545" i="7"/>
  <c r="X545" i="7"/>
  <c r="O545" i="7"/>
  <c r="F545" i="7"/>
  <c r="E545" i="7"/>
  <c r="D545" i="7"/>
  <c r="C545" i="7"/>
  <c r="AZ544" i="7"/>
  <c r="AJ544" i="7"/>
  <c r="AI544" i="7"/>
  <c r="AG544" i="7"/>
  <c r="X544" i="7"/>
  <c r="O544" i="7"/>
  <c r="F544" i="7"/>
  <c r="E544" i="7"/>
  <c r="D544" i="7"/>
  <c r="C544" i="7"/>
  <c r="AZ543" i="7"/>
  <c r="AJ543" i="7"/>
  <c r="AI543" i="7"/>
  <c r="AG543" i="7"/>
  <c r="X543" i="7"/>
  <c r="O543" i="7"/>
  <c r="F543" i="7"/>
  <c r="E543" i="7"/>
  <c r="D543" i="7"/>
  <c r="C543" i="7"/>
  <c r="AZ542" i="7"/>
  <c r="AJ542" i="7"/>
  <c r="AI542" i="7"/>
  <c r="AG542" i="7"/>
  <c r="X542" i="7"/>
  <c r="O542" i="7"/>
  <c r="F542" i="7"/>
  <c r="E542" i="7"/>
  <c r="D542" i="7"/>
  <c r="C542" i="7"/>
  <c r="AZ541" i="7"/>
  <c r="AJ541" i="7"/>
  <c r="AI541" i="7"/>
  <c r="AG541" i="7"/>
  <c r="X541" i="7"/>
  <c r="O541" i="7"/>
  <c r="F541" i="7"/>
  <c r="E541" i="7"/>
  <c r="D541" i="7"/>
  <c r="C541" i="7"/>
  <c r="AZ540" i="7"/>
  <c r="AJ540" i="7"/>
  <c r="AI540" i="7"/>
  <c r="AG540" i="7"/>
  <c r="X540" i="7"/>
  <c r="O540" i="7"/>
  <c r="F540" i="7"/>
  <c r="E540" i="7"/>
  <c r="D540" i="7"/>
  <c r="C540" i="7"/>
  <c r="AZ539" i="7"/>
  <c r="AJ539" i="7"/>
  <c r="AI539" i="7"/>
  <c r="AG539" i="7"/>
  <c r="X539" i="7"/>
  <c r="O539" i="7"/>
  <c r="F539" i="7"/>
  <c r="E539" i="7"/>
  <c r="D539" i="7"/>
  <c r="C539" i="7"/>
  <c r="AZ538" i="7"/>
  <c r="AJ538" i="7"/>
  <c r="AI538" i="7"/>
  <c r="AG538" i="7"/>
  <c r="X538" i="7"/>
  <c r="O538" i="7"/>
  <c r="F538" i="7"/>
  <c r="E538" i="7"/>
  <c r="D538" i="7"/>
  <c r="C538" i="7"/>
  <c r="AZ537" i="7"/>
  <c r="AJ537" i="7"/>
  <c r="AI537" i="7"/>
  <c r="AG537" i="7"/>
  <c r="X537" i="7"/>
  <c r="O537" i="7"/>
  <c r="F537" i="7"/>
  <c r="E537" i="7"/>
  <c r="D537" i="7"/>
  <c r="C537" i="7"/>
  <c r="AZ536" i="7"/>
  <c r="AJ536" i="7"/>
  <c r="AI536" i="7"/>
  <c r="AG536" i="7"/>
  <c r="X536" i="7"/>
  <c r="O536" i="7"/>
  <c r="F536" i="7"/>
  <c r="E536" i="7"/>
  <c r="D536" i="7"/>
  <c r="C536" i="7"/>
  <c r="AZ535" i="7"/>
  <c r="AJ535" i="7"/>
  <c r="AI535" i="7"/>
  <c r="AG535" i="7"/>
  <c r="X535" i="7"/>
  <c r="O535" i="7"/>
  <c r="F535" i="7"/>
  <c r="E535" i="7"/>
  <c r="D535" i="7"/>
  <c r="C535" i="7"/>
  <c r="AZ534" i="7"/>
  <c r="AJ534" i="7"/>
  <c r="AI534" i="7"/>
  <c r="AG534" i="7"/>
  <c r="X534" i="7"/>
  <c r="O534" i="7"/>
  <c r="F534" i="7"/>
  <c r="E534" i="7"/>
  <c r="D534" i="7"/>
  <c r="C534" i="7"/>
  <c r="AJ533" i="7"/>
  <c r="AK533" i="7" s="1"/>
  <c r="AI533" i="7"/>
  <c r="F533" i="7"/>
  <c r="E533" i="7"/>
  <c r="D533" i="7"/>
  <c r="C533" i="7"/>
  <c r="AJ532" i="7"/>
  <c r="AK532" i="7" s="1"/>
  <c r="AI532" i="7"/>
  <c r="F532" i="7"/>
  <c r="E532" i="7"/>
  <c r="D532" i="7"/>
  <c r="C532" i="7"/>
  <c r="AJ531" i="7"/>
  <c r="AK531" i="7" s="1"/>
  <c r="AI531" i="7"/>
  <c r="F531" i="7"/>
  <c r="E531" i="7"/>
  <c r="D531" i="7"/>
  <c r="C531" i="7"/>
  <c r="AJ530" i="7"/>
  <c r="AK530" i="7" s="1"/>
  <c r="AI530" i="7"/>
  <c r="F530" i="7"/>
  <c r="E530" i="7"/>
  <c r="D530" i="7"/>
  <c r="C530" i="7"/>
  <c r="AJ529" i="7"/>
  <c r="AK529" i="7" s="1"/>
  <c r="AI529" i="7"/>
  <c r="F529" i="7"/>
  <c r="E529" i="7"/>
  <c r="D529" i="7"/>
  <c r="C529" i="7"/>
  <c r="AJ528" i="7"/>
  <c r="AK528" i="7" s="1"/>
  <c r="AI528" i="7"/>
  <c r="F528" i="7"/>
  <c r="E528" i="7"/>
  <c r="D528" i="7"/>
  <c r="C528" i="7"/>
  <c r="AJ527" i="7"/>
  <c r="AK527" i="7" s="1"/>
  <c r="AI527" i="7"/>
  <c r="F527" i="7"/>
  <c r="E527" i="7"/>
  <c r="D527" i="7"/>
  <c r="C527" i="7"/>
  <c r="AJ526" i="7"/>
  <c r="AK526" i="7" s="1"/>
  <c r="AI526" i="7"/>
  <c r="F526" i="7"/>
  <c r="E526" i="7"/>
  <c r="D526" i="7"/>
  <c r="C526" i="7"/>
  <c r="AJ525" i="7"/>
  <c r="AK525" i="7" s="1"/>
  <c r="AI525" i="7"/>
  <c r="F525" i="7"/>
  <c r="E525" i="7"/>
  <c r="D525" i="7"/>
  <c r="C525" i="7"/>
  <c r="AJ524" i="7"/>
  <c r="AK524" i="7" s="1"/>
  <c r="AI524" i="7"/>
  <c r="F524" i="7"/>
  <c r="E524" i="7"/>
  <c r="D524" i="7"/>
  <c r="C524" i="7"/>
  <c r="AJ523" i="7"/>
  <c r="AK523" i="7" s="1"/>
  <c r="AI523" i="7"/>
  <c r="F523" i="7"/>
  <c r="E523" i="7"/>
  <c r="D523" i="7"/>
  <c r="C523" i="7"/>
  <c r="AJ522" i="7"/>
  <c r="AK522" i="7" s="1"/>
  <c r="AI522" i="7"/>
  <c r="F522" i="7"/>
  <c r="E522" i="7"/>
  <c r="D522" i="7"/>
  <c r="C522" i="7"/>
  <c r="AJ521" i="7"/>
  <c r="AK521" i="7" s="1"/>
  <c r="AI521" i="7"/>
  <c r="F521" i="7"/>
  <c r="E521" i="7"/>
  <c r="D521" i="7"/>
  <c r="C521" i="7"/>
  <c r="AJ520" i="7"/>
  <c r="AK520" i="7" s="1"/>
  <c r="AI520" i="7"/>
  <c r="F520" i="7"/>
  <c r="E520" i="7"/>
  <c r="D520" i="7"/>
  <c r="C520" i="7"/>
  <c r="AJ519" i="7"/>
  <c r="AK519" i="7" s="1"/>
  <c r="AI519" i="7"/>
  <c r="F519" i="7"/>
  <c r="E519" i="7"/>
  <c r="D519" i="7"/>
  <c r="C519" i="7"/>
  <c r="AJ518" i="7"/>
  <c r="AK518" i="7" s="1"/>
  <c r="AI518" i="7"/>
  <c r="F518" i="7"/>
  <c r="E518" i="7"/>
  <c r="D518" i="7"/>
  <c r="C518" i="7"/>
  <c r="AJ517" i="7"/>
  <c r="AK517" i="7" s="1"/>
  <c r="AI517" i="7"/>
  <c r="F517" i="7"/>
  <c r="E517" i="7"/>
  <c r="D517" i="7"/>
  <c r="C517" i="7"/>
  <c r="AJ516" i="7"/>
  <c r="AK516" i="7" s="1"/>
  <c r="AI516" i="7"/>
  <c r="F516" i="7"/>
  <c r="E516" i="7"/>
  <c r="D516" i="7"/>
  <c r="C516" i="7"/>
  <c r="AJ515" i="7"/>
  <c r="AK515" i="7" s="1"/>
  <c r="AI515" i="7"/>
  <c r="F515" i="7"/>
  <c r="E515" i="7"/>
  <c r="D515" i="7"/>
  <c r="C515" i="7"/>
  <c r="AJ514" i="7"/>
  <c r="AK514" i="7" s="1"/>
  <c r="AI514" i="7"/>
  <c r="F514" i="7"/>
  <c r="E514" i="7"/>
  <c r="D514" i="7"/>
  <c r="C514" i="7"/>
  <c r="AJ513" i="7"/>
  <c r="AK513" i="7" s="1"/>
  <c r="AI513" i="7"/>
  <c r="F513" i="7"/>
  <c r="E513" i="7"/>
  <c r="D513" i="7"/>
  <c r="C513" i="7"/>
  <c r="AJ512" i="7"/>
  <c r="AK512" i="7" s="1"/>
  <c r="AI512" i="7"/>
  <c r="F512" i="7"/>
  <c r="E512" i="7"/>
  <c r="D512" i="7"/>
  <c r="C512" i="7"/>
  <c r="AJ511" i="7"/>
  <c r="AK511" i="7" s="1"/>
  <c r="AI511" i="7"/>
  <c r="F511" i="7"/>
  <c r="E511" i="7"/>
  <c r="D511" i="7"/>
  <c r="C511" i="7"/>
  <c r="AJ510" i="7"/>
  <c r="AK510" i="7" s="1"/>
  <c r="AI510" i="7"/>
  <c r="F510" i="7"/>
  <c r="E510" i="7"/>
  <c r="D510" i="7"/>
  <c r="C510" i="7"/>
  <c r="AJ509" i="7"/>
  <c r="AK509" i="7" s="1"/>
  <c r="AI509" i="7"/>
  <c r="F509" i="7"/>
  <c r="E509" i="7"/>
  <c r="D509" i="7"/>
  <c r="C509" i="7"/>
  <c r="AJ508" i="7"/>
  <c r="AK508" i="7" s="1"/>
  <c r="AI508" i="7"/>
  <c r="F508" i="7"/>
  <c r="E508" i="7"/>
  <c r="D508" i="7"/>
  <c r="C508" i="7"/>
  <c r="AJ507" i="7"/>
  <c r="AK507" i="7" s="1"/>
  <c r="AI507" i="7"/>
  <c r="F507" i="7"/>
  <c r="E507" i="7"/>
  <c r="D507" i="7"/>
  <c r="C507" i="7"/>
  <c r="AJ506" i="7"/>
  <c r="AK506" i="7" s="1"/>
  <c r="AI506" i="7"/>
  <c r="F506" i="7"/>
  <c r="E506" i="7"/>
  <c r="D506" i="7"/>
  <c r="C506" i="7"/>
  <c r="AJ505" i="7"/>
  <c r="AK505" i="7" s="1"/>
  <c r="AI505" i="7"/>
  <c r="F505" i="7"/>
  <c r="E505" i="7"/>
  <c r="D505" i="7"/>
  <c r="C505" i="7"/>
  <c r="AJ504" i="7"/>
  <c r="AK504" i="7" s="1"/>
  <c r="AI504" i="7"/>
  <c r="F504" i="7"/>
  <c r="E504" i="7"/>
  <c r="D504" i="7"/>
  <c r="C504" i="7"/>
  <c r="AJ503" i="7"/>
  <c r="AK503" i="7" s="1"/>
  <c r="AI503" i="7"/>
  <c r="F503" i="7"/>
  <c r="E503" i="7"/>
  <c r="D503" i="7"/>
  <c r="C503" i="7"/>
  <c r="AJ502" i="7"/>
  <c r="AK502" i="7" s="1"/>
  <c r="AI502" i="7"/>
  <c r="F502" i="7"/>
  <c r="E502" i="7"/>
  <c r="D502" i="7"/>
  <c r="C502" i="7"/>
  <c r="AJ501" i="7"/>
  <c r="AK501" i="7" s="1"/>
  <c r="AI501" i="7"/>
  <c r="F501" i="7"/>
  <c r="E501" i="7"/>
  <c r="D501" i="7"/>
  <c r="C501" i="7"/>
  <c r="AJ500" i="7"/>
  <c r="AK500" i="7" s="1"/>
  <c r="AI500" i="7"/>
  <c r="F500" i="7"/>
  <c r="E500" i="7"/>
  <c r="D500" i="7"/>
  <c r="C500" i="7"/>
  <c r="AJ499" i="7"/>
  <c r="AK499" i="7" s="1"/>
  <c r="AI499" i="7"/>
  <c r="F499" i="7"/>
  <c r="E499" i="7"/>
  <c r="D499" i="7"/>
  <c r="C499" i="7"/>
  <c r="AJ498" i="7"/>
  <c r="AK498" i="7" s="1"/>
  <c r="AI498" i="7"/>
  <c r="F498" i="7"/>
  <c r="E498" i="7"/>
  <c r="D498" i="7"/>
  <c r="C498" i="7"/>
  <c r="AJ497" i="7"/>
  <c r="AK497" i="7" s="1"/>
  <c r="AI497" i="7"/>
  <c r="F497" i="7"/>
  <c r="E497" i="7"/>
  <c r="D497" i="7"/>
  <c r="C497" i="7"/>
  <c r="AJ496" i="7"/>
  <c r="AK496" i="7" s="1"/>
  <c r="AI496" i="7"/>
  <c r="F496" i="7"/>
  <c r="E496" i="7"/>
  <c r="D496" i="7"/>
  <c r="C496" i="7"/>
  <c r="AJ495" i="7"/>
  <c r="AK495" i="7" s="1"/>
  <c r="AI495" i="7"/>
  <c r="F495" i="7"/>
  <c r="E495" i="7"/>
  <c r="D495" i="7"/>
  <c r="C495" i="7"/>
  <c r="AJ494" i="7"/>
  <c r="AK494" i="7" s="1"/>
  <c r="AI494" i="7"/>
  <c r="F494" i="7"/>
  <c r="E494" i="7"/>
  <c r="D494" i="7"/>
  <c r="C494" i="7"/>
  <c r="AJ493" i="7"/>
  <c r="AK493" i="7" s="1"/>
  <c r="AI493" i="7"/>
  <c r="F493" i="7"/>
  <c r="E493" i="7"/>
  <c r="D493" i="7"/>
  <c r="C493" i="7"/>
  <c r="AJ492" i="7"/>
  <c r="AK492" i="7" s="1"/>
  <c r="AI492" i="7"/>
  <c r="F492" i="7"/>
  <c r="E492" i="7"/>
  <c r="D492" i="7"/>
  <c r="C492" i="7"/>
  <c r="AJ491" i="7"/>
  <c r="AK491" i="7" s="1"/>
  <c r="AI491" i="7"/>
  <c r="F491" i="7"/>
  <c r="E491" i="7"/>
  <c r="D491" i="7"/>
  <c r="C491" i="7"/>
  <c r="AJ490" i="7"/>
  <c r="AK490" i="7" s="1"/>
  <c r="AI490" i="7"/>
  <c r="F490" i="7"/>
  <c r="E490" i="7"/>
  <c r="D490" i="7"/>
  <c r="C490" i="7"/>
  <c r="AZ489" i="7"/>
  <c r="AJ489" i="7"/>
  <c r="AI489" i="7"/>
  <c r="AG489" i="7"/>
  <c r="X489" i="7"/>
  <c r="O489" i="7"/>
  <c r="F489" i="7"/>
  <c r="E489" i="7"/>
  <c r="D489" i="7"/>
  <c r="C489" i="7"/>
  <c r="AJ488" i="7"/>
  <c r="AI488" i="7"/>
  <c r="AG488" i="7"/>
  <c r="O488" i="7"/>
  <c r="F488" i="7"/>
  <c r="E488" i="7"/>
  <c r="D488" i="7"/>
  <c r="C488" i="7"/>
  <c r="AZ487" i="7"/>
  <c r="AJ487" i="7"/>
  <c r="AI487" i="7"/>
  <c r="AG487" i="7"/>
  <c r="X487" i="7"/>
  <c r="O487" i="7"/>
  <c r="F487" i="7"/>
  <c r="E487" i="7"/>
  <c r="D487" i="7"/>
  <c r="C487" i="7"/>
  <c r="AZ486" i="7"/>
  <c r="AJ486" i="7"/>
  <c r="AI486" i="7"/>
  <c r="AG486" i="7"/>
  <c r="X486" i="7"/>
  <c r="O486" i="7"/>
  <c r="F486" i="7"/>
  <c r="E486" i="7"/>
  <c r="D486" i="7"/>
  <c r="C486" i="7"/>
  <c r="AZ485" i="7"/>
  <c r="AJ485" i="7"/>
  <c r="AI485" i="7"/>
  <c r="AG485" i="7"/>
  <c r="X485" i="7"/>
  <c r="O485" i="7"/>
  <c r="F485" i="7"/>
  <c r="E485" i="7"/>
  <c r="D485" i="7"/>
  <c r="C485" i="7"/>
  <c r="AZ484" i="7"/>
  <c r="AJ484" i="7"/>
  <c r="AI484" i="7"/>
  <c r="AG484" i="7"/>
  <c r="X484" i="7"/>
  <c r="O484" i="7"/>
  <c r="F484" i="7"/>
  <c r="E484" i="7"/>
  <c r="D484" i="7"/>
  <c r="C484" i="7"/>
  <c r="AZ483" i="7"/>
  <c r="AJ483" i="7"/>
  <c r="AI483" i="7"/>
  <c r="AG483" i="7"/>
  <c r="X483" i="7"/>
  <c r="O483" i="7"/>
  <c r="F483" i="7"/>
  <c r="E483" i="7"/>
  <c r="D483" i="7"/>
  <c r="C483" i="7"/>
  <c r="AZ482" i="7"/>
  <c r="AJ482" i="7"/>
  <c r="AI482" i="7"/>
  <c r="AG482" i="7"/>
  <c r="X482" i="7"/>
  <c r="O482" i="7"/>
  <c r="F482" i="7"/>
  <c r="E482" i="7"/>
  <c r="D482" i="7"/>
  <c r="C482" i="7"/>
  <c r="AZ481" i="7"/>
  <c r="AJ481" i="7"/>
  <c r="AI481" i="7"/>
  <c r="AG481" i="7"/>
  <c r="X481" i="7"/>
  <c r="O481" i="7"/>
  <c r="F481" i="7"/>
  <c r="E481" i="7"/>
  <c r="D481" i="7"/>
  <c r="C481" i="7"/>
  <c r="AZ480" i="7"/>
  <c r="AJ480" i="7"/>
  <c r="AI480" i="7"/>
  <c r="AG480" i="7"/>
  <c r="X480" i="7"/>
  <c r="O480" i="7"/>
  <c r="F480" i="7"/>
  <c r="E480" i="7"/>
  <c r="D480" i="7"/>
  <c r="C480" i="7"/>
  <c r="AZ479" i="7"/>
  <c r="AJ479" i="7"/>
  <c r="AI479" i="7"/>
  <c r="AG479" i="7"/>
  <c r="X479" i="7"/>
  <c r="O479" i="7"/>
  <c r="F479" i="7"/>
  <c r="E479" i="7"/>
  <c r="D479" i="7"/>
  <c r="C479" i="7"/>
  <c r="AZ478" i="7"/>
  <c r="AJ478" i="7"/>
  <c r="AI478" i="7"/>
  <c r="AG478" i="7"/>
  <c r="X478" i="7"/>
  <c r="O478" i="7"/>
  <c r="F478" i="7"/>
  <c r="E478" i="7"/>
  <c r="D478" i="7"/>
  <c r="C478" i="7"/>
  <c r="AZ477" i="7"/>
  <c r="AJ477" i="7"/>
  <c r="AI477" i="7"/>
  <c r="AG477" i="7"/>
  <c r="X477" i="7"/>
  <c r="O477" i="7"/>
  <c r="F477" i="7"/>
  <c r="E477" i="7"/>
  <c r="D477" i="7"/>
  <c r="C477" i="7"/>
  <c r="AZ476" i="7"/>
  <c r="AJ476" i="7"/>
  <c r="AI476" i="7"/>
  <c r="AG476" i="7"/>
  <c r="X476" i="7"/>
  <c r="O476" i="7"/>
  <c r="F476" i="7"/>
  <c r="E476" i="7"/>
  <c r="D476" i="7"/>
  <c r="C476" i="7"/>
  <c r="AJ475" i="7"/>
  <c r="AK475" i="7" s="1"/>
  <c r="AI475" i="7"/>
  <c r="F475" i="7"/>
  <c r="E475" i="7"/>
  <c r="D475" i="7"/>
  <c r="C475" i="7"/>
  <c r="AJ474" i="7"/>
  <c r="AK474" i="7" s="1"/>
  <c r="AI474" i="7"/>
  <c r="F474" i="7"/>
  <c r="E474" i="7"/>
  <c r="D474" i="7"/>
  <c r="C474" i="7"/>
  <c r="AJ473" i="7"/>
  <c r="AK473" i="7" s="1"/>
  <c r="AI473" i="7"/>
  <c r="F473" i="7"/>
  <c r="E473" i="7"/>
  <c r="D473" i="7"/>
  <c r="C473" i="7"/>
  <c r="AJ472" i="7"/>
  <c r="AK472" i="7" s="1"/>
  <c r="AI472" i="7"/>
  <c r="F472" i="7"/>
  <c r="E472" i="7"/>
  <c r="D472" i="7"/>
  <c r="C472" i="7"/>
  <c r="AJ471" i="7"/>
  <c r="AK471" i="7" s="1"/>
  <c r="AI471" i="7"/>
  <c r="F471" i="7"/>
  <c r="E471" i="7"/>
  <c r="D471" i="7"/>
  <c r="C471" i="7"/>
  <c r="AJ470" i="7"/>
  <c r="AK470" i="7" s="1"/>
  <c r="AI470" i="7"/>
  <c r="F470" i="7"/>
  <c r="E470" i="7"/>
  <c r="D470" i="7"/>
  <c r="C470" i="7"/>
  <c r="AJ469" i="7"/>
  <c r="AK469" i="7" s="1"/>
  <c r="AI469" i="7"/>
  <c r="F469" i="7"/>
  <c r="E469" i="7"/>
  <c r="D469" i="7"/>
  <c r="C469" i="7"/>
  <c r="AJ468" i="7"/>
  <c r="AK468" i="7" s="1"/>
  <c r="AI468" i="7"/>
  <c r="F468" i="7"/>
  <c r="E468" i="7"/>
  <c r="D468" i="7"/>
  <c r="C468" i="7"/>
  <c r="AJ467" i="7"/>
  <c r="AK467" i="7" s="1"/>
  <c r="AI467" i="7"/>
  <c r="F467" i="7"/>
  <c r="E467" i="7"/>
  <c r="D467" i="7"/>
  <c r="C467" i="7"/>
  <c r="AJ466" i="7"/>
  <c r="AK466" i="7" s="1"/>
  <c r="AI466" i="7"/>
  <c r="F466" i="7"/>
  <c r="E466" i="7"/>
  <c r="D466" i="7"/>
  <c r="C466" i="7"/>
  <c r="AJ465" i="7"/>
  <c r="AK465" i="7" s="1"/>
  <c r="AI465" i="7"/>
  <c r="F465" i="7"/>
  <c r="E465" i="7"/>
  <c r="D465" i="7"/>
  <c r="C465" i="7"/>
  <c r="AJ464" i="7"/>
  <c r="AK464" i="7" s="1"/>
  <c r="AI464" i="7"/>
  <c r="F464" i="7"/>
  <c r="E464" i="7"/>
  <c r="D464" i="7"/>
  <c r="C464" i="7"/>
  <c r="AJ463" i="7"/>
  <c r="AK463" i="7" s="1"/>
  <c r="AI463" i="7"/>
  <c r="F463" i="7"/>
  <c r="E463" i="7"/>
  <c r="D463" i="7"/>
  <c r="C463" i="7"/>
  <c r="AJ462" i="7"/>
  <c r="AK462" i="7" s="1"/>
  <c r="AI462" i="7"/>
  <c r="F462" i="7"/>
  <c r="E462" i="7"/>
  <c r="D462" i="7"/>
  <c r="C462" i="7"/>
  <c r="AJ461" i="7"/>
  <c r="AK461" i="7" s="1"/>
  <c r="AI461" i="7"/>
  <c r="F461" i="7"/>
  <c r="E461" i="7"/>
  <c r="D461" i="7"/>
  <c r="C461" i="7"/>
  <c r="AJ460" i="7"/>
  <c r="AK460" i="7" s="1"/>
  <c r="AI460" i="7"/>
  <c r="F460" i="7"/>
  <c r="E460" i="7"/>
  <c r="D460" i="7"/>
  <c r="C460" i="7"/>
  <c r="AJ459" i="7"/>
  <c r="AK459" i="7" s="1"/>
  <c r="AI459" i="7"/>
  <c r="F459" i="7"/>
  <c r="E459" i="7"/>
  <c r="D459" i="7"/>
  <c r="C459" i="7"/>
  <c r="AJ458" i="7"/>
  <c r="AK458" i="7" s="1"/>
  <c r="AI458" i="7"/>
  <c r="F458" i="7"/>
  <c r="E458" i="7"/>
  <c r="D458" i="7"/>
  <c r="C458" i="7"/>
  <c r="AJ457" i="7"/>
  <c r="AK457" i="7" s="1"/>
  <c r="AI457" i="7"/>
  <c r="F457" i="7"/>
  <c r="E457" i="7"/>
  <c r="D457" i="7"/>
  <c r="C457" i="7"/>
  <c r="AJ456" i="7"/>
  <c r="AK456" i="7" s="1"/>
  <c r="AI456" i="7"/>
  <c r="F456" i="7"/>
  <c r="E456" i="7"/>
  <c r="D456" i="7"/>
  <c r="C456" i="7"/>
  <c r="AJ455" i="7"/>
  <c r="AK455" i="7" s="1"/>
  <c r="AI455" i="7"/>
  <c r="F455" i="7"/>
  <c r="E455" i="7"/>
  <c r="D455" i="7"/>
  <c r="C455" i="7"/>
  <c r="AJ454" i="7"/>
  <c r="AK454" i="7" s="1"/>
  <c r="AI454" i="7"/>
  <c r="F454" i="7"/>
  <c r="E454" i="7"/>
  <c r="D454" i="7"/>
  <c r="C454" i="7"/>
  <c r="AJ453" i="7"/>
  <c r="AK453" i="7" s="1"/>
  <c r="AI453" i="7"/>
  <c r="F453" i="7"/>
  <c r="E453" i="7"/>
  <c r="D453" i="7"/>
  <c r="C453" i="7"/>
  <c r="AJ452" i="7"/>
  <c r="AK452" i="7" s="1"/>
  <c r="AI452" i="7"/>
  <c r="F452" i="7"/>
  <c r="E452" i="7"/>
  <c r="D452" i="7"/>
  <c r="C452" i="7"/>
  <c r="AJ451" i="7"/>
  <c r="AK451" i="7" s="1"/>
  <c r="AI451" i="7"/>
  <c r="F451" i="7"/>
  <c r="E451" i="7"/>
  <c r="D451" i="7"/>
  <c r="C451" i="7"/>
  <c r="AJ450" i="7"/>
  <c r="AK450" i="7" s="1"/>
  <c r="AI450" i="7"/>
  <c r="F450" i="7"/>
  <c r="E450" i="7"/>
  <c r="D450" i="7"/>
  <c r="C450" i="7"/>
  <c r="AJ449" i="7"/>
  <c r="AK449" i="7" s="1"/>
  <c r="AI449" i="7"/>
  <c r="F449" i="7"/>
  <c r="E449" i="7"/>
  <c r="D449" i="7"/>
  <c r="C449" i="7"/>
  <c r="AJ448" i="7"/>
  <c r="AK448" i="7" s="1"/>
  <c r="AI448" i="7"/>
  <c r="F448" i="7"/>
  <c r="E448" i="7"/>
  <c r="D448" i="7"/>
  <c r="C448" i="7"/>
  <c r="AJ447" i="7"/>
  <c r="AK447" i="7" s="1"/>
  <c r="AI447" i="7"/>
  <c r="F447" i="7"/>
  <c r="E447" i="7"/>
  <c r="D447" i="7"/>
  <c r="C447" i="7"/>
  <c r="AJ446" i="7"/>
  <c r="AK446" i="7" s="1"/>
  <c r="AI446" i="7"/>
  <c r="F446" i="7"/>
  <c r="E446" i="7"/>
  <c r="D446" i="7"/>
  <c r="C446" i="7"/>
  <c r="AJ445" i="7"/>
  <c r="AK445" i="7" s="1"/>
  <c r="AI445" i="7"/>
  <c r="F445" i="7"/>
  <c r="E445" i="7"/>
  <c r="D445" i="7"/>
  <c r="C445" i="7"/>
  <c r="AJ444" i="7"/>
  <c r="AK444" i="7" s="1"/>
  <c r="AI444" i="7"/>
  <c r="F444" i="7"/>
  <c r="E444" i="7"/>
  <c r="D444" i="7"/>
  <c r="C444" i="7"/>
  <c r="AJ443" i="7"/>
  <c r="AK443" i="7" s="1"/>
  <c r="AI443" i="7"/>
  <c r="F443" i="7"/>
  <c r="E443" i="7"/>
  <c r="D443" i="7"/>
  <c r="C443" i="7"/>
  <c r="AJ442" i="7"/>
  <c r="AK442" i="7" s="1"/>
  <c r="AI442" i="7"/>
  <c r="F442" i="7"/>
  <c r="E442" i="7"/>
  <c r="D442" i="7"/>
  <c r="C442" i="7"/>
  <c r="AJ441" i="7"/>
  <c r="AK441" i="7" s="1"/>
  <c r="AI441" i="7"/>
  <c r="F441" i="7"/>
  <c r="E441" i="7"/>
  <c r="D441" i="7"/>
  <c r="C441" i="7"/>
  <c r="AJ440" i="7"/>
  <c r="AK440" i="7" s="1"/>
  <c r="AI440" i="7"/>
  <c r="F440" i="7"/>
  <c r="E440" i="7"/>
  <c r="D440" i="7"/>
  <c r="C440" i="7"/>
  <c r="AJ439" i="7"/>
  <c r="AK439" i="7" s="1"/>
  <c r="AI439" i="7"/>
  <c r="F439" i="7"/>
  <c r="E439" i="7"/>
  <c r="D439" i="7"/>
  <c r="C439" i="7"/>
  <c r="AJ438" i="7"/>
  <c r="AK438" i="7" s="1"/>
  <c r="AI438" i="7"/>
  <c r="F438" i="7"/>
  <c r="E438" i="7"/>
  <c r="D438" i="7"/>
  <c r="C438" i="7"/>
  <c r="AJ437" i="7"/>
  <c r="AK437" i="7" s="1"/>
  <c r="AI437" i="7"/>
  <c r="F437" i="7"/>
  <c r="E437" i="7"/>
  <c r="D437" i="7"/>
  <c r="C437" i="7"/>
  <c r="AJ436" i="7"/>
  <c r="AK436" i="7" s="1"/>
  <c r="AI436" i="7"/>
  <c r="F436" i="7"/>
  <c r="E436" i="7"/>
  <c r="D436" i="7"/>
  <c r="C436" i="7"/>
  <c r="AJ435" i="7"/>
  <c r="AK435" i="7" s="1"/>
  <c r="AI435" i="7"/>
  <c r="F435" i="7"/>
  <c r="E435" i="7"/>
  <c r="D435" i="7"/>
  <c r="C435" i="7"/>
  <c r="AJ434" i="7"/>
  <c r="AK434" i="7" s="1"/>
  <c r="AI434" i="7"/>
  <c r="F434" i="7"/>
  <c r="E434" i="7"/>
  <c r="D434" i="7"/>
  <c r="C434" i="7"/>
  <c r="AJ433" i="7"/>
  <c r="AK433" i="7" s="1"/>
  <c r="AI433" i="7"/>
  <c r="F433" i="7"/>
  <c r="E433" i="7"/>
  <c r="D433" i="7"/>
  <c r="C433" i="7"/>
  <c r="AZ432" i="7"/>
  <c r="AJ432" i="7"/>
  <c r="AI432" i="7"/>
  <c r="AG432" i="7"/>
  <c r="X432" i="7"/>
  <c r="O432" i="7"/>
  <c r="F432" i="7"/>
  <c r="E432" i="7"/>
  <c r="D432" i="7"/>
  <c r="C432" i="7"/>
  <c r="AJ431" i="7"/>
  <c r="AI431" i="7"/>
  <c r="AG431" i="7"/>
  <c r="O431" i="7"/>
  <c r="F431" i="7"/>
  <c r="E431" i="7"/>
  <c r="D431" i="7"/>
  <c r="C431" i="7"/>
  <c r="AZ430" i="7"/>
  <c r="AJ430" i="7"/>
  <c r="AI430" i="7"/>
  <c r="AG430" i="7"/>
  <c r="X430" i="7"/>
  <c r="O430" i="7"/>
  <c r="F430" i="7"/>
  <c r="E430" i="7"/>
  <c r="D430" i="7"/>
  <c r="C430" i="7"/>
  <c r="AZ429" i="7"/>
  <c r="AJ429" i="7"/>
  <c r="AI429" i="7"/>
  <c r="AG429" i="7"/>
  <c r="X429" i="7"/>
  <c r="O429" i="7"/>
  <c r="F429" i="7"/>
  <c r="E429" i="7"/>
  <c r="D429" i="7"/>
  <c r="C429" i="7"/>
  <c r="AZ428" i="7"/>
  <c r="AJ428" i="7"/>
  <c r="AI428" i="7"/>
  <c r="AG428" i="7"/>
  <c r="X428" i="7"/>
  <c r="O428" i="7"/>
  <c r="F428" i="7"/>
  <c r="E428" i="7"/>
  <c r="D428" i="7"/>
  <c r="C428" i="7"/>
  <c r="AZ427" i="7"/>
  <c r="AJ427" i="7"/>
  <c r="AI427" i="7"/>
  <c r="AG427" i="7"/>
  <c r="X427" i="7"/>
  <c r="O427" i="7"/>
  <c r="F427" i="7"/>
  <c r="E427" i="7"/>
  <c r="D427" i="7"/>
  <c r="C427" i="7"/>
  <c r="AZ426" i="7"/>
  <c r="AJ426" i="7"/>
  <c r="AI426" i="7"/>
  <c r="AG426" i="7"/>
  <c r="X426" i="7"/>
  <c r="O426" i="7"/>
  <c r="F426" i="7"/>
  <c r="E426" i="7"/>
  <c r="D426" i="7"/>
  <c r="C426" i="7"/>
  <c r="AZ425" i="7"/>
  <c r="AJ425" i="7"/>
  <c r="AI425" i="7"/>
  <c r="AG425" i="7"/>
  <c r="X425" i="7"/>
  <c r="O425" i="7"/>
  <c r="F425" i="7"/>
  <c r="E425" i="7"/>
  <c r="D425" i="7"/>
  <c r="C425" i="7"/>
  <c r="AZ424" i="7"/>
  <c r="AJ424" i="7"/>
  <c r="AI424" i="7"/>
  <c r="AG424" i="7"/>
  <c r="X424" i="7"/>
  <c r="O424" i="7"/>
  <c r="F424" i="7"/>
  <c r="E424" i="7"/>
  <c r="D424" i="7"/>
  <c r="C424" i="7"/>
  <c r="AZ423" i="7"/>
  <c r="AJ423" i="7"/>
  <c r="AK423" i="7" s="1"/>
  <c r="AI423" i="7"/>
  <c r="AG423" i="7"/>
  <c r="X423" i="7"/>
  <c r="O423" i="7"/>
  <c r="F423" i="7"/>
  <c r="E423" i="7"/>
  <c r="D423" i="7"/>
  <c r="C423" i="7"/>
  <c r="AZ422" i="7"/>
  <c r="AJ422" i="7"/>
  <c r="AI422" i="7"/>
  <c r="AG422" i="7"/>
  <c r="X422" i="7"/>
  <c r="O422" i="7"/>
  <c r="F422" i="7"/>
  <c r="E422" i="7"/>
  <c r="D422" i="7"/>
  <c r="C422" i="7"/>
  <c r="AZ421" i="7"/>
  <c r="AJ421" i="7"/>
  <c r="AQ421" i="7" s="1"/>
  <c r="AI421" i="7"/>
  <c r="AG421" i="7"/>
  <c r="X421" i="7"/>
  <c r="O421" i="7"/>
  <c r="F421" i="7"/>
  <c r="E421" i="7"/>
  <c r="D421" i="7"/>
  <c r="C421" i="7"/>
  <c r="AZ420" i="7"/>
  <c r="AJ420" i="7"/>
  <c r="AQ420" i="7" s="1"/>
  <c r="AI420" i="7"/>
  <c r="AG420" i="7"/>
  <c r="X420" i="7"/>
  <c r="O420" i="7"/>
  <c r="F420" i="7"/>
  <c r="E420" i="7"/>
  <c r="D420" i="7"/>
  <c r="C420" i="7"/>
  <c r="AZ419" i="7"/>
  <c r="AJ419" i="7"/>
  <c r="AQ419" i="7" s="1"/>
  <c r="AI419" i="7"/>
  <c r="AG419" i="7"/>
  <c r="X419" i="7"/>
  <c r="O419" i="7"/>
  <c r="F419" i="7"/>
  <c r="E419" i="7"/>
  <c r="D419" i="7"/>
  <c r="C419" i="7"/>
  <c r="AJ418" i="7"/>
  <c r="AI418" i="7"/>
  <c r="F418" i="7"/>
  <c r="E418" i="7"/>
  <c r="D418" i="7"/>
  <c r="C418" i="7"/>
  <c r="AZ417" i="7"/>
  <c r="AJ417" i="7"/>
  <c r="AI417" i="7"/>
  <c r="AG417" i="7"/>
  <c r="X417" i="7"/>
  <c r="O417" i="7"/>
  <c r="F417" i="7"/>
  <c r="E417" i="7"/>
  <c r="D417" i="7"/>
  <c r="C417" i="7"/>
  <c r="AZ416" i="7"/>
  <c r="AJ416" i="7"/>
  <c r="AI416" i="7"/>
  <c r="AG416" i="7"/>
  <c r="X416" i="7"/>
  <c r="O416" i="7"/>
  <c r="F416" i="7"/>
  <c r="E416" i="7"/>
  <c r="D416" i="7"/>
  <c r="C416" i="7"/>
  <c r="AJ415" i="7"/>
  <c r="AK415" i="7" s="1"/>
  <c r="AI415" i="7"/>
  <c r="F415" i="7"/>
  <c r="E415" i="7"/>
  <c r="D415" i="7"/>
  <c r="C415" i="7"/>
  <c r="AJ414" i="7"/>
  <c r="AK414" i="7" s="1"/>
  <c r="AI414" i="7"/>
  <c r="F414" i="7"/>
  <c r="E414" i="7"/>
  <c r="D414" i="7"/>
  <c r="C414" i="7"/>
  <c r="AJ413" i="7"/>
  <c r="AK413" i="7" s="1"/>
  <c r="AI413" i="7"/>
  <c r="F413" i="7"/>
  <c r="E413" i="7"/>
  <c r="D413" i="7"/>
  <c r="C413" i="7"/>
  <c r="AJ412" i="7"/>
  <c r="AK412" i="7" s="1"/>
  <c r="AI412" i="7"/>
  <c r="F412" i="7"/>
  <c r="E412" i="7"/>
  <c r="D412" i="7"/>
  <c r="C412" i="7"/>
  <c r="AJ411" i="7"/>
  <c r="AK411" i="7" s="1"/>
  <c r="AI411" i="7"/>
  <c r="F411" i="7"/>
  <c r="E411" i="7"/>
  <c r="D411" i="7"/>
  <c r="C411" i="7"/>
  <c r="AJ410" i="7"/>
  <c r="AI410" i="7"/>
  <c r="F410" i="7"/>
  <c r="E410" i="7"/>
  <c r="D410" i="7"/>
  <c r="C410" i="7"/>
  <c r="AJ409" i="7"/>
  <c r="AK409" i="7" s="1"/>
  <c r="AI409" i="7"/>
  <c r="F409" i="7"/>
  <c r="E409" i="7"/>
  <c r="D409" i="7"/>
  <c r="C409" i="7"/>
  <c r="AJ408" i="7"/>
  <c r="AK408" i="7" s="1"/>
  <c r="AI408" i="7"/>
  <c r="F408" i="7"/>
  <c r="E408" i="7"/>
  <c r="D408" i="7"/>
  <c r="C408" i="7"/>
  <c r="AJ407" i="7"/>
  <c r="AK407" i="7" s="1"/>
  <c r="AI407" i="7"/>
  <c r="F407" i="7"/>
  <c r="E407" i="7"/>
  <c r="D407" i="7"/>
  <c r="C407" i="7"/>
  <c r="AJ406" i="7"/>
  <c r="AK406" i="7" s="1"/>
  <c r="AI406" i="7"/>
  <c r="F406" i="7"/>
  <c r="E406" i="7"/>
  <c r="D406" i="7"/>
  <c r="C406" i="7"/>
  <c r="AJ405" i="7"/>
  <c r="AK405" i="7" s="1"/>
  <c r="AI405" i="7"/>
  <c r="F405" i="7"/>
  <c r="E405" i="7"/>
  <c r="D405" i="7"/>
  <c r="C405" i="7"/>
  <c r="AJ404" i="7"/>
  <c r="AI404" i="7"/>
  <c r="F404" i="7"/>
  <c r="E404" i="7"/>
  <c r="D404" i="7"/>
  <c r="C404" i="7"/>
  <c r="AJ403" i="7"/>
  <c r="AI403" i="7"/>
  <c r="F403" i="7"/>
  <c r="E403" i="7"/>
  <c r="D403" i="7"/>
  <c r="C403" i="7"/>
  <c r="AJ402" i="7"/>
  <c r="AI402" i="7"/>
  <c r="F402" i="7"/>
  <c r="E402" i="7"/>
  <c r="D402" i="7"/>
  <c r="C402" i="7"/>
  <c r="AJ401" i="7"/>
  <c r="AI401" i="7"/>
  <c r="F401" i="7"/>
  <c r="E401" i="7"/>
  <c r="D401" i="7"/>
  <c r="C401" i="7"/>
  <c r="AJ400" i="7"/>
  <c r="AI400" i="7"/>
  <c r="F400" i="7"/>
  <c r="E400" i="7"/>
  <c r="D400" i="7"/>
  <c r="C400" i="7"/>
  <c r="AJ399" i="7"/>
  <c r="AI399" i="7"/>
  <c r="F399" i="7"/>
  <c r="E399" i="7"/>
  <c r="D399" i="7"/>
  <c r="C399" i="7"/>
  <c r="AJ398" i="7"/>
  <c r="AI398" i="7"/>
  <c r="F398" i="7"/>
  <c r="E398" i="7"/>
  <c r="D398" i="7"/>
  <c r="C398" i="7"/>
  <c r="AJ397" i="7"/>
  <c r="AI397" i="7"/>
  <c r="F397" i="7"/>
  <c r="E397" i="7"/>
  <c r="D397" i="7"/>
  <c r="C397" i="7"/>
  <c r="AJ396" i="7"/>
  <c r="AI396" i="7"/>
  <c r="F396" i="7"/>
  <c r="E396" i="7"/>
  <c r="D396" i="7"/>
  <c r="C396" i="7"/>
  <c r="AJ395" i="7"/>
  <c r="AI395" i="7"/>
  <c r="F395" i="7"/>
  <c r="E395" i="7"/>
  <c r="D395" i="7"/>
  <c r="C395" i="7"/>
  <c r="AJ394" i="7"/>
  <c r="AI394" i="7"/>
  <c r="F394" i="7"/>
  <c r="E394" i="7"/>
  <c r="D394" i="7"/>
  <c r="C394" i="7"/>
  <c r="AJ393" i="7"/>
  <c r="AI393" i="7"/>
  <c r="F393" i="7"/>
  <c r="E393" i="7"/>
  <c r="D393" i="7"/>
  <c r="C393" i="7"/>
  <c r="AJ392" i="7"/>
  <c r="AI392" i="7"/>
  <c r="F392" i="7"/>
  <c r="E392" i="7"/>
  <c r="D392" i="7"/>
  <c r="C392" i="7"/>
  <c r="AJ391" i="7"/>
  <c r="AI391" i="7"/>
  <c r="F391" i="7"/>
  <c r="E391" i="7"/>
  <c r="D391" i="7"/>
  <c r="C391" i="7"/>
  <c r="AJ390" i="7"/>
  <c r="AI390" i="7"/>
  <c r="F390" i="7"/>
  <c r="E390" i="7"/>
  <c r="D390" i="7"/>
  <c r="C390" i="7"/>
  <c r="AJ389" i="7"/>
  <c r="AI389" i="7"/>
  <c r="F389" i="7"/>
  <c r="E389" i="7"/>
  <c r="D389" i="7"/>
  <c r="C389" i="7"/>
  <c r="AJ388" i="7"/>
  <c r="AI388" i="7"/>
  <c r="F388" i="7"/>
  <c r="E388" i="7"/>
  <c r="D388" i="7"/>
  <c r="C388" i="7"/>
  <c r="AJ387" i="7"/>
  <c r="AI387" i="7"/>
  <c r="F387" i="7"/>
  <c r="E387" i="7"/>
  <c r="D387" i="7"/>
  <c r="C387" i="7"/>
  <c r="AJ386" i="7"/>
  <c r="AI386" i="7"/>
  <c r="F386" i="7"/>
  <c r="E386" i="7"/>
  <c r="D386" i="7"/>
  <c r="C386" i="7"/>
  <c r="AJ385" i="7"/>
  <c r="AI385" i="7"/>
  <c r="F385" i="7"/>
  <c r="E385" i="7"/>
  <c r="D385" i="7"/>
  <c r="C385" i="7"/>
  <c r="AJ384" i="7"/>
  <c r="AI384" i="7"/>
  <c r="F384" i="7"/>
  <c r="E384" i="7"/>
  <c r="D384" i="7"/>
  <c r="C384" i="7"/>
  <c r="AJ383" i="7"/>
  <c r="AI383" i="7"/>
  <c r="F383" i="7"/>
  <c r="E383" i="7"/>
  <c r="D383" i="7"/>
  <c r="C383" i="7"/>
  <c r="AJ382" i="7"/>
  <c r="AI382" i="7"/>
  <c r="F382" i="7"/>
  <c r="E382" i="7"/>
  <c r="D382" i="7"/>
  <c r="C382" i="7"/>
  <c r="AJ381" i="7"/>
  <c r="AI381" i="7"/>
  <c r="F381" i="7"/>
  <c r="E381" i="7"/>
  <c r="D381" i="7"/>
  <c r="C381" i="7"/>
  <c r="AJ380" i="7"/>
  <c r="AI380" i="7"/>
  <c r="F380" i="7"/>
  <c r="E380" i="7"/>
  <c r="D380" i="7"/>
  <c r="C380" i="7"/>
  <c r="AJ379" i="7"/>
  <c r="AI379" i="7"/>
  <c r="F379" i="7"/>
  <c r="E379" i="7"/>
  <c r="D379" i="7"/>
  <c r="C379" i="7"/>
  <c r="AJ378" i="7"/>
  <c r="AI378" i="7"/>
  <c r="F378" i="7"/>
  <c r="E378" i="7"/>
  <c r="D378" i="7"/>
  <c r="C378" i="7"/>
  <c r="AJ377" i="7"/>
  <c r="AI377" i="7"/>
  <c r="F377" i="7"/>
  <c r="E377" i="7"/>
  <c r="D377" i="7"/>
  <c r="C377" i="7"/>
  <c r="AJ376" i="7"/>
  <c r="AI376" i="7"/>
  <c r="F376" i="7"/>
  <c r="E376" i="7"/>
  <c r="D376" i="7"/>
  <c r="C376" i="7"/>
  <c r="AJ375" i="7"/>
  <c r="AI375" i="7"/>
  <c r="F375" i="7"/>
  <c r="E375" i="7"/>
  <c r="D375" i="7"/>
  <c r="C375" i="7"/>
  <c r="AJ374" i="7"/>
  <c r="AI374" i="7"/>
  <c r="F374" i="7"/>
  <c r="E374" i="7"/>
  <c r="D374" i="7"/>
  <c r="C374" i="7"/>
  <c r="AJ373" i="7"/>
  <c r="AI373" i="7"/>
  <c r="F373" i="7"/>
  <c r="E373" i="7"/>
  <c r="D373" i="7"/>
  <c r="C373" i="7"/>
  <c r="AJ372" i="7"/>
  <c r="AI372" i="7"/>
  <c r="F372" i="7"/>
  <c r="E372" i="7"/>
  <c r="D372" i="7"/>
  <c r="C372" i="7"/>
  <c r="AJ371" i="7"/>
  <c r="AI371" i="7"/>
  <c r="F371" i="7"/>
  <c r="E371" i="7"/>
  <c r="D371" i="7"/>
  <c r="C371" i="7"/>
  <c r="AJ370" i="7"/>
  <c r="AI370" i="7"/>
  <c r="F370" i="7"/>
  <c r="E370" i="7"/>
  <c r="D370" i="7"/>
  <c r="C370" i="7"/>
  <c r="AJ369" i="7"/>
  <c r="AI369" i="7"/>
  <c r="F369" i="7"/>
  <c r="E369" i="7"/>
  <c r="D369" i="7"/>
  <c r="C369" i="7"/>
  <c r="AJ368" i="7"/>
  <c r="AI368" i="7"/>
  <c r="F368" i="7"/>
  <c r="E368" i="7"/>
  <c r="D368" i="7"/>
  <c r="C368" i="7"/>
  <c r="AJ367" i="7"/>
  <c r="AI367" i="7"/>
  <c r="F367" i="7"/>
  <c r="E367" i="7"/>
  <c r="D367" i="7"/>
  <c r="C367" i="7"/>
  <c r="AJ366" i="7"/>
  <c r="AI366" i="7"/>
  <c r="F366" i="7"/>
  <c r="E366" i="7"/>
  <c r="D366" i="7"/>
  <c r="C366" i="7"/>
  <c r="AJ365" i="7"/>
  <c r="AI365" i="7"/>
  <c r="F365" i="7"/>
  <c r="E365" i="7"/>
  <c r="D365" i="7"/>
  <c r="C365" i="7"/>
  <c r="AJ364" i="7"/>
  <c r="AI364" i="7"/>
  <c r="F364" i="7"/>
  <c r="E364" i="7"/>
  <c r="D364" i="7"/>
  <c r="C364" i="7"/>
  <c r="AJ363" i="7"/>
  <c r="AI363" i="7"/>
  <c r="F363" i="7"/>
  <c r="E363" i="7"/>
  <c r="D363" i="7"/>
  <c r="C363" i="7"/>
  <c r="AJ362" i="7"/>
  <c r="AI362" i="7"/>
  <c r="F362" i="7"/>
  <c r="E362" i="7"/>
  <c r="D362" i="7"/>
  <c r="C362" i="7"/>
  <c r="AJ361" i="7"/>
  <c r="AI361" i="7"/>
  <c r="F361" i="7"/>
  <c r="E361" i="7"/>
  <c r="D361" i="7"/>
  <c r="C361" i="7"/>
  <c r="AJ360" i="7"/>
  <c r="AI360" i="7"/>
  <c r="F360" i="7"/>
  <c r="E360" i="7"/>
  <c r="D360" i="7"/>
  <c r="C360" i="7"/>
  <c r="AJ359" i="7"/>
  <c r="AI359" i="7"/>
  <c r="F359" i="7"/>
  <c r="E359" i="7"/>
  <c r="D359" i="7"/>
  <c r="C359" i="7"/>
  <c r="AJ358" i="7"/>
  <c r="AI358" i="7"/>
  <c r="F358" i="7"/>
  <c r="E358" i="7"/>
  <c r="D358" i="7"/>
  <c r="C358" i="7"/>
  <c r="AJ357" i="7"/>
  <c r="AI357" i="7"/>
  <c r="F357" i="7"/>
  <c r="E357" i="7"/>
  <c r="D357" i="7"/>
  <c r="C357" i="7"/>
  <c r="AJ356" i="7"/>
  <c r="AI356" i="7"/>
  <c r="F356" i="7"/>
  <c r="E356" i="7"/>
  <c r="D356" i="7"/>
  <c r="C356" i="7"/>
  <c r="AJ355" i="7"/>
  <c r="AI355" i="7"/>
  <c r="F355" i="7"/>
  <c r="E355" i="7"/>
  <c r="D355" i="7"/>
  <c r="C355" i="7"/>
  <c r="AJ354" i="7"/>
  <c r="AI354" i="7"/>
  <c r="F354" i="7"/>
  <c r="E354" i="7"/>
  <c r="D354" i="7"/>
  <c r="C354" i="7"/>
  <c r="AJ353" i="7"/>
  <c r="AI353" i="7"/>
  <c r="F353" i="7"/>
  <c r="E353" i="7"/>
  <c r="D353" i="7"/>
  <c r="C353" i="7"/>
  <c r="AJ352" i="7"/>
  <c r="AI352" i="7"/>
  <c r="F352" i="7"/>
  <c r="E352" i="7"/>
  <c r="D352" i="7"/>
  <c r="C352" i="7"/>
  <c r="AJ351" i="7"/>
  <c r="AI351" i="7"/>
  <c r="F351" i="7"/>
  <c r="E351" i="7"/>
  <c r="D351" i="7"/>
  <c r="C351" i="7"/>
  <c r="AJ350" i="7"/>
  <c r="AI350" i="7"/>
  <c r="F350" i="7"/>
  <c r="E350" i="7"/>
  <c r="D350" i="7"/>
  <c r="C350" i="7"/>
  <c r="AJ349" i="7"/>
  <c r="AK349" i="7" s="1"/>
  <c r="AI349" i="7"/>
  <c r="F349" i="7"/>
  <c r="E349" i="7"/>
  <c r="D349" i="7"/>
  <c r="C349" i="7"/>
  <c r="AJ348" i="7"/>
  <c r="AK348" i="7" s="1"/>
  <c r="AI348" i="7"/>
  <c r="F348" i="7"/>
  <c r="E348" i="7"/>
  <c r="D348" i="7"/>
  <c r="C348" i="7"/>
  <c r="AJ347" i="7"/>
  <c r="AK347" i="7" s="1"/>
  <c r="AI347" i="7"/>
  <c r="F347" i="7"/>
  <c r="E347" i="7"/>
  <c r="D347" i="7"/>
  <c r="C347" i="7"/>
  <c r="AJ346" i="7"/>
  <c r="AK346" i="7" s="1"/>
  <c r="AI346" i="7"/>
  <c r="F346" i="7"/>
  <c r="E346" i="7"/>
  <c r="D346" i="7"/>
  <c r="C346" i="7"/>
  <c r="AJ345" i="7"/>
  <c r="AK345" i="7" s="1"/>
  <c r="AI345" i="7"/>
  <c r="F345" i="7"/>
  <c r="E345" i="7"/>
  <c r="D345" i="7"/>
  <c r="C345" i="7"/>
  <c r="AJ344" i="7"/>
  <c r="AK344" i="7" s="1"/>
  <c r="AI344" i="7"/>
  <c r="F344" i="7"/>
  <c r="E344" i="7"/>
  <c r="D344" i="7"/>
  <c r="C344" i="7"/>
  <c r="AJ343" i="7"/>
  <c r="AK343" i="7" s="1"/>
  <c r="AI343" i="7"/>
  <c r="F343" i="7"/>
  <c r="E343" i="7"/>
  <c r="D343" i="7"/>
  <c r="C343" i="7"/>
  <c r="AJ342" i="7"/>
  <c r="AK342" i="7" s="1"/>
  <c r="AI342" i="7"/>
  <c r="F342" i="7"/>
  <c r="E342" i="7"/>
  <c r="D342" i="7"/>
  <c r="C342" i="7"/>
  <c r="AJ341" i="7"/>
  <c r="AK341" i="7" s="1"/>
  <c r="AI341" i="7"/>
  <c r="F341" i="7"/>
  <c r="E341" i="7"/>
  <c r="D341" i="7"/>
  <c r="C341" i="7"/>
  <c r="AJ340" i="7"/>
  <c r="AK340" i="7" s="1"/>
  <c r="AI340" i="7"/>
  <c r="F340" i="7"/>
  <c r="E340" i="7"/>
  <c r="D340" i="7"/>
  <c r="C340" i="7"/>
  <c r="AJ339" i="7"/>
  <c r="AK339" i="7" s="1"/>
  <c r="AI339" i="7"/>
  <c r="F339" i="7"/>
  <c r="E339" i="7"/>
  <c r="D339" i="7"/>
  <c r="C339" i="7"/>
  <c r="AJ338" i="7"/>
  <c r="AK338" i="7" s="1"/>
  <c r="AI338" i="7"/>
  <c r="F338" i="7"/>
  <c r="E338" i="7"/>
  <c r="D338" i="7"/>
  <c r="C338" i="7"/>
  <c r="AJ337" i="7"/>
  <c r="AK337" i="7" s="1"/>
  <c r="AI337" i="7"/>
  <c r="F337" i="7"/>
  <c r="E337" i="7"/>
  <c r="D337" i="7"/>
  <c r="C337" i="7"/>
  <c r="AJ336" i="7"/>
  <c r="AK336" i="7" s="1"/>
  <c r="AI336" i="7"/>
  <c r="F336" i="7"/>
  <c r="E336" i="7"/>
  <c r="D336" i="7"/>
  <c r="C336" i="7"/>
  <c r="AJ335" i="7"/>
  <c r="AI335" i="7"/>
  <c r="AG335" i="7"/>
  <c r="O335" i="7"/>
  <c r="F335" i="7"/>
  <c r="E335" i="7"/>
  <c r="D335" i="7"/>
  <c r="C335" i="7"/>
  <c r="AJ334" i="7"/>
  <c r="AI334" i="7"/>
  <c r="AG334" i="7"/>
  <c r="O334" i="7"/>
  <c r="F334" i="7"/>
  <c r="E334" i="7"/>
  <c r="D334" i="7"/>
  <c r="C334" i="7"/>
  <c r="AZ333" i="7"/>
  <c r="AJ333" i="7"/>
  <c r="AI333" i="7"/>
  <c r="AG333" i="7"/>
  <c r="X333" i="7"/>
  <c r="O333" i="7"/>
  <c r="F333" i="7"/>
  <c r="E333" i="7"/>
  <c r="D333" i="7"/>
  <c r="C333" i="7"/>
  <c r="AZ332" i="7"/>
  <c r="AJ332" i="7"/>
  <c r="AI332" i="7"/>
  <c r="AG332" i="7"/>
  <c r="X332" i="7"/>
  <c r="O332" i="7"/>
  <c r="F332" i="7"/>
  <c r="E332" i="7"/>
  <c r="D332" i="7"/>
  <c r="C332" i="7"/>
  <c r="AZ331" i="7"/>
  <c r="AJ331" i="7"/>
  <c r="AI331" i="7"/>
  <c r="AG331" i="7"/>
  <c r="X331" i="7"/>
  <c r="O331" i="7"/>
  <c r="F331" i="7"/>
  <c r="E331" i="7"/>
  <c r="D331" i="7"/>
  <c r="C331" i="7"/>
  <c r="AZ330" i="7"/>
  <c r="AJ330" i="7"/>
  <c r="AI330" i="7"/>
  <c r="AG330" i="7"/>
  <c r="X330" i="7"/>
  <c r="O330" i="7"/>
  <c r="F330" i="7"/>
  <c r="E330" i="7"/>
  <c r="D330" i="7"/>
  <c r="C330" i="7"/>
  <c r="AZ329" i="7"/>
  <c r="AJ329" i="7"/>
  <c r="AI329" i="7"/>
  <c r="AG329" i="7"/>
  <c r="X329" i="7"/>
  <c r="O329" i="7"/>
  <c r="F329" i="7"/>
  <c r="E329" i="7"/>
  <c r="D329" i="7"/>
  <c r="C329" i="7"/>
  <c r="AZ328" i="7"/>
  <c r="AJ328" i="7"/>
  <c r="AI328" i="7"/>
  <c r="AG328" i="7"/>
  <c r="X328" i="7"/>
  <c r="O328" i="7"/>
  <c r="F328" i="7"/>
  <c r="E328" i="7"/>
  <c r="D328" i="7"/>
  <c r="C328" i="7"/>
  <c r="AZ327" i="7"/>
  <c r="AJ327" i="7"/>
  <c r="AI327" i="7"/>
  <c r="AG327" i="7"/>
  <c r="X327" i="7"/>
  <c r="O327" i="7"/>
  <c r="F327" i="7"/>
  <c r="E327" i="7"/>
  <c r="D327" i="7"/>
  <c r="C327" i="7"/>
  <c r="AZ326" i="7"/>
  <c r="AJ326" i="7"/>
  <c r="AI326" i="7"/>
  <c r="AG326" i="7"/>
  <c r="X326" i="7"/>
  <c r="O326" i="7"/>
  <c r="F326" i="7"/>
  <c r="E326" i="7"/>
  <c r="D326" i="7"/>
  <c r="C326" i="7"/>
  <c r="AZ325" i="7"/>
  <c r="AJ325" i="7"/>
  <c r="AI325" i="7"/>
  <c r="AG325" i="7"/>
  <c r="X325" i="7"/>
  <c r="O325" i="7"/>
  <c r="F325" i="7"/>
  <c r="E325" i="7"/>
  <c r="D325" i="7"/>
  <c r="C325" i="7"/>
  <c r="AZ324" i="7"/>
  <c r="AJ324" i="7"/>
  <c r="AI324" i="7"/>
  <c r="AG324" i="7"/>
  <c r="X324" i="7"/>
  <c r="O324" i="7"/>
  <c r="F324" i="7"/>
  <c r="E324" i="7"/>
  <c r="D324" i="7"/>
  <c r="C324" i="7"/>
  <c r="AZ323" i="7"/>
  <c r="AJ323" i="7"/>
  <c r="AI323" i="7"/>
  <c r="AG323" i="7"/>
  <c r="X323" i="7"/>
  <c r="O323" i="7"/>
  <c r="F323" i="7"/>
  <c r="E323" i="7"/>
  <c r="D323" i="7"/>
  <c r="C323" i="7"/>
  <c r="AZ322" i="7"/>
  <c r="AJ322" i="7"/>
  <c r="AI322" i="7"/>
  <c r="AG322" i="7"/>
  <c r="X322" i="7"/>
  <c r="O322" i="7"/>
  <c r="F322" i="7"/>
  <c r="E322" i="7"/>
  <c r="D322" i="7"/>
  <c r="C322" i="7"/>
  <c r="AJ321" i="7"/>
  <c r="AK321" i="7" s="1"/>
  <c r="AI321" i="7"/>
  <c r="F321" i="7"/>
  <c r="E321" i="7"/>
  <c r="D321" i="7"/>
  <c r="C321" i="7"/>
  <c r="AJ320" i="7"/>
  <c r="AK320" i="7" s="1"/>
  <c r="AI320" i="7"/>
  <c r="F320" i="7"/>
  <c r="E320" i="7"/>
  <c r="D320" i="7"/>
  <c r="C320" i="7"/>
  <c r="AJ319" i="7"/>
  <c r="AK319" i="7" s="1"/>
  <c r="AI319" i="7"/>
  <c r="F319" i="7"/>
  <c r="E319" i="7"/>
  <c r="D319" i="7"/>
  <c r="C319" i="7"/>
  <c r="AJ318" i="7"/>
  <c r="AK318" i="7" s="1"/>
  <c r="AI318" i="7"/>
  <c r="F318" i="7"/>
  <c r="E318" i="7"/>
  <c r="D318" i="7"/>
  <c r="C318" i="7"/>
  <c r="AJ317" i="7"/>
  <c r="AK317" i="7" s="1"/>
  <c r="AI317" i="7"/>
  <c r="F317" i="7"/>
  <c r="E317" i="7"/>
  <c r="D317" i="7"/>
  <c r="C317" i="7"/>
  <c r="AJ316" i="7"/>
  <c r="AK316" i="7" s="1"/>
  <c r="AI316" i="7"/>
  <c r="F316" i="7"/>
  <c r="E316" i="7"/>
  <c r="D316" i="7"/>
  <c r="C316" i="7"/>
  <c r="AJ315" i="7"/>
  <c r="AK315" i="7" s="1"/>
  <c r="AI315" i="7"/>
  <c r="F315" i="7"/>
  <c r="E315" i="7"/>
  <c r="D315" i="7"/>
  <c r="C315" i="7"/>
  <c r="AJ314" i="7"/>
  <c r="AK314" i="7" s="1"/>
  <c r="AI314" i="7"/>
  <c r="F314" i="7"/>
  <c r="E314" i="7"/>
  <c r="D314" i="7"/>
  <c r="C314" i="7"/>
  <c r="AJ313" i="7"/>
  <c r="AK313" i="7" s="1"/>
  <c r="AI313" i="7"/>
  <c r="F313" i="7"/>
  <c r="E313" i="7"/>
  <c r="D313" i="7"/>
  <c r="C313" i="7"/>
  <c r="AJ312" i="7"/>
  <c r="AK312" i="7" s="1"/>
  <c r="AI312" i="7"/>
  <c r="F312" i="7"/>
  <c r="E312" i="7"/>
  <c r="D312" i="7"/>
  <c r="C312" i="7"/>
  <c r="AJ311" i="7"/>
  <c r="AK311" i="7" s="1"/>
  <c r="AI311" i="7"/>
  <c r="F311" i="7"/>
  <c r="E311" i="7"/>
  <c r="D311" i="7"/>
  <c r="C311" i="7"/>
  <c r="AJ310" i="7"/>
  <c r="AK310" i="7" s="1"/>
  <c r="AI310" i="7"/>
  <c r="F310" i="7"/>
  <c r="E310" i="7"/>
  <c r="D310" i="7"/>
  <c r="C310" i="7"/>
  <c r="AJ309" i="7"/>
  <c r="AK309" i="7" s="1"/>
  <c r="AI309" i="7"/>
  <c r="F309" i="7"/>
  <c r="E309" i="7"/>
  <c r="D309" i="7"/>
  <c r="C309" i="7"/>
  <c r="AJ308" i="7"/>
  <c r="AK308" i="7" s="1"/>
  <c r="AI308" i="7"/>
  <c r="F308" i="7"/>
  <c r="E308" i="7"/>
  <c r="D308" i="7"/>
  <c r="C308" i="7"/>
  <c r="AJ307" i="7"/>
  <c r="AK307" i="7" s="1"/>
  <c r="AI307" i="7"/>
  <c r="F307" i="7"/>
  <c r="E307" i="7"/>
  <c r="D307" i="7"/>
  <c r="C307" i="7"/>
  <c r="AJ306" i="7"/>
  <c r="AK306" i="7" s="1"/>
  <c r="AI306" i="7"/>
  <c r="F306" i="7"/>
  <c r="E306" i="7"/>
  <c r="D306" i="7"/>
  <c r="C306" i="7"/>
  <c r="AJ305" i="7"/>
  <c r="AK305" i="7" s="1"/>
  <c r="AI305" i="7"/>
  <c r="F305" i="7"/>
  <c r="E305" i="7"/>
  <c r="D305" i="7"/>
  <c r="C305" i="7"/>
  <c r="AJ304" i="7"/>
  <c r="AI304" i="7"/>
  <c r="AG304" i="7"/>
  <c r="O304" i="7"/>
  <c r="F304" i="7"/>
  <c r="E304" i="7"/>
  <c r="D304" i="7"/>
  <c r="C304" i="7"/>
  <c r="AJ303" i="7"/>
  <c r="AI303" i="7"/>
  <c r="AG303" i="7"/>
  <c r="O303" i="7"/>
  <c r="F303" i="7"/>
  <c r="E303" i="7"/>
  <c r="D303" i="7"/>
  <c r="C303" i="7"/>
  <c r="AZ302" i="7"/>
  <c r="AJ302" i="7"/>
  <c r="AI302" i="7"/>
  <c r="AG302" i="7"/>
  <c r="X302" i="7"/>
  <c r="O302" i="7"/>
  <c r="F302" i="7"/>
  <c r="E302" i="7"/>
  <c r="D302" i="7"/>
  <c r="C302" i="7"/>
  <c r="AZ301" i="7"/>
  <c r="AJ301" i="7"/>
  <c r="AI301" i="7"/>
  <c r="AG301" i="7"/>
  <c r="X301" i="7"/>
  <c r="O301" i="7"/>
  <c r="F301" i="7"/>
  <c r="E301" i="7"/>
  <c r="D301" i="7"/>
  <c r="C301" i="7"/>
  <c r="AZ300" i="7"/>
  <c r="AJ300" i="7"/>
  <c r="AI300" i="7"/>
  <c r="AG300" i="7"/>
  <c r="X300" i="7"/>
  <c r="O300" i="7"/>
  <c r="F300" i="7"/>
  <c r="E300" i="7"/>
  <c r="D300" i="7"/>
  <c r="C300" i="7"/>
  <c r="AZ299" i="7"/>
  <c r="AJ299" i="7"/>
  <c r="AI299" i="7"/>
  <c r="AG299" i="7"/>
  <c r="X299" i="7"/>
  <c r="O299" i="7"/>
  <c r="F299" i="7"/>
  <c r="E299" i="7"/>
  <c r="D299" i="7"/>
  <c r="C299" i="7"/>
  <c r="AZ298" i="7"/>
  <c r="AJ298" i="7"/>
  <c r="AI298" i="7"/>
  <c r="AG298" i="7"/>
  <c r="X298" i="7"/>
  <c r="O298" i="7"/>
  <c r="F298" i="7"/>
  <c r="E298" i="7"/>
  <c r="D298" i="7"/>
  <c r="C298" i="7"/>
  <c r="AZ297" i="7"/>
  <c r="AJ297" i="7"/>
  <c r="AI297" i="7"/>
  <c r="AG297" i="7"/>
  <c r="X297" i="7"/>
  <c r="O297" i="7"/>
  <c r="F297" i="7"/>
  <c r="E297" i="7"/>
  <c r="D297" i="7"/>
  <c r="C297" i="7"/>
  <c r="AZ296" i="7"/>
  <c r="AJ296" i="7"/>
  <c r="AI296" i="7"/>
  <c r="AG296" i="7"/>
  <c r="X296" i="7"/>
  <c r="O296" i="7"/>
  <c r="F296" i="7"/>
  <c r="E296" i="7"/>
  <c r="D296" i="7"/>
  <c r="C296" i="7"/>
  <c r="AZ295" i="7"/>
  <c r="AJ295" i="7"/>
  <c r="AI295" i="7"/>
  <c r="AG295" i="7"/>
  <c r="X295" i="7"/>
  <c r="O295" i="7"/>
  <c r="F295" i="7"/>
  <c r="E295" i="7"/>
  <c r="D295" i="7"/>
  <c r="C295" i="7"/>
  <c r="AZ294" i="7"/>
  <c r="AJ294" i="7"/>
  <c r="AI294" i="7"/>
  <c r="AG294" i="7"/>
  <c r="X294" i="7"/>
  <c r="O294" i="7"/>
  <c r="F294" i="7"/>
  <c r="E294" i="7"/>
  <c r="D294" i="7"/>
  <c r="C294" i="7"/>
  <c r="AZ293" i="7"/>
  <c r="AJ293" i="7"/>
  <c r="AI293" i="7"/>
  <c r="AG293" i="7"/>
  <c r="X293" i="7"/>
  <c r="O293" i="7"/>
  <c r="F293" i="7"/>
  <c r="E293" i="7"/>
  <c r="D293" i="7"/>
  <c r="C293" i="7"/>
  <c r="AZ292" i="7"/>
  <c r="AJ292" i="7"/>
  <c r="AI292" i="7"/>
  <c r="AG292" i="7"/>
  <c r="X292" i="7"/>
  <c r="O292" i="7"/>
  <c r="F292" i="7"/>
  <c r="E292" i="7"/>
  <c r="D292" i="7"/>
  <c r="C292" i="7"/>
  <c r="AZ291" i="7"/>
  <c r="AJ291" i="7"/>
  <c r="AI291" i="7"/>
  <c r="AG291" i="7"/>
  <c r="X291" i="7"/>
  <c r="O291" i="7"/>
  <c r="F291" i="7"/>
  <c r="E291" i="7"/>
  <c r="D291" i="7"/>
  <c r="C291" i="7"/>
  <c r="AZ290" i="7"/>
  <c r="AJ290" i="7"/>
  <c r="AI290" i="7"/>
  <c r="AG290" i="7"/>
  <c r="X290" i="7"/>
  <c r="O290" i="7"/>
  <c r="F290" i="7"/>
  <c r="E290" i="7"/>
  <c r="D290" i="7"/>
  <c r="C290" i="7"/>
  <c r="AJ289" i="7"/>
  <c r="AK289" i="7" s="1"/>
  <c r="AI289" i="7"/>
  <c r="F289" i="7"/>
  <c r="E289" i="7"/>
  <c r="D289" i="7"/>
  <c r="C289" i="7"/>
  <c r="AJ288" i="7"/>
  <c r="AK288" i="7" s="1"/>
  <c r="AI288" i="7"/>
  <c r="F288" i="7"/>
  <c r="E288" i="7"/>
  <c r="D288" i="7"/>
  <c r="C288" i="7"/>
  <c r="AJ287" i="7"/>
  <c r="AK287" i="7" s="1"/>
  <c r="AI287" i="7"/>
  <c r="F287" i="7"/>
  <c r="E287" i="7"/>
  <c r="D287" i="7"/>
  <c r="C287" i="7"/>
  <c r="AJ286" i="7"/>
  <c r="AK286" i="7" s="1"/>
  <c r="AI286" i="7"/>
  <c r="F286" i="7"/>
  <c r="E286" i="7"/>
  <c r="D286" i="7"/>
  <c r="C286" i="7"/>
  <c r="AJ285" i="7"/>
  <c r="AK285" i="7" s="1"/>
  <c r="AI285" i="7"/>
  <c r="F285" i="7"/>
  <c r="E285" i="7"/>
  <c r="D285" i="7"/>
  <c r="C285" i="7"/>
  <c r="AJ284" i="7"/>
  <c r="AK284" i="7" s="1"/>
  <c r="AI284" i="7"/>
  <c r="F284" i="7"/>
  <c r="E284" i="7"/>
  <c r="D284" i="7"/>
  <c r="C284" i="7"/>
  <c r="AJ283" i="7"/>
  <c r="AK283" i="7" s="1"/>
  <c r="AI283" i="7"/>
  <c r="F283" i="7"/>
  <c r="E283" i="7"/>
  <c r="D283" i="7"/>
  <c r="C283" i="7"/>
  <c r="AJ282" i="7"/>
  <c r="AK282" i="7" s="1"/>
  <c r="AI282" i="7"/>
  <c r="F282" i="7"/>
  <c r="E282" i="7"/>
  <c r="D282" i="7"/>
  <c r="C282" i="7"/>
  <c r="AJ281" i="7"/>
  <c r="AK281" i="7" s="1"/>
  <c r="AI281" i="7"/>
  <c r="F281" i="7"/>
  <c r="E281" i="7"/>
  <c r="D281" i="7"/>
  <c r="C281" i="7"/>
  <c r="AJ280" i="7"/>
  <c r="AK280" i="7" s="1"/>
  <c r="AI280" i="7"/>
  <c r="F280" i="7"/>
  <c r="E280" i="7"/>
  <c r="D280" i="7"/>
  <c r="C280" i="7"/>
  <c r="AJ279" i="7"/>
  <c r="AK279" i="7" s="1"/>
  <c r="AI279" i="7"/>
  <c r="F279" i="7"/>
  <c r="E279" i="7"/>
  <c r="D279" i="7"/>
  <c r="C279" i="7"/>
  <c r="AJ278" i="7"/>
  <c r="AK278" i="7" s="1"/>
  <c r="AI278" i="7"/>
  <c r="F278" i="7"/>
  <c r="E278" i="7"/>
  <c r="D278" i="7"/>
  <c r="C278" i="7"/>
  <c r="AJ277" i="7"/>
  <c r="AK277" i="7" s="1"/>
  <c r="AI277" i="7"/>
  <c r="F277" i="7"/>
  <c r="E277" i="7"/>
  <c r="D277" i="7"/>
  <c r="C277" i="7"/>
  <c r="AJ276" i="7"/>
  <c r="AK276" i="7" s="1"/>
  <c r="AI276" i="7"/>
  <c r="F276" i="7"/>
  <c r="E276" i="7"/>
  <c r="D276" i="7"/>
  <c r="C276" i="7"/>
  <c r="AJ275" i="7"/>
  <c r="AK275" i="7" s="1"/>
  <c r="AI275" i="7"/>
  <c r="F275" i="7"/>
  <c r="E275" i="7"/>
  <c r="D275" i="7"/>
  <c r="C275" i="7"/>
  <c r="AJ274" i="7"/>
  <c r="AK274" i="7" s="1"/>
  <c r="AI274" i="7"/>
  <c r="F274" i="7"/>
  <c r="E274" i="7"/>
  <c r="D274" i="7"/>
  <c r="C274" i="7"/>
  <c r="AJ273" i="7"/>
  <c r="AK273" i="7" s="1"/>
  <c r="AI273" i="7"/>
  <c r="F273" i="7"/>
  <c r="E273" i="7"/>
  <c r="D273" i="7"/>
  <c r="C273" i="7"/>
  <c r="AJ272" i="7"/>
  <c r="AK272" i="7" s="1"/>
  <c r="AI272" i="7"/>
  <c r="F272" i="7"/>
  <c r="E272" i="7"/>
  <c r="D272" i="7"/>
  <c r="C272" i="7"/>
  <c r="AJ271" i="7"/>
  <c r="AK271" i="7" s="1"/>
  <c r="AI271" i="7"/>
  <c r="F271" i="7"/>
  <c r="E271" i="7"/>
  <c r="D271" i="7"/>
  <c r="C271" i="7"/>
  <c r="AJ270" i="7"/>
  <c r="AI270" i="7"/>
  <c r="AG270" i="7"/>
  <c r="O270" i="7"/>
  <c r="F270" i="7"/>
  <c r="E270" i="7"/>
  <c r="D270" i="7"/>
  <c r="C270" i="7"/>
  <c r="AJ269" i="7"/>
  <c r="AK269" i="7" s="1"/>
  <c r="AI269" i="7"/>
  <c r="AG269" i="7"/>
  <c r="O269" i="7"/>
  <c r="F269" i="7"/>
  <c r="E269" i="7"/>
  <c r="D269" i="7"/>
  <c r="C269" i="7"/>
  <c r="AZ268" i="7"/>
  <c r="AJ268" i="7"/>
  <c r="AI268" i="7"/>
  <c r="AG268" i="7"/>
  <c r="X268" i="7"/>
  <c r="O268" i="7"/>
  <c r="F268" i="7"/>
  <c r="E268" i="7"/>
  <c r="D268" i="7"/>
  <c r="C268" i="7"/>
  <c r="AZ267" i="7"/>
  <c r="AJ267" i="7"/>
  <c r="AI267" i="7"/>
  <c r="AG267" i="7"/>
  <c r="X267" i="7"/>
  <c r="O267" i="7"/>
  <c r="F267" i="7"/>
  <c r="E267" i="7"/>
  <c r="D267" i="7"/>
  <c r="C267" i="7"/>
  <c r="AZ266" i="7"/>
  <c r="AJ266" i="7"/>
  <c r="AI266" i="7"/>
  <c r="AG266" i="7"/>
  <c r="X266" i="7"/>
  <c r="O266" i="7"/>
  <c r="F266" i="7"/>
  <c r="E266" i="7"/>
  <c r="D266" i="7"/>
  <c r="C266" i="7"/>
  <c r="AZ265" i="7"/>
  <c r="AJ265" i="7"/>
  <c r="AI265" i="7"/>
  <c r="AG265" i="7"/>
  <c r="X265" i="7"/>
  <c r="O265" i="7"/>
  <c r="F265" i="7"/>
  <c r="E265" i="7"/>
  <c r="D265" i="7"/>
  <c r="C265" i="7"/>
  <c r="AZ264" i="7"/>
  <c r="AJ264" i="7"/>
  <c r="AI264" i="7"/>
  <c r="AG264" i="7"/>
  <c r="X264" i="7"/>
  <c r="O264" i="7"/>
  <c r="F264" i="7"/>
  <c r="E264" i="7"/>
  <c r="D264" i="7"/>
  <c r="C264" i="7"/>
  <c r="AZ263" i="7"/>
  <c r="AJ263" i="7"/>
  <c r="AI263" i="7"/>
  <c r="AG263" i="7"/>
  <c r="X263" i="7"/>
  <c r="O263" i="7"/>
  <c r="F263" i="7"/>
  <c r="E263" i="7"/>
  <c r="D263" i="7"/>
  <c r="C263" i="7"/>
  <c r="AZ262" i="7"/>
  <c r="AJ262" i="7"/>
  <c r="AI262" i="7"/>
  <c r="AG262" i="7"/>
  <c r="X262" i="7"/>
  <c r="O262" i="7"/>
  <c r="F262" i="7"/>
  <c r="E262" i="7"/>
  <c r="D262" i="7"/>
  <c r="C262" i="7"/>
  <c r="AZ261" i="7"/>
  <c r="AJ261" i="7"/>
  <c r="AI261" i="7"/>
  <c r="AG261" i="7"/>
  <c r="X261" i="7"/>
  <c r="O261" i="7"/>
  <c r="F261" i="7"/>
  <c r="E261" i="7"/>
  <c r="D261" i="7"/>
  <c r="C261" i="7"/>
  <c r="AZ260" i="7"/>
  <c r="AJ260" i="7"/>
  <c r="AI260" i="7"/>
  <c r="AG260" i="7"/>
  <c r="X260" i="7"/>
  <c r="O260" i="7"/>
  <c r="F260" i="7"/>
  <c r="E260" i="7"/>
  <c r="D260" i="7"/>
  <c r="C260" i="7"/>
  <c r="AZ259" i="7"/>
  <c r="AJ259" i="7"/>
  <c r="AI259" i="7"/>
  <c r="AG259" i="7"/>
  <c r="X259" i="7"/>
  <c r="O259" i="7"/>
  <c r="F259" i="7"/>
  <c r="E259" i="7"/>
  <c r="D259" i="7"/>
  <c r="C259" i="7"/>
  <c r="AZ258" i="7"/>
  <c r="AJ258" i="7"/>
  <c r="AI258" i="7"/>
  <c r="AG258" i="7"/>
  <c r="X258" i="7"/>
  <c r="O258" i="7"/>
  <c r="F258" i="7"/>
  <c r="E258" i="7"/>
  <c r="D258" i="7"/>
  <c r="C258" i="7"/>
  <c r="AZ257" i="7"/>
  <c r="AJ257" i="7"/>
  <c r="AI257" i="7"/>
  <c r="AG257" i="7"/>
  <c r="X257" i="7"/>
  <c r="O257" i="7"/>
  <c r="F257" i="7"/>
  <c r="E257" i="7"/>
  <c r="D257" i="7"/>
  <c r="C257" i="7"/>
  <c r="AZ256" i="7"/>
  <c r="AJ256" i="7"/>
  <c r="AI256" i="7"/>
  <c r="AG256" i="7"/>
  <c r="X256" i="7"/>
  <c r="O256" i="7"/>
  <c r="F256" i="7"/>
  <c r="E256" i="7"/>
  <c r="D256" i="7"/>
  <c r="C256" i="7"/>
  <c r="AZ255" i="7"/>
  <c r="AJ255" i="7"/>
  <c r="AI255" i="7"/>
  <c r="AG255" i="7"/>
  <c r="X255" i="7"/>
  <c r="O255" i="7"/>
  <c r="F255" i="7"/>
  <c r="E255" i="7"/>
  <c r="D255" i="7"/>
  <c r="C255" i="7"/>
  <c r="AJ254" i="7"/>
  <c r="AK254" i="7" s="1"/>
  <c r="AI254" i="7"/>
  <c r="F254" i="7"/>
  <c r="E254" i="7"/>
  <c r="D254" i="7"/>
  <c r="C254" i="7"/>
  <c r="AJ253" i="7"/>
  <c r="AK253" i="7" s="1"/>
  <c r="AI253" i="7"/>
  <c r="F253" i="7"/>
  <c r="E253" i="7"/>
  <c r="D253" i="7"/>
  <c r="C253" i="7"/>
  <c r="AJ252" i="7"/>
  <c r="AK252" i="7" s="1"/>
  <c r="AI252" i="7"/>
  <c r="F252" i="7"/>
  <c r="E252" i="7"/>
  <c r="D252" i="7"/>
  <c r="C252" i="7"/>
  <c r="AJ251" i="7"/>
  <c r="AK251" i="7" s="1"/>
  <c r="AI251" i="7"/>
  <c r="F251" i="7"/>
  <c r="E251" i="7"/>
  <c r="D251" i="7"/>
  <c r="C251" i="7"/>
  <c r="AJ250" i="7"/>
  <c r="AK250" i="7" s="1"/>
  <c r="AI250" i="7"/>
  <c r="F250" i="7"/>
  <c r="E250" i="7"/>
  <c r="D250" i="7"/>
  <c r="C250" i="7"/>
  <c r="AJ249" i="7"/>
  <c r="AK249" i="7" s="1"/>
  <c r="AI249" i="7"/>
  <c r="F249" i="7"/>
  <c r="E249" i="7"/>
  <c r="D249" i="7"/>
  <c r="C249" i="7"/>
  <c r="AJ248" i="7"/>
  <c r="AK248" i="7" s="1"/>
  <c r="AI248" i="7"/>
  <c r="F248" i="7"/>
  <c r="E248" i="7"/>
  <c r="D248" i="7"/>
  <c r="C248" i="7"/>
  <c r="AJ247" i="7"/>
  <c r="AK247" i="7" s="1"/>
  <c r="AI247" i="7"/>
  <c r="F247" i="7"/>
  <c r="E247" i="7"/>
  <c r="D247" i="7"/>
  <c r="C247" i="7"/>
  <c r="AJ246" i="7"/>
  <c r="AK246" i="7" s="1"/>
  <c r="AI246" i="7"/>
  <c r="F246" i="7"/>
  <c r="E246" i="7"/>
  <c r="D246" i="7"/>
  <c r="C246" i="7"/>
  <c r="AJ245" i="7"/>
  <c r="AK245" i="7" s="1"/>
  <c r="AI245" i="7"/>
  <c r="F245" i="7"/>
  <c r="E245" i="7"/>
  <c r="D245" i="7"/>
  <c r="C245" i="7"/>
  <c r="AJ244" i="7"/>
  <c r="AK244" i="7" s="1"/>
  <c r="AI244" i="7"/>
  <c r="F244" i="7"/>
  <c r="E244" i="7"/>
  <c r="D244" i="7"/>
  <c r="C244" i="7"/>
  <c r="AJ243" i="7"/>
  <c r="AK243" i="7" s="1"/>
  <c r="AI243" i="7"/>
  <c r="F243" i="7"/>
  <c r="E243" i="7"/>
  <c r="D243" i="7"/>
  <c r="C243" i="7"/>
  <c r="AJ242" i="7"/>
  <c r="AK242" i="7" s="1"/>
  <c r="AI242" i="7"/>
  <c r="F242" i="7"/>
  <c r="E242" i="7"/>
  <c r="D242" i="7"/>
  <c r="C242" i="7"/>
  <c r="AJ241" i="7"/>
  <c r="AK241" i="7" s="1"/>
  <c r="AI241" i="7"/>
  <c r="F241" i="7"/>
  <c r="E241" i="7"/>
  <c r="D241" i="7"/>
  <c r="C241" i="7"/>
  <c r="AJ240" i="7"/>
  <c r="AK240" i="7" s="1"/>
  <c r="AI240" i="7"/>
  <c r="F240" i="7"/>
  <c r="E240" i="7"/>
  <c r="D240" i="7"/>
  <c r="C240" i="7"/>
  <c r="AJ239" i="7"/>
  <c r="AI239" i="7"/>
  <c r="AG239" i="7"/>
  <c r="O239" i="7"/>
  <c r="F239" i="7"/>
  <c r="E239" i="7"/>
  <c r="D239" i="7"/>
  <c r="C239" i="7"/>
  <c r="AJ238" i="7"/>
  <c r="AI238" i="7"/>
  <c r="AG238" i="7"/>
  <c r="O238" i="7"/>
  <c r="F238" i="7"/>
  <c r="E238" i="7"/>
  <c r="D238" i="7"/>
  <c r="C238" i="7"/>
  <c r="AZ237" i="7"/>
  <c r="AJ237" i="7"/>
  <c r="AK237" i="7" s="1"/>
  <c r="AI237" i="7"/>
  <c r="AG237" i="7"/>
  <c r="X237" i="7"/>
  <c r="O237" i="7"/>
  <c r="F237" i="7"/>
  <c r="E237" i="7"/>
  <c r="D237" i="7"/>
  <c r="C237" i="7"/>
  <c r="AZ236" i="7"/>
  <c r="AJ236" i="7"/>
  <c r="AI236" i="7"/>
  <c r="AG236" i="7"/>
  <c r="X236" i="7"/>
  <c r="O236" i="7"/>
  <c r="F236" i="7"/>
  <c r="E236" i="7"/>
  <c r="D236" i="7"/>
  <c r="C236" i="7"/>
  <c r="AZ235" i="7"/>
  <c r="AJ235" i="7"/>
  <c r="AI235" i="7"/>
  <c r="AG235" i="7"/>
  <c r="X235" i="7"/>
  <c r="O235" i="7"/>
  <c r="F235" i="7"/>
  <c r="E235" i="7"/>
  <c r="D235" i="7"/>
  <c r="C235" i="7"/>
  <c r="AZ234" i="7"/>
  <c r="AJ234" i="7"/>
  <c r="AI234" i="7"/>
  <c r="AG234" i="7"/>
  <c r="X234" i="7"/>
  <c r="O234" i="7"/>
  <c r="F234" i="7"/>
  <c r="E234" i="7"/>
  <c r="D234" i="7"/>
  <c r="C234" i="7"/>
  <c r="AZ233" i="7"/>
  <c r="AJ233" i="7"/>
  <c r="AI233" i="7"/>
  <c r="AG233" i="7"/>
  <c r="X233" i="7"/>
  <c r="O233" i="7"/>
  <c r="F233" i="7"/>
  <c r="E233" i="7"/>
  <c r="D233" i="7"/>
  <c r="C233" i="7"/>
  <c r="AZ232" i="7"/>
  <c r="AJ232" i="7"/>
  <c r="AI232" i="7"/>
  <c r="AG232" i="7"/>
  <c r="X232" i="7"/>
  <c r="O232" i="7"/>
  <c r="F232" i="7"/>
  <c r="E232" i="7"/>
  <c r="D232" i="7"/>
  <c r="C232" i="7"/>
  <c r="AZ231" i="7"/>
  <c r="AJ231" i="7"/>
  <c r="AI231" i="7"/>
  <c r="AG231" i="7"/>
  <c r="X231" i="7"/>
  <c r="O231" i="7"/>
  <c r="F231" i="7"/>
  <c r="E231" i="7"/>
  <c r="D231" i="7"/>
  <c r="C231" i="7"/>
  <c r="AZ230" i="7"/>
  <c r="AJ230" i="7"/>
  <c r="AI230" i="7"/>
  <c r="AG230" i="7"/>
  <c r="X230" i="7"/>
  <c r="O230" i="7"/>
  <c r="F230" i="7"/>
  <c r="E230" i="7"/>
  <c r="D230" i="7"/>
  <c r="C230" i="7"/>
  <c r="AZ229" i="7"/>
  <c r="AJ229" i="7"/>
  <c r="AI229" i="7"/>
  <c r="AG229" i="7"/>
  <c r="X229" i="7"/>
  <c r="O229" i="7"/>
  <c r="F229" i="7"/>
  <c r="E229" i="7"/>
  <c r="D229" i="7"/>
  <c r="C229" i="7"/>
  <c r="AZ228" i="7"/>
  <c r="AJ228" i="7"/>
  <c r="AI228" i="7"/>
  <c r="AG228" i="7"/>
  <c r="X228" i="7"/>
  <c r="O228" i="7"/>
  <c r="F228" i="7"/>
  <c r="E228" i="7"/>
  <c r="D228" i="7"/>
  <c r="C228" i="7"/>
  <c r="AZ227" i="7"/>
  <c r="AJ227" i="7"/>
  <c r="AI227" i="7"/>
  <c r="AG227" i="7"/>
  <c r="X227" i="7"/>
  <c r="O227" i="7"/>
  <c r="F227" i="7"/>
  <c r="E227" i="7"/>
  <c r="D227" i="7"/>
  <c r="C227" i="7"/>
  <c r="AZ226" i="7"/>
  <c r="AJ226" i="7"/>
  <c r="AI226" i="7"/>
  <c r="AG226" i="7"/>
  <c r="X226" i="7"/>
  <c r="O226" i="7"/>
  <c r="F226" i="7"/>
  <c r="E226" i="7"/>
  <c r="D226" i="7"/>
  <c r="C226" i="7"/>
  <c r="AZ225" i="7"/>
  <c r="AJ225" i="7"/>
  <c r="AI225" i="7"/>
  <c r="AG225" i="7"/>
  <c r="X225" i="7"/>
  <c r="O225" i="7"/>
  <c r="F225" i="7"/>
  <c r="E225" i="7"/>
  <c r="D225" i="7"/>
  <c r="C225" i="7"/>
  <c r="AJ224" i="7"/>
  <c r="AK224" i="7" s="1"/>
  <c r="AI224" i="7"/>
  <c r="F224" i="7"/>
  <c r="E224" i="7"/>
  <c r="D224" i="7"/>
  <c r="C224" i="7"/>
  <c r="AJ223" i="7"/>
  <c r="AI223" i="7"/>
  <c r="F223" i="7"/>
  <c r="E223" i="7"/>
  <c r="D223" i="7"/>
  <c r="C223" i="7"/>
  <c r="AJ222" i="7"/>
  <c r="AK222" i="7" s="1"/>
  <c r="AI222" i="7"/>
  <c r="F222" i="7"/>
  <c r="E222" i="7"/>
  <c r="D222" i="7"/>
  <c r="C222" i="7"/>
  <c r="AJ221" i="7"/>
  <c r="AK221" i="7" s="1"/>
  <c r="AI221" i="7"/>
  <c r="F221" i="7"/>
  <c r="E221" i="7"/>
  <c r="D221" i="7"/>
  <c r="C221" i="7"/>
  <c r="AJ220" i="7"/>
  <c r="AK220" i="7" s="1"/>
  <c r="AI220" i="7"/>
  <c r="F220" i="7"/>
  <c r="E220" i="7"/>
  <c r="D220" i="7"/>
  <c r="C220" i="7"/>
  <c r="AJ219" i="7"/>
  <c r="AK219" i="7" s="1"/>
  <c r="AI219" i="7"/>
  <c r="F219" i="7"/>
  <c r="E219" i="7"/>
  <c r="D219" i="7"/>
  <c r="C219" i="7"/>
  <c r="AJ218" i="7"/>
  <c r="AK218" i="7" s="1"/>
  <c r="AI218" i="7"/>
  <c r="F218" i="7"/>
  <c r="E218" i="7"/>
  <c r="D218" i="7"/>
  <c r="C218" i="7"/>
  <c r="AJ217" i="7"/>
  <c r="AK217" i="7" s="1"/>
  <c r="AI217" i="7"/>
  <c r="F217" i="7"/>
  <c r="E217" i="7"/>
  <c r="D217" i="7"/>
  <c r="C217" i="7"/>
  <c r="AJ216" i="7"/>
  <c r="AK216" i="7" s="1"/>
  <c r="AI216" i="7"/>
  <c r="F216" i="7"/>
  <c r="E216" i="7"/>
  <c r="D216" i="7"/>
  <c r="C216" i="7"/>
  <c r="AJ215" i="7"/>
  <c r="AK215" i="7" s="1"/>
  <c r="AI215" i="7"/>
  <c r="F215" i="7"/>
  <c r="E215" i="7"/>
  <c r="D215" i="7"/>
  <c r="C215" i="7"/>
  <c r="AJ214" i="7"/>
  <c r="AK214" i="7" s="1"/>
  <c r="AI214" i="7"/>
  <c r="F214" i="7"/>
  <c r="E214" i="7"/>
  <c r="D214" i="7"/>
  <c r="C214" i="7"/>
  <c r="AJ213" i="7"/>
  <c r="AK213" i="7" s="1"/>
  <c r="AI213" i="7"/>
  <c r="F213" i="7"/>
  <c r="E213" i="7"/>
  <c r="D213" i="7"/>
  <c r="C213" i="7"/>
  <c r="AJ212" i="7"/>
  <c r="AK212" i="7" s="1"/>
  <c r="AI212" i="7"/>
  <c r="F212" i="7"/>
  <c r="E212" i="7"/>
  <c r="D212" i="7"/>
  <c r="C212" i="7"/>
  <c r="AJ211" i="7"/>
  <c r="AK211" i="7" s="1"/>
  <c r="AI211" i="7"/>
  <c r="F211" i="7"/>
  <c r="E211" i="7"/>
  <c r="D211" i="7"/>
  <c r="C211" i="7"/>
  <c r="AJ210" i="7"/>
  <c r="AK210" i="7" s="1"/>
  <c r="AI210" i="7"/>
  <c r="F210" i="7"/>
  <c r="E210" i="7"/>
  <c r="D210" i="7"/>
  <c r="C210" i="7"/>
  <c r="AJ209" i="7"/>
  <c r="AK209" i="7" s="1"/>
  <c r="AI209" i="7"/>
  <c r="F209" i="7"/>
  <c r="E209" i="7"/>
  <c r="D209" i="7"/>
  <c r="C209" i="7"/>
  <c r="AJ208" i="7"/>
  <c r="AK208" i="7" s="1"/>
  <c r="AI208" i="7"/>
  <c r="F208" i="7"/>
  <c r="E208" i="7"/>
  <c r="D208" i="7"/>
  <c r="C208" i="7"/>
  <c r="AJ207" i="7"/>
  <c r="AI207" i="7"/>
  <c r="AG207" i="7"/>
  <c r="O207" i="7"/>
  <c r="F207" i="7"/>
  <c r="E207" i="7"/>
  <c r="D207" i="7"/>
  <c r="C207" i="7"/>
  <c r="AJ206" i="7"/>
  <c r="AI206" i="7"/>
  <c r="AG206" i="7"/>
  <c r="O206" i="7"/>
  <c r="F206" i="7"/>
  <c r="E206" i="7"/>
  <c r="D206" i="7"/>
  <c r="C206" i="7"/>
  <c r="AZ205" i="7"/>
  <c r="AJ205" i="7"/>
  <c r="AI205" i="7"/>
  <c r="AG205" i="7"/>
  <c r="X205" i="7"/>
  <c r="O205" i="7"/>
  <c r="F205" i="7"/>
  <c r="E205" i="7"/>
  <c r="D205" i="7"/>
  <c r="C205" i="7"/>
  <c r="AZ204" i="7"/>
  <c r="AJ204" i="7"/>
  <c r="AI204" i="7"/>
  <c r="AG204" i="7"/>
  <c r="X204" i="7"/>
  <c r="O204" i="7"/>
  <c r="F204" i="7"/>
  <c r="E204" i="7"/>
  <c r="D204" i="7"/>
  <c r="C204" i="7"/>
  <c r="AZ203" i="7"/>
  <c r="AJ203" i="7"/>
  <c r="AI203" i="7"/>
  <c r="AG203" i="7"/>
  <c r="X203" i="7"/>
  <c r="O203" i="7"/>
  <c r="F203" i="7"/>
  <c r="E203" i="7"/>
  <c r="D203" i="7"/>
  <c r="C203" i="7"/>
  <c r="AZ202" i="7"/>
  <c r="AJ202" i="7"/>
  <c r="AI202" i="7"/>
  <c r="AG202" i="7"/>
  <c r="X202" i="7"/>
  <c r="O202" i="7"/>
  <c r="F202" i="7"/>
  <c r="E202" i="7"/>
  <c r="D202" i="7"/>
  <c r="C202" i="7"/>
  <c r="AZ201" i="7"/>
  <c r="AJ201" i="7"/>
  <c r="AI201" i="7"/>
  <c r="AG201" i="7"/>
  <c r="X201" i="7"/>
  <c r="O201" i="7"/>
  <c r="F201" i="7"/>
  <c r="E201" i="7"/>
  <c r="D201" i="7"/>
  <c r="C201" i="7"/>
  <c r="AZ200" i="7"/>
  <c r="AJ200" i="7"/>
  <c r="AI200" i="7"/>
  <c r="AG200" i="7"/>
  <c r="X200" i="7"/>
  <c r="O200" i="7"/>
  <c r="F200" i="7"/>
  <c r="E200" i="7"/>
  <c r="D200" i="7"/>
  <c r="C200" i="7"/>
  <c r="AZ199" i="7"/>
  <c r="AJ199" i="7"/>
  <c r="AI199" i="7"/>
  <c r="AG199" i="7"/>
  <c r="X199" i="7"/>
  <c r="O199" i="7"/>
  <c r="F199" i="7"/>
  <c r="E199" i="7"/>
  <c r="D199" i="7"/>
  <c r="C199" i="7"/>
  <c r="AZ198" i="7"/>
  <c r="AJ198" i="7"/>
  <c r="AI198" i="7"/>
  <c r="AG198" i="7"/>
  <c r="X198" i="7"/>
  <c r="O198" i="7"/>
  <c r="F198" i="7"/>
  <c r="E198" i="7"/>
  <c r="D198" i="7"/>
  <c r="C198" i="7"/>
  <c r="AZ197" i="7"/>
  <c r="AJ197" i="7"/>
  <c r="AI197" i="7"/>
  <c r="AG197" i="7"/>
  <c r="X197" i="7"/>
  <c r="O197" i="7"/>
  <c r="F197" i="7"/>
  <c r="E197" i="7"/>
  <c r="D197" i="7"/>
  <c r="C197" i="7"/>
  <c r="AZ196" i="7"/>
  <c r="AJ196" i="7"/>
  <c r="AI196" i="7"/>
  <c r="AG196" i="7"/>
  <c r="X196" i="7"/>
  <c r="O196" i="7"/>
  <c r="F196" i="7"/>
  <c r="E196" i="7"/>
  <c r="D196" i="7"/>
  <c r="C196" i="7"/>
  <c r="AZ195" i="7"/>
  <c r="AJ195" i="7"/>
  <c r="AI195" i="7"/>
  <c r="AG195" i="7"/>
  <c r="X195" i="7"/>
  <c r="O195" i="7"/>
  <c r="F195" i="7"/>
  <c r="E195" i="7"/>
  <c r="D195" i="7"/>
  <c r="C195" i="7"/>
  <c r="AZ194" i="7"/>
  <c r="AJ194" i="7"/>
  <c r="AI194" i="7"/>
  <c r="AG194" i="7"/>
  <c r="X194" i="7"/>
  <c r="O194" i="7"/>
  <c r="F194" i="7"/>
  <c r="E194" i="7"/>
  <c r="D194" i="7"/>
  <c r="C194" i="7"/>
  <c r="AZ193" i="7"/>
  <c r="AJ193" i="7"/>
  <c r="AI193" i="7"/>
  <c r="AG193" i="7"/>
  <c r="X193" i="7"/>
  <c r="O193" i="7"/>
  <c r="F193" i="7"/>
  <c r="E193" i="7"/>
  <c r="D193" i="7"/>
  <c r="C193" i="7"/>
  <c r="AZ192" i="7"/>
  <c r="AJ192" i="7"/>
  <c r="AI192" i="7"/>
  <c r="AG192" i="7"/>
  <c r="X192" i="7"/>
  <c r="O192" i="7"/>
  <c r="F192" i="7"/>
  <c r="E192" i="7"/>
  <c r="D192" i="7"/>
  <c r="C192" i="7"/>
  <c r="AJ191" i="7"/>
  <c r="AK191" i="7" s="1"/>
  <c r="AI191" i="7"/>
  <c r="F191" i="7"/>
  <c r="E191" i="7"/>
  <c r="D191" i="7"/>
  <c r="C191" i="7"/>
  <c r="AJ190" i="7"/>
  <c r="AK190" i="7" s="1"/>
  <c r="AI190" i="7"/>
  <c r="F190" i="7"/>
  <c r="E190" i="7"/>
  <c r="D190" i="7"/>
  <c r="C190" i="7"/>
  <c r="AJ189" i="7"/>
  <c r="AK189" i="7" s="1"/>
  <c r="AI189" i="7"/>
  <c r="F189" i="7"/>
  <c r="E189" i="7"/>
  <c r="D189" i="7"/>
  <c r="C189" i="7"/>
  <c r="AJ188" i="7"/>
  <c r="AK188" i="7" s="1"/>
  <c r="AI188" i="7"/>
  <c r="F188" i="7"/>
  <c r="E188" i="7"/>
  <c r="D188" i="7"/>
  <c r="C188" i="7"/>
  <c r="AJ187" i="7"/>
  <c r="AK187" i="7" s="1"/>
  <c r="AI187" i="7"/>
  <c r="F187" i="7"/>
  <c r="E187" i="7"/>
  <c r="D187" i="7"/>
  <c r="C187" i="7"/>
  <c r="AJ186" i="7"/>
  <c r="AK186" i="7" s="1"/>
  <c r="AI186" i="7"/>
  <c r="F186" i="7"/>
  <c r="E186" i="7"/>
  <c r="D186" i="7"/>
  <c r="C186" i="7"/>
  <c r="AJ185" i="7"/>
  <c r="AK185" i="7" s="1"/>
  <c r="AI185" i="7"/>
  <c r="F185" i="7"/>
  <c r="E185" i="7"/>
  <c r="D185" i="7"/>
  <c r="C185" i="7"/>
  <c r="AJ184" i="7"/>
  <c r="AK184" i="7" s="1"/>
  <c r="AI184" i="7"/>
  <c r="F184" i="7"/>
  <c r="E184" i="7"/>
  <c r="D184" i="7"/>
  <c r="C184" i="7"/>
  <c r="AJ183" i="7"/>
  <c r="AK183" i="7" s="1"/>
  <c r="AI183" i="7"/>
  <c r="F183" i="7"/>
  <c r="E183" i="7"/>
  <c r="D183" i="7"/>
  <c r="C183" i="7"/>
  <c r="AJ182" i="7"/>
  <c r="AK182" i="7" s="1"/>
  <c r="AI182" i="7"/>
  <c r="F182" i="7"/>
  <c r="E182" i="7"/>
  <c r="D182" i="7"/>
  <c r="C182" i="7"/>
  <c r="AJ181" i="7"/>
  <c r="AK181" i="7" s="1"/>
  <c r="AI181" i="7"/>
  <c r="F181" i="7"/>
  <c r="E181" i="7"/>
  <c r="D181" i="7"/>
  <c r="C181" i="7"/>
  <c r="AJ180" i="7"/>
  <c r="AK180" i="7" s="1"/>
  <c r="AI180" i="7"/>
  <c r="F180" i="7"/>
  <c r="E180" i="7"/>
  <c r="D180" i="7"/>
  <c r="C180" i="7"/>
  <c r="AJ179" i="7"/>
  <c r="AK179" i="7" s="1"/>
  <c r="AI179" i="7"/>
  <c r="F179" i="7"/>
  <c r="E179" i="7"/>
  <c r="D179" i="7"/>
  <c r="C179" i="7"/>
  <c r="AJ178" i="7"/>
  <c r="AK178" i="7" s="1"/>
  <c r="AI178" i="7"/>
  <c r="F178" i="7"/>
  <c r="E178" i="7"/>
  <c r="D178" i="7"/>
  <c r="C178" i="7"/>
  <c r="AJ177" i="7"/>
  <c r="AK177" i="7" s="1"/>
  <c r="AI177" i="7"/>
  <c r="F177" i="7"/>
  <c r="E177" i="7"/>
  <c r="D177" i="7"/>
  <c r="C177" i="7"/>
  <c r="AJ176" i="7"/>
  <c r="AK176" i="7" s="1"/>
  <c r="AI176" i="7"/>
  <c r="F176" i="7"/>
  <c r="E176" i="7"/>
  <c r="D176" i="7"/>
  <c r="C176" i="7"/>
  <c r="AJ175" i="7"/>
  <c r="AK175" i="7" s="1"/>
  <c r="AI175" i="7"/>
  <c r="F175" i="7"/>
  <c r="E175" i="7"/>
  <c r="D175" i="7"/>
  <c r="C175" i="7"/>
  <c r="AJ174" i="7"/>
  <c r="AK174" i="7" s="1"/>
  <c r="AI174" i="7"/>
  <c r="F174" i="7"/>
  <c r="E174" i="7"/>
  <c r="D174" i="7"/>
  <c r="C174" i="7"/>
  <c r="AJ173" i="7"/>
  <c r="AK173" i="7" s="1"/>
  <c r="AI173" i="7"/>
  <c r="F173" i="7"/>
  <c r="E173" i="7"/>
  <c r="D173" i="7"/>
  <c r="C173" i="7"/>
  <c r="AZ172" i="7"/>
  <c r="AJ172" i="7"/>
  <c r="AI172" i="7"/>
  <c r="AG172" i="7"/>
  <c r="X172" i="7"/>
  <c r="O172" i="7"/>
  <c r="F172" i="7"/>
  <c r="E172" i="7"/>
  <c r="D172" i="7"/>
  <c r="C172" i="7"/>
  <c r="AJ171" i="7"/>
  <c r="AI171" i="7"/>
  <c r="AG171" i="7"/>
  <c r="O171" i="7"/>
  <c r="F171" i="7"/>
  <c r="E171" i="7"/>
  <c r="D171" i="7"/>
  <c r="C171" i="7"/>
  <c r="AJ170" i="7"/>
  <c r="AI170" i="7"/>
  <c r="AG170" i="7"/>
  <c r="O170" i="7"/>
  <c r="F170" i="7"/>
  <c r="E170" i="7"/>
  <c r="D170" i="7"/>
  <c r="C170" i="7"/>
  <c r="AZ169" i="7"/>
  <c r="AJ169" i="7"/>
  <c r="AI169" i="7"/>
  <c r="AG169" i="7"/>
  <c r="X169" i="7"/>
  <c r="O169" i="7"/>
  <c r="F169" i="7"/>
  <c r="E169" i="7"/>
  <c r="D169" i="7"/>
  <c r="C169" i="7"/>
  <c r="AZ168" i="7"/>
  <c r="AJ168" i="7"/>
  <c r="AI168" i="7"/>
  <c r="AG168" i="7"/>
  <c r="X168" i="7"/>
  <c r="O168" i="7"/>
  <c r="F168" i="7"/>
  <c r="E168" i="7"/>
  <c r="D168" i="7"/>
  <c r="C168" i="7"/>
  <c r="AZ167" i="7"/>
  <c r="AJ167" i="7"/>
  <c r="AI167" i="7"/>
  <c r="AG167" i="7"/>
  <c r="X167" i="7"/>
  <c r="O167" i="7"/>
  <c r="F167" i="7"/>
  <c r="E167" i="7"/>
  <c r="D167" i="7"/>
  <c r="C167" i="7"/>
  <c r="AZ166" i="7"/>
  <c r="AJ166" i="7"/>
  <c r="AI166" i="7"/>
  <c r="AG166" i="7"/>
  <c r="X166" i="7"/>
  <c r="O166" i="7"/>
  <c r="F166" i="7"/>
  <c r="E166" i="7"/>
  <c r="D166" i="7"/>
  <c r="C166" i="7"/>
  <c r="AZ165" i="7"/>
  <c r="AJ165" i="7"/>
  <c r="AI165" i="7"/>
  <c r="AG165" i="7"/>
  <c r="X165" i="7"/>
  <c r="O165" i="7"/>
  <c r="F165" i="7"/>
  <c r="E165" i="7"/>
  <c r="D165" i="7"/>
  <c r="C165" i="7"/>
  <c r="AZ164" i="7"/>
  <c r="AJ164" i="7"/>
  <c r="AI164" i="7"/>
  <c r="AG164" i="7"/>
  <c r="X164" i="7"/>
  <c r="O164" i="7"/>
  <c r="F164" i="7"/>
  <c r="E164" i="7"/>
  <c r="D164" i="7"/>
  <c r="C164" i="7"/>
  <c r="AZ163" i="7"/>
  <c r="AJ163" i="7"/>
  <c r="AI163" i="7"/>
  <c r="AG163" i="7"/>
  <c r="X163" i="7"/>
  <c r="O163" i="7"/>
  <c r="F163" i="7"/>
  <c r="E163" i="7"/>
  <c r="D163" i="7"/>
  <c r="C163" i="7"/>
  <c r="AZ162" i="7"/>
  <c r="AJ162" i="7"/>
  <c r="AI162" i="7"/>
  <c r="AG162" i="7"/>
  <c r="X162" i="7"/>
  <c r="O162" i="7"/>
  <c r="F162" i="7"/>
  <c r="E162" i="7"/>
  <c r="D162" i="7"/>
  <c r="C162" i="7"/>
  <c r="AZ161" i="7"/>
  <c r="AJ161" i="7"/>
  <c r="AI161" i="7"/>
  <c r="AG161" i="7"/>
  <c r="X161" i="7"/>
  <c r="O161" i="7"/>
  <c r="F161" i="7"/>
  <c r="E161" i="7"/>
  <c r="D161" i="7"/>
  <c r="C161" i="7"/>
  <c r="AZ160" i="7"/>
  <c r="AJ160" i="7"/>
  <c r="AI160" i="7"/>
  <c r="AG160" i="7"/>
  <c r="X160" i="7"/>
  <c r="O160" i="7"/>
  <c r="F160" i="7"/>
  <c r="E160" i="7"/>
  <c r="D160" i="7"/>
  <c r="C160" i="7"/>
  <c r="AZ159" i="7"/>
  <c r="AJ159" i="7"/>
  <c r="AI159" i="7"/>
  <c r="AG159" i="7"/>
  <c r="X159" i="7"/>
  <c r="O159" i="7"/>
  <c r="F159" i="7"/>
  <c r="E159" i="7"/>
  <c r="D159" i="7"/>
  <c r="C159" i="7"/>
  <c r="AZ158" i="7"/>
  <c r="AJ158" i="7"/>
  <c r="AI158" i="7"/>
  <c r="AG158" i="7"/>
  <c r="X158" i="7"/>
  <c r="O158" i="7"/>
  <c r="F158" i="7"/>
  <c r="E158" i="7"/>
  <c r="D158" i="7"/>
  <c r="C158" i="7"/>
  <c r="AZ157" i="7"/>
  <c r="AJ157" i="7"/>
  <c r="AI157" i="7"/>
  <c r="AG157" i="7"/>
  <c r="X157" i="7"/>
  <c r="O157" i="7"/>
  <c r="F157" i="7"/>
  <c r="E157" i="7"/>
  <c r="D157" i="7"/>
  <c r="C157" i="7"/>
  <c r="AZ156" i="7"/>
  <c r="AJ156" i="7"/>
  <c r="AI156" i="7"/>
  <c r="AG156" i="7"/>
  <c r="X156" i="7"/>
  <c r="O156" i="7"/>
  <c r="F156" i="7"/>
  <c r="E156" i="7"/>
  <c r="D156" i="7"/>
  <c r="C156" i="7"/>
  <c r="AJ155" i="7"/>
  <c r="AK155" i="7" s="1"/>
  <c r="AI155" i="7"/>
  <c r="F155" i="7"/>
  <c r="E155" i="7"/>
  <c r="D155" i="7"/>
  <c r="C155" i="7"/>
  <c r="AJ154" i="7"/>
  <c r="AK154" i="7" s="1"/>
  <c r="AI154" i="7"/>
  <c r="F154" i="7"/>
  <c r="E154" i="7"/>
  <c r="D154" i="7"/>
  <c r="C154" i="7"/>
  <c r="AJ153" i="7"/>
  <c r="AK153" i="7" s="1"/>
  <c r="AI153" i="7"/>
  <c r="F153" i="7"/>
  <c r="E153" i="7"/>
  <c r="D153" i="7"/>
  <c r="C153" i="7"/>
  <c r="AJ152" i="7"/>
  <c r="AK152" i="7" s="1"/>
  <c r="AI152" i="7"/>
  <c r="F152" i="7"/>
  <c r="E152" i="7"/>
  <c r="D152" i="7"/>
  <c r="C152" i="7"/>
  <c r="AJ151" i="7"/>
  <c r="AK151" i="7" s="1"/>
  <c r="AI151" i="7"/>
  <c r="F151" i="7"/>
  <c r="E151" i="7"/>
  <c r="D151" i="7"/>
  <c r="C151" i="7"/>
  <c r="AJ150" i="7"/>
  <c r="AK150" i="7" s="1"/>
  <c r="AI150" i="7"/>
  <c r="F150" i="7"/>
  <c r="E150" i="7"/>
  <c r="D150" i="7"/>
  <c r="C150" i="7"/>
  <c r="AJ149" i="7"/>
  <c r="AK149" i="7" s="1"/>
  <c r="AI149" i="7"/>
  <c r="F149" i="7"/>
  <c r="E149" i="7"/>
  <c r="D149" i="7"/>
  <c r="C149" i="7"/>
  <c r="AJ148" i="7"/>
  <c r="AK148" i="7" s="1"/>
  <c r="AI148" i="7"/>
  <c r="F148" i="7"/>
  <c r="E148" i="7"/>
  <c r="D148" i="7"/>
  <c r="C148" i="7"/>
  <c r="AJ147" i="7"/>
  <c r="AK147" i="7" s="1"/>
  <c r="AI147" i="7"/>
  <c r="F147" i="7"/>
  <c r="E147" i="7"/>
  <c r="D147" i="7"/>
  <c r="C147" i="7"/>
  <c r="AJ146" i="7"/>
  <c r="AK146" i="7" s="1"/>
  <c r="AI146" i="7"/>
  <c r="F146" i="7"/>
  <c r="E146" i="7"/>
  <c r="D146" i="7"/>
  <c r="C146" i="7"/>
  <c r="AJ145" i="7"/>
  <c r="AK145" i="7" s="1"/>
  <c r="AI145" i="7"/>
  <c r="F145" i="7"/>
  <c r="E145" i="7"/>
  <c r="D145" i="7"/>
  <c r="C145" i="7"/>
  <c r="AJ144" i="7"/>
  <c r="AK144" i="7" s="1"/>
  <c r="AI144" i="7"/>
  <c r="F144" i="7"/>
  <c r="E144" i="7"/>
  <c r="D144" i="7"/>
  <c r="C144" i="7"/>
  <c r="AJ143" i="7"/>
  <c r="AK143" i="7" s="1"/>
  <c r="AI143" i="7"/>
  <c r="F143" i="7"/>
  <c r="E143" i="7"/>
  <c r="D143" i="7"/>
  <c r="C143" i="7"/>
  <c r="AJ142" i="7"/>
  <c r="AK142" i="7" s="1"/>
  <c r="AI142" i="7"/>
  <c r="F142" i="7"/>
  <c r="E142" i="7"/>
  <c r="D142" i="7"/>
  <c r="C142" i="7"/>
  <c r="AZ141" i="7"/>
  <c r="AJ141" i="7"/>
  <c r="AI141" i="7"/>
  <c r="AG141" i="7"/>
  <c r="X141" i="7"/>
  <c r="O141" i="7"/>
  <c r="F141" i="7"/>
  <c r="E141" i="7"/>
  <c r="D141" i="7"/>
  <c r="C141" i="7"/>
  <c r="AJ140" i="7"/>
  <c r="AI140" i="7"/>
  <c r="AG140" i="7"/>
  <c r="O140" i="7"/>
  <c r="F140" i="7"/>
  <c r="E140" i="7"/>
  <c r="D140" i="7"/>
  <c r="C140" i="7"/>
  <c r="AJ139" i="7"/>
  <c r="AI139" i="7"/>
  <c r="AG139" i="7"/>
  <c r="O139" i="7"/>
  <c r="F139" i="7"/>
  <c r="E139" i="7"/>
  <c r="D139" i="7"/>
  <c r="C139" i="7"/>
  <c r="AZ138" i="7"/>
  <c r="AJ138" i="7"/>
  <c r="AI138" i="7"/>
  <c r="AG138" i="7"/>
  <c r="X138" i="7"/>
  <c r="O138" i="7"/>
  <c r="F138" i="7"/>
  <c r="E138" i="7"/>
  <c r="D138" i="7"/>
  <c r="C138" i="7"/>
  <c r="AZ137" i="7"/>
  <c r="AJ137" i="7"/>
  <c r="AI137" i="7"/>
  <c r="AG137" i="7"/>
  <c r="X137" i="7"/>
  <c r="O137" i="7"/>
  <c r="F137" i="7"/>
  <c r="E137" i="7"/>
  <c r="D137" i="7"/>
  <c r="C137" i="7"/>
  <c r="AZ136" i="7"/>
  <c r="AJ136" i="7"/>
  <c r="AI136" i="7"/>
  <c r="AG136" i="7"/>
  <c r="X136" i="7"/>
  <c r="O136" i="7"/>
  <c r="F136" i="7"/>
  <c r="E136" i="7"/>
  <c r="D136" i="7"/>
  <c r="C136" i="7"/>
  <c r="AZ135" i="7"/>
  <c r="AJ135" i="7"/>
  <c r="AI135" i="7"/>
  <c r="AG135" i="7"/>
  <c r="X135" i="7"/>
  <c r="O135" i="7"/>
  <c r="F135" i="7"/>
  <c r="E135" i="7"/>
  <c r="D135" i="7"/>
  <c r="C135" i="7"/>
  <c r="AZ134" i="7"/>
  <c r="AJ134" i="7"/>
  <c r="AI134" i="7"/>
  <c r="AG134" i="7"/>
  <c r="X134" i="7"/>
  <c r="O134" i="7"/>
  <c r="F134" i="7"/>
  <c r="E134" i="7"/>
  <c r="D134" i="7"/>
  <c r="C134" i="7"/>
  <c r="AZ133" i="7"/>
  <c r="AJ133" i="7"/>
  <c r="AI133" i="7"/>
  <c r="AG133" i="7"/>
  <c r="X133" i="7"/>
  <c r="O133" i="7"/>
  <c r="F133" i="7"/>
  <c r="E133" i="7"/>
  <c r="D133" i="7"/>
  <c r="C133" i="7"/>
  <c r="AZ132" i="7"/>
  <c r="AJ132" i="7"/>
  <c r="AI132" i="7"/>
  <c r="AG132" i="7"/>
  <c r="X132" i="7"/>
  <c r="O132" i="7"/>
  <c r="F132" i="7"/>
  <c r="E132" i="7"/>
  <c r="D132" i="7"/>
  <c r="C132" i="7"/>
  <c r="AZ131" i="7"/>
  <c r="AJ131" i="7"/>
  <c r="AI131" i="7"/>
  <c r="AG131" i="7"/>
  <c r="X131" i="7"/>
  <c r="O131" i="7"/>
  <c r="F131" i="7"/>
  <c r="E131" i="7"/>
  <c r="D131" i="7"/>
  <c r="C131" i="7"/>
  <c r="AZ130" i="7"/>
  <c r="AJ130" i="7"/>
  <c r="AI130" i="7"/>
  <c r="AG130" i="7"/>
  <c r="X130" i="7"/>
  <c r="O130" i="7"/>
  <c r="F130" i="7"/>
  <c r="E130" i="7"/>
  <c r="D130" i="7"/>
  <c r="C130" i="7"/>
  <c r="AZ129" i="7"/>
  <c r="AJ129" i="7"/>
  <c r="AK129" i="7" s="1"/>
  <c r="AI129" i="7"/>
  <c r="AG129" i="7"/>
  <c r="X129" i="7"/>
  <c r="O129" i="7"/>
  <c r="F129" i="7"/>
  <c r="E129" i="7"/>
  <c r="D129" i="7"/>
  <c r="C129" i="7"/>
  <c r="AZ128" i="7"/>
  <c r="AJ128" i="7"/>
  <c r="AI128" i="7"/>
  <c r="AG128" i="7"/>
  <c r="X128" i="7"/>
  <c r="O128" i="7"/>
  <c r="F128" i="7"/>
  <c r="E128" i="7"/>
  <c r="D128" i="7"/>
  <c r="C128" i="7"/>
  <c r="AZ127" i="7"/>
  <c r="AJ127" i="7"/>
  <c r="AI127" i="7"/>
  <c r="AG127" i="7"/>
  <c r="X127" i="7"/>
  <c r="O127" i="7"/>
  <c r="F127" i="7"/>
  <c r="E127" i="7"/>
  <c r="D127" i="7"/>
  <c r="C127" i="7"/>
  <c r="AJ126" i="7"/>
  <c r="AK126" i="7" s="1"/>
  <c r="AI126" i="7"/>
  <c r="F126" i="7"/>
  <c r="E126" i="7"/>
  <c r="D126" i="7"/>
  <c r="C126" i="7"/>
  <c r="AJ125" i="7"/>
  <c r="AK125" i="7" s="1"/>
  <c r="AI125" i="7"/>
  <c r="F125" i="7"/>
  <c r="E125" i="7"/>
  <c r="D125" i="7"/>
  <c r="C125" i="7"/>
  <c r="AJ124" i="7"/>
  <c r="AK124" i="7" s="1"/>
  <c r="AI124" i="7"/>
  <c r="F124" i="7"/>
  <c r="E124" i="7"/>
  <c r="D124" i="7"/>
  <c r="C124" i="7"/>
  <c r="AJ123" i="7"/>
  <c r="AK123" i="7" s="1"/>
  <c r="AI123" i="7"/>
  <c r="F123" i="7"/>
  <c r="E123" i="7"/>
  <c r="D123" i="7"/>
  <c r="C123" i="7"/>
  <c r="AJ122" i="7"/>
  <c r="AK122" i="7" s="1"/>
  <c r="AI122" i="7"/>
  <c r="F122" i="7"/>
  <c r="E122" i="7"/>
  <c r="D122" i="7"/>
  <c r="C122" i="7"/>
  <c r="AJ121" i="7"/>
  <c r="AK121" i="7" s="1"/>
  <c r="AI121" i="7"/>
  <c r="F121" i="7"/>
  <c r="E121" i="7"/>
  <c r="D121" i="7"/>
  <c r="C121" i="7"/>
  <c r="AJ120" i="7"/>
  <c r="AK120" i="7" s="1"/>
  <c r="AI120" i="7"/>
  <c r="F120" i="7"/>
  <c r="E120" i="7"/>
  <c r="D120" i="7"/>
  <c r="C120" i="7"/>
  <c r="AJ119" i="7"/>
  <c r="AK119" i="7" s="1"/>
  <c r="AI119" i="7"/>
  <c r="F119" i="7"/>
  <c r="E119" i="7"/>
  <c r="D119" i="7"/>
  <c r="C119" i="7"/>
  <c r="AJ118" i="7"/>
  <c r="AK118" i="7" s="1"/>
  <c r="AI118" i="7"/>
  <c r="F118" i="7"/>
  <c r="E118" i="7"/>
  <c r="D118" i="7"/>
  <c r="C118" i="7"/>
  <c r="AJ117" i="7"/>
  <c r="AK117" i="7" s="1"/>
  <c r="AI117" i="7"/>
  <c r="F117" i="7"/>
  <c r="E117" i="7"/>
  <c r="D117" i="7"/>
  <c r="C117" i="7"/>
  <c r="AJ116" i="7"/>
  <c r="AK116" i="7" s="1"/>
  <c r="AI116" i="7"/>
  <c r="F116" i="7"/>
  <c r="E116" i="7"/>
  <c r="D116" i="7"/>
  <c r="C116" i="7"/>
  <c r="AJ115" i="7"/>
  <c r="AK115" i="7" s="1"/>
  <c r="AI115" i="7"/>
  <c r="F115" i="7"/>
  <c r="E115" i="7"/>
  <c r="D115" i="7"/>
  <c r="C115" i="7"/>
  <c r="AJ114" i="7"/>
  <c r="AK114" i="7" s="1"/>
  <c r="AI114" i="7"/>
  <c r="F114" i="7"/>
  <c r="E114" i="7"/>
  <c r="D114" i="7"/>
  <c r="C114" i="7"/>
  <c r="AJ113" i="7"/>
  <c r="AK113" i="7" s="1"/>
  <c r="AI113" i="7"/>
  <c r="F113" i="7"/>
  <c r="E113" i="7"/>
  <c r="D113" i="7"/>
  <c r="C113" i="7"/>
  <c r="AZ112" i="7"/>
  <c r="AJ112" i="7"/>
  <c r="AI112" i="7"/>
  <c r="AG112" i="7"/>
  <c r="X112" i="7"/>
  <c r="O112" i="7"/>
  <c r="F112" i="7"/>
  <c r="E112" i="7"/>
  <c r="D112" i="7"/>
  <c r="C112" i="7"/>
  <c r="AJ111" i="7"/>
  <c r="AI111" i="7"/>
  <c r="AG111" i="7"/>
  <c r="O111" i="7"/>
  <c r="F111" i="7"/>
  <c r="E111" i="7"/>
  <c r="D111" i="7"/>
  <c r="C111" i="7"/>
  <c r="AJ110" i="7"/>
  <c r="AI110" i="7"/>
  <c r="AG110" i="7"/>
  <c r="O110" i="7"/>
  <c r="F110" i="7"/>
  <c r="E110" i="7"/>
  <c r="D110" i="7"/>
  <c r="C110" i="7"/>
  <c r="AZ109" i="7"/>
  <c r="AJ109" i="7"/>
  <c r="AI109" i="7"/>
  <c r="AG109" i="7"/>
  <c r="X109" i="7"/>
  <c r="O109" i="7"/>
  <c r="F109" i="7"/>
  <c r="E109" i="7"/>
  <c r="D109" i="7"/>
  <c r="C109" i="7"/>
  <c r="AZ108" i="7"/>
  <c r="AJ108" i="7"/>
  <c r="AI108" i="7"/>
  <c r="AG108" i="7"/>
  <c r="X108" i="7"/>
  <c r="O108" i="7"/>
  <c r="F108" i="7"/>
  <c r="E108" i="7"/>
  <c r="D108" i="7"/>
  <c r="C108" i="7"/>
  <c r="AZ107" i="7"/>
  <c r="AJ107" i="7"/>
  <c r="AI107" i="7"/>
  <c r="AG107" i="7"/>
  <c r="X107" i="7"/>
  <c r="O107" i="7"/>
  <c r="F107" i="7"/>
  <c r="E107" i="7"/>
  <c r="D107" i="7"/>
  <c r="C107" i="7"/>
  <c r="AZ106" i="7"/>
  <c r="AJ106" i="7"/>
  <c r="AI106" i="7"/>
  <c r="AG106" i="7"/>
  <c r="X106" i="7"/>
  <c r="O106" i="7"/>
  <c r="F106" i="7"/>
  <c r="E106" i="7"/>
  <c r="D106" i="7"/>
  <c r="C106" i="7"/>
  <c r="AZ105" i="7"/>
  <c r="AJ105" i="7"/>
  <c r="AI105" i="7"/>
  <c r="AG105" i="7"/>
  <c r="X105" i="7"/>
  <c r="O105" i="7"/>
  <c r="F105" i="7"/>
  <c r="E105" i="7"/>
  <c r="D105" i="7"/>
  <c r="C105" i="7"/>
  <c r="AZ104" i="7"/>
  <c r="AJ104" i="7"/>
  <c r="AI104" i="7"/>
  <c r="AG104" i="7"/>
  <c r="X104" i="7"/>
  <c r="O104" i="7"/>
  <c r="F104" i="7"/>
  <c r="E104" i="7"/>
  <c r="D104" i="7"/>
  <c r="C104" i="7"/>
  <c r="AZ103" i="7"/>
  <c r="AJ103" i="7"/>
  <c r="AI103" i="7"/>
  <c r="AG103" i="7"/>
  <c r="X103" i="7"/>
  <c r="O103" i="7"/>
  <c r="F103" i="7"/>
  <c r="E103" i="7"/>
  <c r="D103" i="7"/>
  <c r="C103" i="7"/>
  <c r="AZ102" i="7"/>
  <c r="AJ102" i="7"/>
  <c r="AI102" i="7"/>
  <c r="AG102" i="7"/>
  <c r="X102" i="7"/>
  <c r="O102" i="7"/>
  <c r="F102" i="7"/>
  <c r="E102" i="7"/>
  <c r="D102" i="7"/>
  <c r="C102" i="7"/>
  <c r="AZ101" i="7"/>
  <c r="AJ101" i="7"/>
  <c r="AI101" i="7"/>
  <c r="AG101" i="7"/>
  <c r="X101" i="7"/>
  <c r="O101" i="7"/>
  <c r="F101" i="7"/>
  <c r="E101" i="7"/>
  <c r="D101" i="7"/>
  <c r="C101" i="7"/>
  <c r="AZ100" i="7"/>
  <c r="AJ100" i="7"/>
  <c r="AI100" i="7"/>
  <c r="AG100" i="7"/>
  <c r="X100" i="7"/>
  <c r="O100" i="7"/>
  <c r="F100" i="7"/>
  <c r="E100" i="7"/>
  <c r="D100" i="7"/>
  <c r="C100" i="7"/>
  <c r="AZ99" i="7"/>
  <c r="AJ99" i="7"/>
  <c r="AI99" i="7"/>
  <c r="AG99" i="7"/>
  <c r="X99" i="7"/>
  <c r="O99" i="7"/>
  <c r="F99" i="7"/>
  <c r="E99" i="7"/>
  <c r="D99" i="7"/>
  <c r="C99" i="7"/>
  <c r="AZ98" i="7"/>
  <c r="AJ98" i="7"/>
  <c r="AI98" i="7"/>
  <c r="AG98" i="7"/>
  <c r="X98" i="7"/>
  <c r="O98" i="7"/>
  <c r="F98" i="7"/>
  <c r="E98" i="7"/>
  <c r="D98" i="7"/>
  <c r="C98" i="7"/>
  <c r="AZ97" i="7"/>
  <c r="AJ97" i="7"/>
  <c r="AI97" i="7"/>
  <c r="AG97" i="7"/>
  <c r="X97" i="7"/>
  <c r="O97" i="7"/>
  <c r="F97" i="7"/>
  <c r="E97" i="7"/>
  <c r="D97" i="7"/>
  <c r="C97" i="7"/>
  <c r="AJ96" i="7"/>
  <c r="AK96" i="7" s="1"/>
  <c r="AI96" i="7"/>
  <c r="F96" i="7"/>
  <c r="E96" i="7"/>
  <c r="D96" i="7"/>
  <c r="C96" i="7"/>
  <c r="AJ95" i="7"/>
  <c r="AK95" i="7" s="1"/>
  <c r="AI95" i="7"/>
  <c r="F95" i="7"/>
  <c r="E95" i="7"/>
  <c r="D95" i="7"/>
  <c r="C95" i="7"/>
  <c r="AJ94" i="7"/>
  <c r="AK94" i="7" s="1"/>
  <c r="AI94" i="7"/>
  <c r="F94" i="7"/>
  <c r="E94" i="7"/>
  <c r="D94" i="7"/>
  <c r="C94" i="7"/>
  <c r="AJ93" i="7"/>
  <c r="AK93" i="7" s="1"/>
  <c r="AI93" i="7"/>
  <c r="F93" i="7"/>
  <c r="E93" i="7"/>
  <c r="D93" i="7"/>
  <c r="C93" i="7"/>
  <c r="AJ92" i="7"/>
  <c r="AK92" i="7" s="1"/>
  <c r="AI92" i="7"/>
  <c r="F92" i="7"/>
  <c r="E92" i="7"/>
  <c r="D92" i="7"/>
  <c r="C92" i="7"/>
  <c r="AJ91" i="7"/>
  <c r="AK91" i="7" s="1"/>
  <c r="AI91" i="7"/>
  <c r="F91" i="7"/>
  <c r="E91" i="7"/>
  <c r="D91" i="7"/>
  <c r="C91" i="7"/>
  <c r="AJ90" i="7"/>
  <c r="AK90" i="7" s="1"/>
  <c r="AI90" i="7"/>
  <c r="F90" i="7"/>
  <c r="E90" i="7"/>
  <c r="D90" i="7"/>
  <c r="C90" i="7"/>
  <c r="AJ89" i="7"/>
  <c r="AK89" i="7" s="1"/>
  <c r="AI89" i="7"/>
  <c r="F89" i="7"/>
  <c r="E89" i="7"/>
  <c r="D89" i="7"/>
  <c r="C89" i="7"/>
  <c r="AJ88" i="7"/>
  <c r="AK88" i="7" s="1"/>
  <c r="AI88" i="7"/>
  <c r="F88" i="7"/>
  <c r="E88" i="7"/>
  <c r="D88" i="7"/>
  <c r="C88" i="7"/>
  <c r="AJ87" i="7"/>
  <c r="AK87" i="7" s="1"/>
  <c r="AI87" i="7"/>
  <c r="F87" i="7"/>
  <c r="E87" i="7"/>
  <c r="D87" i="7"/>
  <c r="C87" i="7"/>
  <c r="AJ86" i="7"/>
  <c r="AK86" i="7" s="1"/>
  <c r="AI86" i="7"/>
  <c r="F86" i="7"/>
  <c r="E86" i="7"/>
  <c r="D86" i="7"/>
  <c r="C86" i="7"/>
  <c r="AJ85" i="7"/>
  <c r="AK85" i="7" s="1"/>
  <c r="AI85" i="7"/>
  <c r="F85" i="7"/>
  <c r="E85" i="7"/>
  <c r="D85" i="7"/>
  <c r="C85" i="7"/>
  <c r="AJ84" i="7"/>
  <c r="AK84" i="7" s="1"/>
  <c r="AI84" i="7"/>
  <c r="F84" i="7"/>
  <c r="E84" i="7"/>
  <c r="D84" i="7"/>
  <c r="C84" i="7"/>
  <c r="AJ83" i="7"/>
  <c r="AK83" i="7" s="1"/>
  <c r="AI83" i="7"/>
  <c r="F83" i="7"/>
  <c r="E83" i="7"/>
  <c r="D83" i="7"/>
  <c r="C83" i="7"/>
  <c r="AJ82" i="7"/>
  <c r="AK82" i="7" s="1"/>
  <c r="AI82" i="7"/>
  <c r="F82" i="7"/>
  <c r="E82" i="7"/>
  <c r="D82" i="7"/>
  <c r="C82" i="7"/>
  <c r="AJ81" i="7"/>
  <c r="AK81" i="7" s="1"/>
  <c r="AI81" i="7"/>
  <c r="F81" i="7"/>
  <c r="E81" i="7"/>
  <c r="D81" i="7"/>
  <c r="C81" i="7"/>
  <c r="AJ80" i="7"/>
  <c r="AK80" i="7" s="1"/>
  <c r="AI80" i="7"/>
  <c r="F80" i="7"/>
  <c r="E80" i="7"/>
  <c r="D80" i="7"/>
  <c r="C80" i="7"/>
  <c r="AJ79" i="7"/>
  <c r="AK79" i="7" s="1"/>
  <c r="AI79" i="7"/>
  <c r="F79" i="7"/>
  <c r="E79" i="7"/>
  <c r="D79" i="7"/>
  <c r="C79" i="7"/>
  <c r="AJ78" i="7"/>
  <c r="AK78" i="7" s="1"/>
  <c r="AI78" i="7"/>
  <c r="F78" i="7"/>
  <c r="E78" i="7"/>
  <c r="D78" i="7"/>
  <c r="C78" i="7"/>
  <c r="AJ77" i="7"/>
  <c r="AK77" i="7" s="1"/>
  <c r="AI77" i="7"/>
  <c r="F77" i="7"/>
  <c r="E77" i="7"/>
  <c r="D77" i="7"/>
  <c r="C77" i="7"/>
  <c r="AJ76" i="7"/>
  <c r="AI76" i="7"/>
  <c r="AG76" i="7"/>
  <c r="O76" i="7"/>
  <c r="F76" i="7"/>
  <c r="E76" i="7"/>
  <c r="D76" i="7"/>
  <c r="C76" i="7"/>
  <c r="AJ75" i="7"/>
  <c r="AI75" i="7"/>
  <c r="AG75" i="7"/>
  <c r="O75" i="7"/>
  <c r="F75" i="7"/>
  <c r="E75" i="7"/>
  <c r="D75" i="7"/>
  <c r="C75" i="7"/>
  <c r="AJ74" i="7"/>
  <c r="AI74" i="7"/>
  <c r="AG74" i="7"/>
  <c r="O74" i="7"/>
  <c r="F74" i="7"/>
  <c r="E74" i="7"/>
  <c r="D74" i="7"/>
  <c r="C74" i="7"/>
  <c r="AZ73" i="7"/>
  <c r="AJ73" i="7"/>
  <c r="AI73" i="7"/>
  <c r="AG73" i="7"/>
  <c r="X73" i="7"/>
  <c r="O73" i="7"/>
  <c r="F73" i="7"/>
  <c r="E73" i="7"/>
  <c r="D73" i="7"/>
  <c r="C73" i="7"/>
  <c r="AZ72" i="7"/>
  <c r="AJ72" i="7"/>
  <c r="AI72" i="7"/>
  <c r="AG72" i="7"/>
  <c r="X72" i="7"/>
  <c r="O72" i="7"/>
  <c r="F72" i="7"/>
  <c r="E72" i="7"/>
  <c r="D72" i="7"/>
  <c r="C72" i="7"/>
  <c r="AZ71" i="7"/>
  <c r="AJ71" i="7"/>
  <c r="AI71" i="7"/>
  <c r="AG71" i="7"/>
  <c r="X71" i="7"/>
  <c r="O71" i="7"/>
  <c r="F71" i="7"/>
  <c r="E71" i="7"/>
  <c r="D71" i="7"/>
  <c r="C71" i="7"/>
  <c r="AZ70" i="7"/>
  <c r="AJ70" i="7"/>
  <c r="AI70" i="7"/>
  <c r="AG70" i="7"/>
  <c r="X70" i="7"/>
  <c r="O70" i="7"/>
  <c r="F70" i="7"/>
  <c r="E70" i="7"/>
  <c r="D70" i="7"/>
  <c r="C70" i="7"/>
  <c r="AZ69" i="7"/>
  <c r="AJ69" i="7"/>
  <c r="AI69" i="7"/>
  <c r="AG69" i="7"/>
  <c r="X69" i="7"/>
  <c r="O69" i="7"/>
  <c r="F69" i="7"/>
  <c r="E69" i="7"/>
  <c r="D69" i="7"/>
  <c r="C69" i="7"/>
  <c r="AZ68" i="7"/>
  <c r="AJ68" i="7"/>
  <c r="AI68" i="7"/>
  <c r="AG68" i="7"/>
  <c r="X68" i="7"/>
  <c r="O68" i="7"/>
  <c r="F68" i="7"/>
  <c r="E68" i="7"/>
  <c r="D68" i="7"/>
  <c r="C68" i="7"/>
  <c r="AZ67" i="7"/>
  <c r="AJ67" i="7"/>
  <c r="AI67" i="7"/>
  <c r="AG67" i="7"/>
  <c r="X67" i="7"/>
  <c r="O67" i="7"/>
  <c r="F67" i="7"/>
  <c r="E67" i="7"/>
  <c r="D67" i="7"/>
  <c r="C67" i="7"/>
  <c r="AZ66" i="7"/>
  <c r="AJ66" i="7"/>
  <c r="AI66" i="7"/>
  <c r="AG66" i="7"/>
  <c r="X66" i="7"/>
  <c r="O66" i="7"/>
  <c r="F66" i="7"/>
  <c r="E66" i="7"/>
  <c r="D66" i="7"/>
  <c r="C66" i="7"/>
  <c r="AZ65" i="7"/>
  <c r="AJ65" i="7"/>
  <c r="AI65" i="7"/>
  <c r="AG65" i="7"/>
  <c r="X65" i="7"/>
  <c r="O65" i="7"/>
  <c r="F65" i="7"/>
  <c r="E65" i="7"/>
  <c r="D65" i="7"/>
  <c r="C65" i="7"/>
  <c r="AZ64" i="7"/>
  <c r="AJ64" i="7"/>
  <c r="AI64" i="7"/>
  <c r="AG64" i="7"/>
  <c r="X64" i="7"/>
  <c r="O64" i="7"/>
  <c r="F64" i="7"/>
  <c r="E64" i="7"/>
  <c r="D64" i="7"/>
  <c r="C64" i="7"/>
  <c r="AZ63" i="7"/>
  <c r="AJ63" i="7"/>
  <c r="AI63" i="7"/>
  <c r="AG63" i="7"/>
  <c r="X63" i="7"/>
  <c r="O63" i="7"/>
  <c r="F63" i="7"/>
  <c r="E63" i="7"/>
  <c r="D63" i="7"/>
  <c r="C63" i="7"/>
  <c r="AZ62" i="7"/>
  <c r="AJ62" i="7"/>
  <c r="AI62" i="7"/>
  <c r="AG62" i="7"/>
  <c r="X62" i="7"/>
  <c r="O62" i="7"/>
  <c r="F62" i="7"/>
  <c r="E62" i="7"/>
  <c r="D62" i="7"/>
  <c r="C62" i="7"/>
  <c r="AZ61" i="7"/>
  <c r="AJ61" i="7"/>
  <c r="AI61" i="7"/>
  <c r="AG61" i="7"/>
  <c r="X61" i="7"/>
  <c r="O61" i="7"/>
  <c r="F61" i="7"/>
  <c r="E61" i="7"/>
  <c r="D61" i="7"/>
  <c r="C61" i="7"/>
  <c r="AZ60" i="7"/>
  <c r="AJ60" i="7"/>
  <c r="AI60" i="7"/>
  <c r="AG60" i="7"/>
  <c r="X60" i="7"/>
  <c r="O60" i="7"/>
  <c r="F60" i="7"/>
  <c r="E60" i="7"/>
  <c r="D60" i="7"/>
  <c r="C60" i="7"/>
  <c r="AJ59" i="7"/>
  <c r="AI59" i="7"/>
  <c r="AM20" i="5" s="1"/>
  <c r="F59" i="7"/>
  <c r="E59" i="7"/>
  <c r="D59" i="7"/>
  <c r="C59" i="7"/>
  <c r="AJ58" i="7"/>
  <c r="AI58" i="7"/>
  <c r="F58" i="7"/>
  <c r="E58" i="7"/>
  <c r="D58" i="7"/>
  <c r="C58" i="7"/>
  <c r="AJ57" i="7"/>
  <c r="AK57" i="7" s="1"/>
  <c r="AI57" i="7"/>
  <c r="F57" i="7"/>
  <c r="E57" i="7"/>
  <c r="D57" i="7"/>
  <c r="C57" i="7"/>
  <c r="AJ56" i="7"/>
  <c r="AK56" i="7" s="1"/>
  <c r="AI56" i="7"/>
  <c r="F56" i="7"/>
  <c r="E56" i="7"/>
  <c r="D56" i="7"/>
  <c r="C56" i="7"/>
  <c r="AJ55" i="7"/>
  <c r="AK55" i="7" s="1"/>
  <c r="AI55" i="7"/>
  <c r="F55" i="7"/>
  <c r="E55" i="7"/>
  <c r="D55" i="7"/>
  <c r="C55" i="7"/>
  <c r="AJ54" i="7"/>
  <c r="AK54" i="7" s="1"/>
  <c r="AI54" i="7"/>
  <c r="F54" i="7"/>
  <c r="E54" i="7"/>
  <c r="D54" i="7"/>
  <c r="C54" i="7"/>
  <c r="AJ53" i="7"/>
  <c r="AK53" i="7" s="1"/>
  <c r="AI53" i="7"/>
  <c r="F53" i="7"/>
  <c r="E53" i="7"/>
  <c r="D53" i="7"/>
  <c r="C53" i="7"/>
  <c r="AJ52" i="7"/>
  <c r="AK52" i="7" s="1"/>
  <c r="AI52" i="7"/>
  <c r="F52" i="7"/>
  <c r="E52" i="7"/>
  <c r="D52" i="7"/>
  <c r="C52" i="7"/>
  <c r="AJ51" i="7"/>
  <c r="AK51" i="7" s="1"/>
  <c r="AI51" i="7"/>
  <c r="F51" i="7"/>
  <c r="E51" i="7"/>
  <c r="D51" i="7"/>
  <c r="C51" i="7"/>
  <c r="AJ50" i="7"/>
  <c r="AK50" i="7" s="1"/>
  <c r="AI50" i="7"/>
  <c r="F50" i="7"/>
  <c r="E50" i="7"/>
  <c r="D50" i="7"/>
  <c r="C50" i="7"/>
  <c r="AJ49" i="7"/>
  <c r="AK49" i="7" s="1"/>
  <c r="AI49" i="7"/>
  <c r="F49" i="7"/>
  <c r="E49" i="7"/>
  <c r="D49" i="7"/>
  <c r="C49" i="7"/>
  <c r="AJ48" i="7"/>
  <c r="AK48" i="7" s="1"/>
  <c r="AI48" i="7"/>
  <c r="F48" i="7"/>
  <c r="E48" i="7"/>
  <c r="D48" i="7"/>
  <c r="C48" i="7"/>
  <c r="AJ47" i="7"/>
  <c r="AK47" i="7" s="1"/>
  <c r="AI47" i="7"/>
  <c r="F47" i="7"/>
  <c r="E47" i="7"/>
  <c r="D47" i="7"/>
  <c r="C47" i="7"/>
  <c r="AJ46" i="7"/>
  <c r="AK46" i="7" s="1"/>
  <c r="AI46" i="7"/>
  <c r="F46" i="7"/>
  <c r="E46" i="7"/>
  <c r="D46" i="7"/>
  <c r="C46" i="7"/>
  <c r="AJ45" i="7"/>
  <c r="AK45" i="7" s="1"/>
  <c r="AI45" i="7"/>
  <c r="F45" i="7"/>
  <c r="E45" i="7"/>
  <c r="D45" i="7"/>
  <c r="C45" i="7"/>
  <c r="AJ44" i="7"/>
  <c r="AK44" i="7" s="1"/>
  <c r="AI44" i="7"/>
  <c r="F44" i="7"/>
  <c r="E44" i="7"/>
  <c r="D44" i="7"/>
  <c r="C44" i="7"/>
  <c r="AZ43" i="7"/>
  <c r="AJ43" i="7"/>
  <c r="AI43" i="7"/>
  <c r="AG43" i="7"/>
  <c r="X43" i="7"/>
  <c r="O43" i="7"/>
  <c r="F43" i="7"/>
  <c r="E43" i="7"/>
  <c r="D43" i="7"/>
  <c r="C43" i="7"/>
  <c r="AJ42" i="7"/>
  <c r="AI42" i="7"/>
  <c r="AG42" i="7"/>
  <c r="O42" i="7"/>
  <c r="F42" i="7"/>
  <c r="E42" i="7"/>
  <c r="D42" i="7"/>
  <c r="C42" i="7"/>
  <c r="AJ41" i="7"/>
  <c r="AI41" i="7"/>
  <c r="X41" i="7"/>
  <c r="O41" i="7"/>
  <c r="F41" i="7"/>
  <c r="E41" i="7"/>
  <c r="D41" i="7"/>
  <c r="C41" i="7"/>
  <c r="AZ40" i="7"/>
  <c r="AJ40" i="7"/>
  <c r="AI40" i="7"/>
  <c r="AG40" i="7"/>
  <c r="X40" i="7"/>
  <c r="O40" i="7"/>
  <c r="F40" i="7"/>
  <c r="E40" i="7"/>
  <c r="D40" i="7"/>
  <c r="C40" i="7"/>
  <c r="AZ39" i="7"/>
  <c r="AJ39" i="7"/>
  <c r="AI39" i="7"/>
  <c r="AG39" i="7"/>
  <c r="X39" i="7"/>
  <c r="O39" i="7"/>
  <c r="F39" i="7"/>
  <c r="E39" i="7"/>
  <c r="D39" i="7"/>
  <c r="C39" i="7"/>
  <c r="AZ38" i="7"/>
  <c r="AJ38" i="7"/>
  <c r="AI38" i="7"/>
  <c r="AG38" i="7"/>
  <c r="X38" i="7"/>
  <c r="O38" i="7"/>
  <c r="F38" i="7"/>
  <c r="E38" i="7"/>
  <c r="D38" i="7"/>
  <c r="C38" i="7"/>
  <c r="AZ37" i="7"/>
  <c r="AJ37" i="7"/>
  <c r="AI37" i="7"/>
  <c r="AG37" i="7"/>
  <c r="X37" i="7"/>
  <c r="O37" i="7"/>
  <c r="F37" i="7"/>
  <c r="E37" i="7"/>
  <c r="D37" i="7"/>
  <c r="C37" i="7"/>
  <c r="AZ36" i="7"/>
  <c r="AJ36" i="7"/>
  <c r="AI36" i="7"/>
  <c r="AG36" i="7"/>
  <c r="X36" i="7"/>
  <c r="O36" i="7"/>
  <c r="F36" i="7"/>
  <c r="E36" i="7"/>
  <c r="D36" i="7"/>
  <c r="C36" i="7"/>
  <c r="AZ35" i="7"/>
  <c r="AJ35" i="7"/>
  <c r="AI35" i="7"/>
  <c r="AG35" i="7"/>
  <c r="X35" i="7"/>
  <c r="O35" i="7"/>
  <c r="F35" i="7"/>
  <c r="E35" i="7"/>
  <c r="D35" i="7"/>
  <c r="C35" i="7"/>
  <c r="AZ34" i="7"/>
  <c r="AJ34" i="7"/>
  <c r="AI34" i="7"/>
  <c r="AG34" i="7"/>
  <c r="X34" i="7"/>
  <c r="O34" i="7"/>
  <c r="F34" i="7"/>
  <c r="E34" i="7"/>
  <c r="D34" i="7"/>
  <c r="C34" i="7"/>
  <c r="AZ33" i="7"/>
  <c r="AJ33" i="7"/>
  <c r="AI33" i="7"/>
  <c r="AG33" i="7"/>
  <c r="X33" i="7"/>
  <c r="O33" i="7"/>
  <c r="F33" i="7"/>
  <c r="E33" i="7"/>
  <c r="D33" i="7"/>
  <c r="C33" i="7"/>
  <c r="AZ32" i="7"/>
  <c r="AJ32" i="7"/>
  <c r="AI32" i="7"/>
  <c r="AG32" i="7"/>
  <c r="X32" i="7"/>
  <c r="O32" i="7"/>
  <c r="F32" i="7"/>
  <c r="E32" i="7"/>
  <c r="D32" i="7"/>
  <c r="C32" i="7"/>
  <c r="AZ31" i="7"/>
  <c r="AJ31" i="7"/>
  <c r="AI31" i="7"/>
  <c r="AG31" i="7"/>
  <c r="X31" i="7"/>
  <c r="O31" i="7"/>
  <c r="F31" i="7"/>
  <c r="E31" i="7"/>
  <c r="D31" i="7"/>
  <c r="C31" i="7"/>
  <c r="AZ30" i="7"/>
  <c r="AJ30" i="7"/>
  <c r="AI30" i="7"/>
  <c r="AG30" i="7"/>
  <c r="X30" i="7"/>
  <c r="O30" i="7"/>
  <c r="F30" i="7"/>
  <c r="E30" i="7"/>
  <c r="D30" i="7"/>
  <c r="C30" i="7"/>
  <c r="AZ29" i="7"/>
  <c r="AJ29" i="7"/>
  <c r="AI29" i="7"/>
  <c r="AG29" i="7"/>
  <c r="X29" i="7"/>
  <c r="O29" i="7"/>
  <c r="F29" i="7"/>
  <c r="E29" i="7"/>
  <c r="D29" i="7"/>
  <c r="C29" i="7"/>
  <c r="AZ28" i="7"/>
  <c r="AJ28" i="7"/>
  <c r="AI28" i="7"/>
  <c r="AG28" i="7"/>
  <c r="X28" i="7"/>
  <c r="O28" i="7"/>
  <c r="F28" i="7"/>
  <c r="E28" i="7"/>
  <c r="D28" i="7"/>
  <c r="C28" i="7"/>
  <c r="AZ27" i="7"/>
  <c r="AJ27" i="7"/>
  <c r="AI27" i="7"/>
  <c r="AG27" i="7"/>
  <c r="O27" i="7"/>
  <c r="F27" i="7"/>
  <c r="E27" i="7"/>
  <c r="D27" i="7"/>
  <c r="C27" i="7"/>
  <c r="AZ26" i="7"/>
  <c r="AJ26" i="7"/>
  <c r="AI26" i="7"/>
  <c r="AG26" i="7"/>
  <c r="X26" i="7"/>
  <c r="O26" i="7"/>
  <c r="F26" i="7"/>
  <c r="E26" i="7"/>
  <c r="D26" i="7"/>
  <c r="C26" i="7"/>
  <c r="AJ25" i="7"/>
  <c r="AK25" i="7" s="1"/>
  <c r="AI25" i="7"/>
  <c r="F25" i="7"/>
  <c r="E25" i="7"/>
  <c r="D25" i="7"/>
  <c r="C25" i="7"/>
  <c r="AJ24" i="7"/>
  <c r="AK24" i="7" s="1"/>
  <c r="AI24" i="7"/>
  <c r="F24" i="7"/>
  <c r="E24" i="7"/>
  <c r="D24" i="7"/>
  <c r="C24" i="7"/>
  <c r="AJ23" i="7"/>
  <c r="AK23" i="7" s="1"/>
  <c r="AI23" i="7"/>
  <c r="F23" i="7"/>
  <c r="E23" i="7"/>
  <c r="D23" i="7"/>
  <c r="C23" i="7"/>
  <c r="AJ22" i="7"/>
  <c r="AK22" i="7" s="1"/>
  <c r="AO24" i="5" s="1"/>
  <c r="AI22" i="7"/>
  <c r="F22" i="7"/>
  <c r="E22" i="7"/>
  <c r="D22" i="7"/>
  <c r="C22" i="7"/>
  <c r="AJ21" i="7"/>
  <c r="AI21" i="7"/>
  <c r="F21" i="7"/>
  <c r="E21" i="7"/>
  <c r="D21" i="7"/>
  <c r="C21" i="7"/>
  <c r="AJ20" i="7"/>
  <c r="AN24" i="5" s="1"/>
  <c r="AU24" i="5" s="1"/>
  <c r="AV24" i="5" s="1"/>
  <c r="AI20" i="7"/>
  <c r="F20" i="7"/>
  <c r="E20" i="7"/>
  <c r="D20" i="7"/>
  <c r="C20" i="7"/>
  <c r="AJ19" i="7"/>
  <c r="AI19" i="7"/>
  <c r="F19" i="7"/>
  <c r="E19" i="7"/>
  <c r="D19" i="7"/>
  <c r="C19" i="7"/>
  <c r="AJ18" i="7"/>
  <c r="AI18" i="7"/>
  <c r="F18" i="7"/>
  <c r="E18" i="7"/>
  <c r="D18" i="7"/>
  <c r="C18" i="7"/>
  <c r="AJ17" i="7"/>
  <c r="AI17" i="7"/>
  <c r="F17" i="7"/>
  <c r="E17" i="7"/>
  <c r="D17" i="7"/>
  <c r="C17" i="7"/>
  <c r="AJ16" i="7"/>
  <c r="AI16" i="7"/>
  <c r="F16" i="7"/>
  <c r="E16" i="7"/>
  <c r="D16" i="7"/>
  <c r="C16" i="7"/>
  <c r="AJ15" i="7"/>
  <c r="AI15" i="7"/>
  <c r="F15" i="7"/>
  <c r="E15" i="7"/>
  <c r="D15" i="7"/>
  <c r="C15" i="7"/>
  <c r="AJ14" i="7"/>
  <c r="AI14" i="7"/>
  <c r="F14" i="7"/>
  <c r="E14" i="7"/>
  <c r="D14" i="7"/>
  <c r="C14" i="7"/>
  <c r="AK13" i="7"/>
  <c r="AJ13" i="7"/>
  <c r="AI13" i="7"/>
  <c r="F13" i="7"/>
  <c r="E13" i="7"/>
  <c r="D13" i="7"/>
  <c r="C13" i="7"/>
  <c r="AJ12" i="7"/>
  <c r="AI12" i="7"/>
  <c r="F12" i="7"/>
  <c r="E12" i="7"/>
  <c r="D12" i="7"/>
  <c r="C12" i="7"/>
  <c r="AJ11" i="7"/>
  <c r="AI11" i="7"/>
  <c r="F11" i="7"/>
  <c r="E11" i="7"/>
  <c r="D11" i="7"/>
  <c r="C11" i="7"/>
  <c r="AJ10" i="7"/>
  <c r="AI10" i="7"/>
  <c r="F10" i="7"/>
  <c r="E10" i="7"/>
  <c r="D10" i="7"/>
  <c r="C10" i="7"/>
  <c r="AJ9" i="7"/>
  <c r="AI9" i="7"/>
  <c r="F9" i="7"/>
  <c r="E9" i="7"/>
  <c r="D9" i="7"/>
  <c r="C9" i="7"/>
  <c r="AJ8" i="7"/>
  <c r="AI8" i="7"/>
  <c r="F8" i="7"/>
  <c r="E8" i="7"/>
  <c r="D8" i="7"/>
  <c r="C8" i="7"/>
  <c r="AJ7" i="7"/>
  <c r="AI7" i="7"/>
  <c r="F7" i="7"/>
  <c r="E7" i="7"/>
  <c r="D7" i="7"/>
  <c r="C7" i="7"/>
  <c r="AJ6" i="7"/>
  <c r="AI6" i="7"/>
  <c r="F6" i="7"/>
  <c r="E6" i="7"/>
  <c r="D6" i="7"/>
  <c r="C6" i="7"/>
  <c r="AJ5" i="7"/>
  <c r="AI5" i="7"/>
  <c r="F5" i="7"/>
  <c r="E5" i="7"/>
  <c r="D5" i="7"/>
  <c r="C5" i="7"/>
  <c r="AJ4" i="7"/>
  <c r="AI4" i="7"/>
  <c r="F4" i="7"/>
  <c r="E4" i="7"/>
  <c r="D4" i="7"/>
  <c r="C4" i="7"/>
  <c r="AJ3" i="7"/>
  <c r="AI3" i="7"/>
  <c r="F3" i="7"/>
  <c r="E3" i="7"/>
  <c r="D3" i="7"/>
  <c r="C3" i="7"/>
  <c r="AM24" i="5" l="1"/>
  <c r="AM19" i="5"/>
  <c r="AK58" i="7"/>
  <c r="AO19" i="5" s="1"/>
  <c r="AN19" i="5"/>
  <c r="AU19" i="5" s="1"/>
  <c r="AV19" i="5" s="1"/>
  <c r="AN18" i="5"/>
  <c r="AU18" i="5" s="1"/>
  <c r="AV18" i="5" s="1"/>
  <c r="AM21" i="5"/>
  <c r="AM18" i="5"/>
  <c r="AK59" i="7"/>
  <c r="AO20" i="5" s="1"/>
  <c r="AN20" i="5"/>
  <c r="AU20" i="5" s="1"/>
  <c r="AV20" i="5" s="1"/>
  <c r="AO23" i="5"/>
  <c r="AK223" i="7"/>
  <c r="AO21" i="5" s="1"/>
  <c r="AN21" i="5"/>
  <c r="AU21" i="5" s="1"/>
  <c r="AV21" i="5" s="1"/>
  <c r="AM23" i="5"/>
  <c r="AN23" i="5"/>
  <c r="AU23" i="5" s="1"/>
  <c r="AV23" i="5" s="1"/>
  <c r="AQ423" i="7"/>
  <c r="V24" i="5"/>
  <c r="AQ269" i="7"/>
  <c r="R24" i="5"/>
  <c r="X27" i="7"/>
  <c r="X723" i="7" s="1"/>
  <c r="R18" i="5"/>
  <c r="V20" i="5"/>
  <c r="Q18" i="5"/>
  <c r="V18" i="5"/>
  <c r="Q19" i="5"/>
  <c r="R19" i="5"/>
  <c r="Q23" i="5"/>
  <c r="R23" i="5"/>
  <c r="V23" i="5"/>
  <c r="Q21" i="5"/>
  <c r="V19" i="5"/>
  <c r="R21" i="5"/>
  <c r="Q20" i="5"/>
  <c r="R20" i="5"/>
  <c r="Q24" i="5"/>
  <c r="V21" i="5"/>
  <c r="AQ297" i="7"/>
  <c r="AK297" i="7"/>
  <c r="AQ300" i="7"/>
  <c r="AK300" i="7"/>
  <c r="AQ76" i="7"/>
  <c r="AK76" i="7"/>
  <c r="AQ107" i="7"/>
  <c r="AK107" i="7"/>
  <c r="AQ108" i="7"/>
  <c r="AK108" i="7"/>
  <c r="AQ109" i="7"/>
  <c r="AK109" i="7"/>
  <c r="AQ110" i="7"/>
  <c r="AK110" i="7"/>
  <c r="AQ192" i="7"/>
  <c r="AK192" i="7"/>
  <c r="AQ193" i="7"/>
  <c r="AK193" i="7"/>
  <c r="AQ194" i="7"/>
  <c r="AK194" i="7"/>
  <c r="AQ195" i="7"/>
  <c r="AK195" i="7"/>
  <c r="AQ196" i="7"/>
  <c r="AK196" i="7"/>
  <c r="AQ197" i="7"/>
  <c r="AK197" i="7"/>
  <c r="AQ198" i="7"/>
  <c r="AK198" i="7"/>
  <c r="AQ199" i="7"/>
  <c r="AK199" i="7"/>
  <c r="AQ200" i="7"/>
  <c r="AK200" i="7"/>
  <c r="AQ201" i="7"/>
  <c r="AK201" i="7"/>
  <c r="AQ202" i="7"/>
  <c r="AK202" i="7"/>
  <c r="AQ203" i="7"/>
  <c r="AK203" i="7"/>
  <c r="AQ204" i="7"/>
  <c r="AK204" i="7"/>
  <c r="AQ205" i="7"/>
  <c r="AK205" i="7"/>
  <c r="AQ206" i="7"/>
  <c r="AK206" i="7"/>
  <c r="AQ103" i="7"/>
  <c r="AK103" i="7"/>
  <c r="AQ207" i="7"/>
  <c r="AK207" i="7"/>
  <c r="AQ293" i="7"/>
  <c r="AK293" i="7"/>
  <c r="AQ299" i="7"/>
  <c r="AK299" i="7"/>
  <c r="AQ65" i="7"/>
  <c r="AK65" i="7"/>
  <c r="AQ422" i="7"/>
  <c r="AK422" i="7"/>
  <c r="AQ294" i="7"/>
  <c r="AK294" i="7"/>
  <c r="AQ60" i="7"/>
  <c r="AK60" i="7"/>
  <c r="AQ424" i="7"/>
  <c r="AK424" i="7"/>
  <c r="AQ425" i="7"/>
  <c r="AK425" i="7"/>
  <c r="AQ426" i="7"/>
  <c r="AK426" i="7"/>
  <c r="AQ427" i="7"/>
  <c r="AK427" i="7"/>
  <c r="AQ428" i="7"/>
  <c r="AK428" i="7"/>
  <c r="AQ429" i="7"/>
  <c r="AK429" i="7"/>
  <c r="AQ432" i="7"/>
  <c r="AK432" i="7"/>
  <c r="AQ104" i="7"/>
  <c r="AK104" i="7"/>
  <c r="AQ62" i="7"/>
  <c r="AK62" i="7"/>
  <c r="AQ41" i="7"/>
  <c r="AK41" i="7"/>
  <c r="AQ430" i="7"/>
  <c r="AK430" i="7"/>
  <c r="AQ431" i="7"/>
  <c r="AK431" i="7"/>
  <c r="AQ547" i="7"/>
  <c r="AK547" i="7"/>
  <c r="AQ97" i="7"/>
  <c r="AK97" i="7"/>
  <c r="AQ72" i="7"/>
  <c r="AK72" i="7"/>
  <c r="AQ32" i="7"/>
  <c r="AK32" i="7"/>
  <c r="AQ127" i="7"/>
  <c r="AK127" i="7"/>
  <c r="AQ128" i="7"/>
  <c r="AK128" i="7"/>
  <c r="AQ141" i="7"/>
  <c r="AK141" i="7"/>
  <c r="AQ416" i="7"/>
  <c r="AK416" i="7"/>
  <c r="AQ417" i="7"/>
  <c r="AK417" i="7"/>
  <c r="AQ489" i="7"/>
  <c r="AK489" i="7"/>
  <c r="AQ534" i="7"/>
  <c r="AK534" i="7"/>
  <c r="AQ535" i="7"/>
  <c r="AK535" i="7"/>
  <c r="AQ536" i="7"/>
  <c r="AK536" i="7"/>
  <c r="AQ537" i="7"/>
  <c r="AK537" i="7"/>
  <c r="AQ538" i="7"/>
  <c r="AK538" i="7"/>
  <c r="AQ539" i="7"/>
  <c r="AK539" i="7"/>
  <c r="AQ540" i="7"/>
  <c r="AK540" i="7"/>
  <c r="AQ541" i="7"/>
  <c r="AK541" i="7"/>
  <c r="AQ542" i="7"/>
  <c r="AK542" i="7"/>
  <c r="AQ543" i="7"/>
  <c r="AK543" i="7"/>
  <c r="AQ544" i="7"/>
  <c r="AK544" i="7"/>
  <c r="AQ545" i="7"/>
  <c r="AK545" i="7"/>
  <c r="AQ546" i="7"/>
  <c r="AK546" i="7"/>
  <c r="AQ291" i="7"/>
  <c r="AK291" i="7"/>
  <c r="AQ298" i="7"/>
  <c r="AK298" i="7"/>
  <c r="AQ63" i="7"/>
  <c r="AK63" i="7"/>
  <c r="AQ71" i="7"/>
  <c r="AK71" i="7"/>
  <c r="AQ26" i="7"/>
  <c r="AK26" i="7"/>
  <c r="AQ35" i="7"/>
  <c r="AK35" i="7"/>
  <c r="AQ335" i="7"/>
  <c r="AK335" i="7"/>
  <c r="AQ476" i="7"/>
  <c r="AK476" i="7"/>
  <c r="AQ477" i="7"/>
  <c r="AK477" i="7"/>
  <c r="AQ478" i="7"/>
  <c r="AK478" i="7"/>
  <c r="AQ479" i="7"/>
  <c r="AK479" i="7"/>
  <c r="AQ480" i="7"/>
  <c r="AK480" i="7"/>
  <c r="AQ481" i="7"/>
  <c r="AK481" i="7"/>
  <c r="AQ482" i="7"/>
  <c r="AK482" i="7"/>
  <c r="AQ483" i="7"/>
  <c r="AK483" i="7"/>
  <c r="AQ484" i="7"/>
  <c r="AK484" i="7"/>
  <c r="AQ485" i="7"/>
  <c r="AK485" i="7"/>
  <c r="AQ486" i="7"/>
  <c r="AK486" i="7"/>
  <c r="AQ487" i="7"/>
  <c r="AK487" i="7"/>
  <c r="AQ488" i="7"/>
  <c r="AK488" i="7"/>
  <c r="AQ100" i="7"/>
  <c r="AK100" i="7"/>
  <c r="AQ303" i="7"/>
  <c r="AK303" i="7"/>
  <c r="AQ61" i="7"/>
  <c r="AK61" i="7"/>
  <c r="AQ42" i="7"/>
  <c r="AK42" i="7"/>
  <c r="AQ73" i="7"/>
  <c r="AK73" i="7"/>
  <c r="AQ27" i="7"/>
  <c r="AK27" i="7"/>
  <c r="AQ33" i="7"/>
  <c r="AK33" i="7"/>
  <c r="AQ131" i="7"/>
  <c r="AK131" i="7"/>
  <c r="AQ138" i="7"/>
  <c r="AK138" i="7"/>
  <c r="AQ322" i="7"/>
  <c r="AK322" i="7"/>
  <c r="AQ323" i="7"/>
  <c r="AK323" i="7"/>
  <c r="AQ324" i="7"/>
  <c r="AK324" i="7"/>
  <c r="AQ325" i="7"/>
  <c r="AK325" i="7"/>
  <c r="AQ326" i="7"/>
  <c r="AK326" i="7"/>
  <c r="AQ327" i="7"/>
  <c r="AK327" i="7"/>
  <c r="AQ328" i="7"/>
  <c r="AK328" i="7"/>
  <c r="AQ329" i="7"/>
  <c r="AK329" i="7"/>
  <c r="AQ330" i="7"/>
  <c r="AK330" i="7"/>
  <c r="AQ331" i="7"/>
  <c r="AK331" i="7"/>
  <c r="AQ332" i="7"/>
  <c r="AK332" i="7"/>
  <c r="AQ333" i="7"/>
  <c r="AK333" i="7"/>
  <c r="AQ334" i="7"/>
  <c r="AK334" i="7"/>
  <c r="AQ102" i="7"/>
  <c r="AK102" i="7"/>
  <c r="AQ295" i="7"/>
  <c r="AK295" i="7"/>
  <c r="AQ301" i="7"/>
  <c r="AK301" i="7"/>
  <c r="AQ68" i="7"/>
  <c r="AK68" i="7"/>
  <c r="AQ30" i="7"/>
  <c r="AK30" i="7"/>
  <c r="AQ38" i="7"/>
  <c r="AK38" i="7"/>
  <c r="AQ136" i="7"/>
  <c r="AK136" i="7"/>
  <c r="AQ225" i="7"/>
  <c r="AK225" i="7"/>
  <c r="AQ226" i="7"/>
  <c r="AK226" i="7"/>
  <c r="AQ227" i="7"/>
  <c r="AK227" i="7"/>
  <c r="AQ228" i="7"/>
  <c r="AK228" i="7"/>
  <c r="AQ229" i="7"/>
  <c r="AK229" i="7"/>
  <c r="AQ230" i="7"/>
  <c r="AK230" i="7"/>
  <c r="AQ231" i="7"/>
  <c r="AK231" i="7"/>
  <c r="AQ232" i="7"/>
  <c r="AK232" i="7"/>
  <c r="AQ233" i="7"/>
  <c r="AK233" i="7"/>
  <c r="AQ234" i="7"/>
  <c r="AK234" i="7"/>
  <c r="AQ235" i="7"/>
  <c r="AK235" i="7"/>
  <c r="AQ236" i="7"/>
  <c r="AK236" i="7"/>
  <c r="AQ239" i="7"/>
  <c r="AK239" i="7"/>
  <c r="AQ101" i="7"/>
  <c r="AK101" i="7"/>
  <c r="AQ296" i="7"/>
  <c r="AK296" i="7"/>
  <c r="AQ302" i="7"/>
  <c r="AK302" i="7"/>
  <c r="AQ43" i="7"/>
  <c r="AK43" i="7"/>
  <c r="AQ67" i="7"/>
  <c r="AK67" i="7"/>
  <c r="AQ29" i="7"/>
  <c r="AK29" i="7"/>
  <c r="AQ37" i="7"/>
  <c r="AK37" i="7"/>
  <c r="AQ40" i="7"/>
  <c r="AK40" i="7"/>
  <c r="AQ130" i="7"/>
  <c r="AK130" i="7"/>
  <c r="AQ135" i="7"/>
  <c r="AK135" i="7"/>
  <c r="AQ139" i="7"/>
  <c r="AK139" i="7"/>
  <c r="AQ172" i="7"/>
  <c r="AK172" i="7"/>
  <c r="AQ237" i="7"/>
  <c r="AQ238" i="7"/>
  <c r="AK238" i="7"/>
  <c r="AQ99" i="7"/>
  <c r="AK99" i="7"/>
  <c r="AQ106" i="7"/>
  <c r="AK106" i="7"/>
  <c r="AQ292" i="7"/>
  <c r="AK292" i="7"/>
  <c r="AQ64" i="7"/>
  <c r="AK64" i="7"/>
  <c r="AQ69" i="7"/>
  <c r="AK69" i="7"/>
  <c r="AQ74" i="7"/>
  <c r="AK74" i="7"/>
  <c r="AQ28" i="7"/>
  <c r="AK28" i="7"/>
  <c r="AQ34" i="7"/>
  <c r="AK34" i="7"/>
  <c r="AQ39" i="7"/>
  <c r="AK39" i="7"/>
  <c r="AQ132" i="7"/>
  <c r="AK132" i="7"/>
  <c r="AQ134" i="7"/>
  <c r="AK134" i="7"/>
  <c r="AQ171" i="7"/>
  <c r="AK171" i="7"/>
  <c r="AQ255" i="7"/>
  <c r="AK255" i="7"/>
  <c r="AQ256" i="7"/>
  <c r="AK256" i="7"/>
  <c r="AQ257" i="7"/>
  <c r="AK257" i="7"/>
  <c r="AQ258" i="7"/>
  <c r="AK258" i="7"/>
  <c r="AQ259" i="7"/>
  <c r="AK259" i="7"/>
  <c r="AQ260" i="7"/>
  <c r="AK260" i="7"/>
  <c r="AQ261" i="7"/>
  <c r="AK261" i="7"/>
  <c r="AQ262" i="7"/>
  <c r="AK262" i="7"/>
  <c r="AQ263" i="7"/>
  <c r="AK263" i="7"/>
  <c r="AQ264" i="7"/>
  <c r="AK264" i="7"/>
  <c r="AQ265" i="7"/>
  <c r="AK265" i="7"/>
  <c r="AQ266" i="7"/>
  <c r="AK266" i="7"/>
  <c r="AQ267" i="7"/>
  <c r="AK267" i="7"/>
  <c r="AQ268" i="7"/>
  <c r="AK268" i="7"/>
  <c r="AQ270" i="7"/>
  <c r="AK270" i="7"/>
  <c r="AQ98" i="7"/>
  <c r="AK98" i="7"/>
  <c r="AQ105" i="7"/>
  <c r="AK105" i="7"/>
  <c r="AQ111" i="7"/>
  <c r="AK111" i="7"/>
  <c r="AQ290" i="7"/>
  <c r="AK290" i="7"/>
  <c r="AQ66" i="7"/>
  <c r="AK66" i="7"/>
  <c r="AQ70" i="7"/>
  <c r="AK70" i="7"/>
  <c r="AQ75" i="7"/>
  <c r="AK75" i="7"/>
  <c r="AQ31" i="7"/>
  <c r="AK31" i="7"/>
  <c r="AQ36" i="7"/>
  <c r="AK36" i="7"/>
  <c r="AQ129" i="7"/>
  <c r="AQ140" i="7"/>
  <c r="AK140" i="7"/>
  <c r="AQ133" i="7"/>
  <c r="AK133" i="7"/>
  <c r="AQ137" i="7"/>
  <c r="AK137" i="7"/>
  <c r="AQ112" i="7"/>
  <c r="AK112" i="7"/>
  <c r="AQ156" i="7"/>
  <c r="AK156" i="7"/>
  <c r="AQ157" i="7"/>
  <c r="AK157" i="7"/>
  <c r="AQ158" i="7"/>
  <c r="AK158" i="7"/>
  <c r="AQ159" i="7"/>
  <c r="AK159" i="7"/>
  <c r="AQ160" i="7"/>
  <c r="AK160" i="7"/>
  <c r="AQ161" i="7"/>
  <c r="AK161" i="7"/>
  <c r="AQ162" i="7"/>
  <c r="AK162" i="7"/>
  <c r="AQ163" i="7"/>
  <c r="AK163" i="7"/>
  <c r="AQ164" i="7"/>
  <c r="AK164" i="7"/>
  <c r="AQ165" i="7"/>
  <c r="AK165" i="7"/>
  <c r="AQ166" i="7"/>
  <c r="AK166" i="7"/>
  <c r="AQ167" i="7"/>
  <c r="AK167" i="7"/>
  <c r="AQ168" i="7"/>
  <c r="AK168" i="7"/>
  <c r="AQ169" i="7"/>
  <c r="AK169" i="7"/>
  <c r="AQ170" i="7"/>
  <c r="AK170" i="7"/>
  <c r="AQ304" i="7"/>
  <c r="AK304" i="7"/>
  <c r="I725" i="7"/>
  <c r="V723" i="7"/>
  <c r="Q723" i="7"/>
  <c r="O723" i="7"/>
  <c r="AZ723" i="7"/>
  <c r="R723" i="7"/>
  <c r="AI723" i="7"/>
  <c r="AJ723" i="7"/>
  <c r="AG723" i="7"/>
  <c r="AO18" i="5" l="1"/>
  <c r="AO25" i="5" s="1"/>
  <c r="AO33" i="5" s="1"/>
  <c r="AO35" i="5" s="1"/>
  <c r="AK723" i="7"/>
  <c r="AQ723" i="7"/>
  <c r="AB29" i="5"/>
  <c r="AC29" i="5"/>
  <c r="AD29" i="5"/>
  <c r="AE29" i="5"/>
  <c r="AF29" i="5"/>
  <c r="AG29" i="5"/>
  <c r="AH29" i="5"/>
  <c r="AC28" i="5"/>
  <c r="AD28" i="5"/>
  <c r="AE28" i="5"/>
  <c r="AF28" i="5"/>
  <c r="AG28" i="5"/>
  <c r="AH28" i="5"/>
  <c r="AB28" i="5"/>
  <c r="AO11" i="5"/>
  <c r="AP11" i="5"/>
  <c r="AQ11" i="5"/>
  <c r="AR11" i="5"/>
  <c r="AS11" i="5"/>
  <c r="AT11" i="5"/>
  <c r="AO12" i="5"/>
  <c r="AP12" i="5"/>
  <c r="AQ12" i="5"/>
  <c r="AR12" i="5"/>
  <c r="AS12" i="5"/>
  <c r="AT12" i="5"/>
  <c r="AO13" i="5"/>
  <c r="AP13" i="5"/>
  <c r="AQ13" i="5"/>
  <c r="AR13" i="5"/>
  <c r="AS13" i="5"/>
  <c r="AT13" i="5"/>
  <c r="AO14" i="5"/>
  <c r="AP14" i="5"/>
  <c r="AQ14" i="5"/>
  <c r="AR14" i="5"/>
  <c r="AS14" i="5"/>
  <c r="AT14" i="5"/>
  <c r="AC11" i="5"/>
  <c r="AD11" i="5"/>
  <c r="AE11" i="5"/>
  <c r="AF11" i="5"/>
  <c r="AG11" i="5"/>
  <c r="AH11" i="5"/>
  <c r="AC12" i="5"/>
  <c r="AD12" i="5"/>
  <c r="AE12" i="5"/>
  <c r="AF12" i="5"/>
  <c r="AG12" i="5"/>
  <c r="AH12" i="5"/>
  <c r="AC13" i="5"/>
  <c r="AD13" i="5"/>
  <c r="AE13" i="5"/>
  <c r="AF13" i="5"/>
  <c r="AG13" i="5"/>
  <c r="AH13" i="5"/>
  <c r="AC14" i="5"/>
  <c r="AD14" i="5"/>
  <c r="AE14" i="5"/>
  <c r="AF14" i="5"/>
  <c r="AG14" i="5"/>
  <c r="AH14" i="5"/>
  <c r="AB12" i="5"/>
  <c r="AB13" i="5"/>
  <c r="AB14" i="5"/>
  <c r="AB11" i="5"/>
  <c r="R11" i="5"/>
  <c r="S11" i="5"/>
  <c r="T11" i="5"/>
  <c r="U11" i="5"/>
  <c r="V11" i="5"/>
  <c r="W11" i="5"/>
  <c r="R12" i="5"/>
  <c r="S12" i="5"/>
  <c r="T12" i="5"/>
  <c r="U12" i="5"/>
  <c r="V12" i="5"/>
  <c r="W12" i="5"/>
  <c r="R13" i="5"/>
  <c r="S13" i="5"/>
  <c r="T13" i="5"/>
  <c r="U13" i="5"/>
  <c r="V13" i="5"/>
  <c r="W13" i="5"/>
  <c r="R14" i="5"/>
  <c r="S14" i="5"/>
  <c r="T14" i="5"/>
  <c r="U14" i="5"/>
  <c r="V14" i="5"/>
  <c r="W14" i="5"/>
  <c r="Q12" i="5"/>
  <c r="Q13" i="5"/>
  <c r="Q14" i="5"/>
  <c r="Q11" i="5"/>
  <c r="F11" i="5"/>
  <c r="AA28" i="3"/>
  <c r="AM11" i="5"/>
  <c r="AN12" i="5"/>
  <c r="AM14" i="5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C15" i="3"/>
  <c r="D15" i="3"/>
  <c r="E15" i="3"/>
  <c r="C16" i="3"/>
  <c r="D16" i="3"/>
  <c r="E16" i="3"/>
  <c r="C17" i="3"/>
  <c r="D17" i="3"/>
  <c r="E17" i="3"/>
  <c r="C18" i="3"/>
  <c r="D18" i="3"/>
  <c r="E18" i="3"/>
  <c r="C19" i="3"/>
  <c r="D19" i="3"/>
  <c r="E19" i="3"/>
  <c r="C20" i="3"/>
  <c r="D20" i="3"/>
  <c r="E20" i="3"/>
  <c r="C21" i="3"/>
  <c r="D21" i="3"/>
  <c r="E21" i="3"/>
  <c r="C22" i="3"/>
  <c r="D22" i="3"/>
  <c r="E22" i="3"/>
  <c r="C23" i="3"/>
  <c r="D23" i="3"/>
  <c r="E23" i="3"/>
  <c r="C24" i="3"/>
  <c r="D24" i="3"/>
  <c r="E24" i="3"/>
  <c r="C25" i="3"/>
  <c r="D25" i="3"/>
  <c r="E25" i="3"/>
  <c r="C26" i="3"/>
  <c r="D26" i="3"/>
  <c r="E26" i="3"/>
  <c r="C27" i="3"/>
  <c r="D27" i="3"/>
  <c r="E27" i="3"/>
  <c r="C28" i="3"/>
  <c r="D28" i="3"/>
  <c r="E28" i="3"/>
  <c r="C4" i="3"/>
  <c r="D4" i="3"/>
  <c r="E4" i="3"/>
  <c r="C5" i="3"/>
  <c r="D5" i="3"/>
  <c r="E5" i="3"/>
  <c r="C6" i="3"/>
  <c r="D6" i="3"/>
  <c r="E6" i="3"/>
  <c r="C7" i="3"/>
  <c r="D7" i="3"/>
  <c r="E7" i="3"/>
  <c r="C8" i="3"/>
  <c r="D8" i="3"/>
  <c r="E8" i="3"/>
  <c r="C9" i="3"/>
  <c r="D9" i="3"/>
  <c r="E9" i="3"/>
  <c r="C10" i="3"/>
  <c r="D10" i="3"/>
  <c r="E10" i="3"/>
  <c r="C11" i="3"/>
  <c r="D11" i="3"/>
  <c r="E11" i="3"/>
  <c r="C12" i="3"/>
  <c r="D12" i="3"/>
  <c r="E12" i="3"/>
  <c r="C13" i="3"/>
  <c r="D13" i="3"/>
  <c r="E13" i="3"/>
  <c r="C14" i="3"/>
  <c r="D14" i="3"/>
  <c r="E14" i="3"/>
  <c r="E3" i="3"/>
  <c r="D3" i="3"/>
  <c r="C3" i="3"/>
  <c r="AN11" i="5" l="1"/>
  <c r="AN13" i="5"/>
  <c r="AN14" i="5"/>
  <c r="AM13" i="5"/>
  <c r="AM12" i="5"/>
  <c r="AE15" i="5"/>
  <c r="AH15" i="5"/>
  <c r="AG15" i="5"/>
  <c r="AF15" i="5"/>
  <c r="AD15" i="5"/>
  <c r="AC15" i="5"/>
  <c r="AB15" i="5"/>
  <c r="AO31" i="5"/>
  <c r="AI14" i="5"/>
  <c r="D24" i="2"/>
  <c r="H23" i="2"/>
  <c r="F23" i="2"/>
  <c r="D23" i="2"/>
  <c r="H21" i="2"/>
  <c r="F21" i="2"/>
  <c r="D21" i="2"/>
  <c r="T10" i="2"/>
  <c r="R10" i="2"/>
  <c r="P10" i="2"/>
  <c r="N10" i="2"/>
  <c r="L10" i="2"/>
  <c r="J10" i="2"/>
  <c r="H10" i="2"/>
  <c r="F10" i="2"/>
  <c r="D10" i="2"/>
  <c r="AY28" i="3"/>
  <c r="AX28" i="3"/>
  <c r="AW28" i="3"/>
  <c r="AV28" i="3"/>
  <c r="AU28" i="3"/>
  <c r="AT28" i="3"/>
  <c r="AS28" i="3"/>
  <c r="AE28" i="3"/>
  <c r="AD28" i="3"/>
  <c r="AC28" i="3"/>
  <c r="AB28" i="3"/>
  <c r="W28" i="3"/>
  <c r="V28" i="3"/>
  <c r="U28" i="3"/>
  <c r="T28" i="3"/>
  <c r="S28" i="3"/>
  <c r="R28" i="3"/>
  <c r="Q28" i="3"/>
  <c r="N28" i="3"/>
  <c r="M28" i="3"/>
  <c r="L28" i="3"/>
  <c r="K28" i="3"/>
  <c r="J28" i="3"/>
  <c r="I28" i="3"/>
  <c r="H28" i="3"/>
  <c r="AF28" i="3"/>
  <c r="F14" i="3"/>
  <c r="F13" i="3"/>
  <c r="AZ12" i="3"/>
  <c r="AG12" i="3"/>
  <c r="X12" i="3"/>
  <c r="O12" i="3"/>
  <c r="F12" i="3"/>
  <c r="AZ11" i="3"/>
  <c r="AQ11" i="3"/>
  <c r="AG11" i="3"/>
  <c r="X11" i="3"/>
  <c r="O11" i="3"/>
  <c r="F11" i="3"/>
  <c r="AZ10" i="3"/>
  <c r="AQ10" i="3"/>
  <c r="X10" i="3"/>
  <c r="O10" i="3"/>
  <c r="F10" i="3"/>
  <c r="AZ9" i="3"/>
  <c r="AQ9" i="3"/>
  <c r="AG9" i="3"/>
  <c r="X9" i="3"/>
  <c r="O9" i="3"/>
  <c r="F9" i="3"/>
  <c r="AZ8" i="3"/>
  <c r="AQ8" i="3"/>
  <c r="AG8" i="3"/>
  <c r="X8" i="3"/>
  <c r="O8" i="3"/>
  <c r="F8" i="3"/>
  <c r="AZ7" i="3"/>
  <c r="AQ7" i="3"/>
  <c r="AG7" i="3"/>
  <c r="X7" i="3"/>
  <c r="O7" i="3"/>
  <c r="F7" i="3"/>
  <c r="AZ6" i="3"/>
  <c r="AQ6" i="3"/>
  <c r="AG6" i="3"/>
  <c r="X6" i="3"/>
  <c r="O6" i="3"/>
  <c r="F6" i="3"/>
  <c r="AZ5" i="3"/>
  <c r="AQ5" i="3"/>
  <c r="AG5" i="3"/>
  <c r="X5" i="3"/>
  <c r="O5" i="3"/>
  <c r="F5" i="3"/>
  <c r="AZ4" i="3"/>
  <c r="AQ4" i="3"/>
  <c r="X4" i="3"/>
  <c r="O4" i="3"/>
  <c r="F4" i="3"/>
  <c r="AZ3" i="3"/>
  <c r="AQ3" i="3"/>
  <c r="X3" i="3"/>
  <c r="O3" i="3"/>
  <c r="F3" i="3"/>
  <c r="BG70" i="5"/>
  <c r="AT68" i="5"/>
  <c r="W68" i="5"/>
  <c r="BG67" i="5"/>
  <c r="W67" i="5"/>
  <c r="W69" i="5" s="1"/>
  <c r="W72" i="5" s="1"/>
  <c r="L67" i="5"/>
  <c r="W64" i="5"/>
  <c r="BG62" i="5"/>
  <c r="BG68" i="5" s="1"/>
  <c r="AT62" i="5"/>
  <c r="W62" i="5"/>
  <c r="L61" i="5"/>
  <c r="L62" i="5" s="1"/>
  <c r="BG56" i="5"/>
  <c r="BG64" i="5" s="1"/>
  <c r="AT56" i="5"/>
  <c r="AT67" i="5" s="1"/>
  <c r="AT69" i="5" s="1"/>
  <c r="AT72" i="5" s="1"/>
  <c r="W56" i="5"/>
  <c r="L56" i="5"/>
  <c r="L55" i="5"/>
  <c r="AY45" i="5"/>
  <c r="AB45" i="5"/>
  <c r="AY40" i="5"/>
  <c r="AB40" i="5"/>
  <c r="Q40" i="5"/>
  <c r="BF35" i="5"/>
  <c r="BG30" i="5"/>
  <c r="BF30" i="5"/>
  <c r="BE30" i="5"/>
  <c r="BD30" i="5"/>
  <c r="BC30" i="5"/>
  <c r="BB30" i="5"/>
  <c r="AY30" i="5"/>
  <c r="L29" i="5"/>
  <c r="K29" i="5"/>
  <c r="J29" i="5"/>
  <c r="I29" i="5"/>
  <c r="H29" i="5"/>
  <c r="G29" i="5"/>
  <c r="F29" i="5"/>
  <c r="BG28" i="5"/>
  <c r="BF28" i="5"/>
  <c r="BE28" i="5"/>
  <c r="BD28" i="5"/>
  <c r="BC28" i="5"/>
  <c r="BB28" i="5"/>
  <c r="AY28" i="5"/>
  <c r="L28" i="5"/>
  <c r="K28" i="5"/>
  <c r="J28" i="5"/>
  <c r="I28" i="5"/>
  <c r="H28" i="5"/>
  <c r="G28" i="5"/>
  <c r="F28" i="5"/>
  <c r="BG24" i="5"/>
  <c r="BF24" i="5"/>
  <c r="BE24" i="5"/>
  <c r="BD24" i="5"/>
  <c r="BC24" i="5"/>
  <c r="BB24" i="5"/>
  <c r="AY24" i="5"/>
  <c r="AZ24" i="5" s="1"/>
  <c r="BA24" i="5" s="1"/>
  <c r="BG23" i="5"/>
  <c r="BF23" i="5"/>
  <c r="BE23" i="5"/>
  <c r="BD23" i="5"/>
  <c r="BC23" i="5"/>
  <c r="BB23" i="5"/>
  <c r="AY23" i="5"/>
  <c r="BG21" i="5"/>
  <c r="BF21" i="5"/>
  <c r="BE21" i="5"/>
  <c r="BD21" i="5"/>
  <c r="BC21" i="5"/>
  <c r="BB21" i="5"/>
  <c r="AY21" i="5"/>
  <c r="BG20" i="5"/>
  <c r="BF20" i="5"/>
  <c r="BE20" i="5"/>
  <c r="BD20" i="5"/>
  <c r="BC20" i="5"/>
  <c r="BB20" i="5"/>
  <c r="AY20" i="5"/>
  <c r="BG19" i="5"/>
  <c r="BF19" i="5"/>
  <c r="BE19" i="5"/>
  <c r="BD19" i="5"/>
  <c r="BC19" i="5"/>
  <c r="BB19" i="5"/>
  <c r="AY19" i="5"/>
  <c r="BG18" i="5"/>
  <c r="BF18" i="5"/>
  <c r="BE18" i="5"/>
  <c r="BD18" i="5"/>
  <c r="BC18" i="5"/>
  <c r="BB18" i="5"/>
  <c r="AY18" i="5"/>
  <c r="BG13" i="5"/>
  <c r="BF13" i="5"/>
  <c r="BE13" i="5"/>
  <c r="BD13" i="5"/>
  <c r="BC13" i="5"/>
  <c r="BB13" i="5"/>
  <c r="AY13" i="5"/>
  <c r="BG12" i="5"/>
  <c r="BF12" i="5"/>
  <c r="BE12" i="5"/>
  <c r="BD12" i="5"/>
  <c r="BC12" i="5"/>
  <c r="BB12" i="5"/>
  <c r="AY12" i="5"/>
  <c r="BG11" i="5"/>
  <c r="BF11" i="5"/>
  <c r="BE11" i="5"/>
  <c r="BD11" i="5"/>
  <c r="BC11" i="5"/>
  <c r="BB11" i="5"/>
  <c r="AY11" i="5"/>
  <c r="G8" i="5"/>
  <c r="BG69" i="5" l="1"/>
  <c r="BG72" i="5" s="1"/>
  <c r="AT64" i="5"/>
  <c r="X28" i="3"/>
  <c r="AZ28" i="3"/>
  <c r="AD31" i="5"/>
  <c r="AC31" i="5"/>
  <c r="AQ28" i="3"/>
  <c r="AY31" i="5"/>
  <c r="AG31" i="5"/>
  <c r="M30" i="5"/>
  <c r="N30" i="5" s="1"/>
  <c r="AE31" i="5"/>
  <c r="BG31" i="5"/>
  <c r="BB31" i="5"/>
  <c r="U25" i="5"/>
  <c r="G25" i="5"/>
  <c r="AZ19" i="5"/>
  <c r="BA19" i="5" s="1"/>
  <c r="AT31" i="5"/>
  <c r="BH31" i="5" s="1"/>
  <c r="X24" i="5"/>
  <c r="Y24" i="5" s="1"/>
  <c r="J25" i="5"/>
  <c r="BD31" i="5"/>
  <c r="AZ20" i="5"/>
  <c r="BA20" i="5" s="1"/>
  <c r="M23" i="5"/>
  <c r="N23" i="5" s="1"/>
  <c r="AP31" i="5"/>
  <c r="AS31" i="5"/>
  <c r="BC25" i="5"/>
  <c r="BH20" i="5"/>
  <c r="BI20" i="5" s="1"/>
  <c r="AZ30" i="5"/>
  <c r="BA30" i="5" s="1"/>
  <c r="Q25" i="5"/>
  <c r="Q47" i="5" s="1"/>
  <c r="AG25" i="5"/>
  <c r="R25" i="5"/>
  <c r="AH25" i="5"/>
  <c r="BF25" i="5"/>
  <c r="M24" i="5"/>
  <c r="N24" i="5" s="1"/>
  <c r="AB31" i="5"/>
  <c r="AI24" i="5"/>
  <c r="AJ24" i="5" s="1"/>
  <c r="BH24" i="5"/>
  <c r="BI24" i="5" s="1"/>
  <c r="AQ31" i="5"/>
  <c r="H25" i="5"/>
  <c r="X18" i="5"/>
  <c r="AS25" i="5"/>
  <c r="X19" i="5"/>
  <c r="Y19" i="5" s="1"/>
  <c r="BE31" i="5"/>
  <c r="V25" i="5"/>
  <c r="I25" i="5"/>
  <c r="AB25" i="5"/>
  <c r="AB47" i="5" s="1"/>
  <c r="AT25" i="5"/>
  <c r="BF31" i="5"/>
  <c r="AF31" i="5"/>
  <c r="AY25" i="5"/>
  <c r="AY47" i="5" s="1"/>
  <c r="AC25" i="5"/>
  <c r="K25" i="5"/>
  <c r="AD25" i="5"/>
  <c r="AZ18" i="5"/>
  <c r="BA18" i="5" s="1"/>
  <c r="M20" i="5"/>
  <c r="N20" i="5" s="1"/>
  <c r="AI23" i="5"/>
  <c r="AJ23" i="5" s="1"/>
  <c r="BH30" i="5"/>
  <c r="BI30" i="5" s="1"/>
  <c r="L25" i="5"/>
  <c r="BH23" i="5"/>
  <c r="BI23" i="5" s="1"/>
  <c r="AR25" i="5"/>
  <c r="AE25" i="5"/>
  <c r="M18" i="5"/>
  <c r="N18" i="5" s="1"/>
  <c r="AF25" i="5"/>
  <c r="BB25" i="5"/>
  <c r="M19" i="5"/>
  <c r="N19" i="5" s="1"/>
  <c r="AI20" i="5"/>
  <c r="AJ20" i="5" s="1"/>
  <c r="AR31" i="5"/>
  <c r="BD25" i="5"/>
  <c r="AI19" i="5"/>
  <c r="AJ19" i="5" s="1"/>
  <c r="S25" i="5"/>
  <c r="AN25" i="5"/>
  <c r="BE25" i="5"/>
  <c r="BH19" i="5"/>
  <c r="BI19" i="5" s="1"/>
  <c r="X23" i="5"/>
  <c r="Y23" i="5" s="1"/>
  <c r="AU30" i="5"/>
  <c r="AV30" i="5" s="1"/>
  <c r="T25" i="5"/>
  <c r="AP25" i="5"/>
  <c r="F25" i="5"/>
  <c r="AQ25" i="5"/>
  <c r="BG25" i="5"/>
  <c r="BG75" i="5" s="1"/>
  <c r="X20" i="5"/>
  <c r="Y20" i="5" s="1"/>
  <c r="AZ23" i="5"/>
  <c r="BA23" i="5" s="1"/>
  <c r="L68" i="5"/>
  <c r="L69" i="5" s="1"/>
  <c r="L72" i="5" s="1"/>
  <c r="L64" i="5"/>
  <c r="BH18" i="5"/>
  <c r="W25" i="5"/>
  <c r="BC31" i="5"/>
  <c r="AI18" i="5"/>
  <c r="AM31" i="5"/>
  <c r="AN31" i="5"/>
  <c r="M28" i="5"/>
  <c r="N28" i="5" s="1"/>
  <c r="M13" i="5"/>
  <c r="N13" i="5" s="1"/>
  <c r="L31" i="5"/>
  <c r="M11" i="5"/>
  <c r="N11" i="5" s="1"/>
  <c r="O28" i="3"/>
  <c r="AI13" i="5"/>
  <c r="AJ13" i="5" s="1"/>
  <c r="Z28" i="3"/>
  <c r="AG10" i="3"/>
  <c r="AI11" i="5"/>
  <c r="AJ11" i="5" s="1"/>
  <c r="I31" i="5"/>
  <c r="AH31" i="5"/>
  <c r="AU31" i="5" s="1"/>
  <c r="AG3" i="3"/>
  <c r="AG4" i="3"/>
  <c r="F31" i="5"/>
  <c r="K31" i="5"/>
  <c r="S15" i="5"/>
  <c r="R31" i="5"/>
  <c r="BD15" i="5"/>
  <c r="AI12" i="5"/>
  <c r="AJ12" i="5" s="1"/>
  <c r="BH13" i="5"/>
  <c r="BI13" i="5" s="1"/>
  <c r="BH12" i="5"/>
  <c r="BI12" i="5" s="1"/>
  <c r="S31" i="5"/>
  <c r="AZ11" i="5"/>
  <c r="BA11" i="5" s="1"/>
  <c r="BB15" i="5"/>
  <c r="U15" i="5"/>
  <c r="V15" i="5"/>
  <c r="AU13" i="5"/>
  <c r="AV13" i="5" s="1"/>
  <c r="T31" i="5"/>
  <c r="AZ12" i="5"/>
  <c r="BA12" i="5" s="1"/>
  <c r="AZ13" i="5"/>
  <c r="BA13" i="5" s="1"/>
  <c r="U31" i="5"/>
  <c r="V31" i="5"/>
  <c r="W15" i="5"/>
  <c r="BC15" i="5"/>
  <c r="R15" i="5"/>
  <c r="BE15" i="5"/>
  <c r="J31" i="5"/>
  <c r="H31" i="5"/>
  <c r="W31" i="5"/>
  <c r="X13" i="5"/>
  <c r="Y13" i="5" s="1"/>
  <c r="G31" i="5"/>
  <c r="M12" i="5"/>
  <c r="N12" i="5" s="1"/>
  <c r="Q15" i="5"/>
  <c r="Q31" i="5"/>
  <c r="X11" i="5"/>
  <c r="Y11" i="5" s="1"/>
  <c r="BF15" i="5"/>
  <c r="T15" i="5"/>
  <c r="BG15" i="5"/>
  <c r="BH28" i="5"/>
  <c r="BI28" i="5" s="1"/>
  <c r="BH11" i="5"/>
  <c r="AU12" i="5"/>
  <c r="AV12" i="5" s="1"/>
  <c r="AY15" i="5"/>
  <c r="AU11" i="5"/>
  <c r="AZ28" i="5"/>
  <c r="BA28" i="5" s="1"/>
  <c r="X12" i="5"/>
  <c r="Y12" i="5" s="1"/>
  <c r="Q33" i="5" l="1"/>
  <c r="BD33" i="5"/>
  <c r="BD35" i="5" s="1"/>
  <c r="R33" i="5"/>
  <c r="L33" i="5"/>
  <c r="L35" i="5" s="1"/>
  <c r="W8" i="5" s="1"/>
  <c r="X30" i="5"/>
  <c r="Y30" i="5" s="1"/>
  <c r="BI31" i="5"/>
  <c r="AZ31" i="5"/>
  <c r="BA31" i="5" s="1"/>
  <c r="AT33" i="5"/>
  <c r="AY33" i="5"/>
  <c r="BC33" i="5"/>
  <c r="BC35" i="5" s="1"/>
  <c r="U33" i="5"/>
  <c r="U35" i="5" s="1"/>
  <c r="F33" i="5"/>
  <c r="F35" i="5" s="1"/>
  <c r="M25" i="5"/>
  <c r="N25" i="5" s="1"/>
  <c r="AM25" i="5"/>
  <c r="AM33" i="5" s="1"/>
  <c r="V33" i="5"/>
  <c r="V35" i="5" s="1"/>
  <c r="AV31" i="5"/>
  <c r="X25" i="5"/>
  <c r="Y25" i="5" s="1"/>
  <c r="AZ25" i="5"/>
  <c r="BA25" i="5" s="1"/>
  <c r="AQ33" i="5"/>
  <c r="AQ35" i="5" s="1"/>
  <c r="BB33" i="5"/>
  <c r="BB35" i="5" s="1"/>
  <c r="S33" i="5"/>
  <c r="S35" i="5" s="1"/>
  <c r="AN33" i="5"/>
  <c r="AN35" i="5" s="1"/>
  <c r="AF33" i="5"/>
  <c r="AF35" i="5" s="1"/>
  <c r="Y18" i="5"/>
  <c r="BG33" i="5"/>
  <c r="T33" i="5"/>
  <c r="T35" i="5" s="1"/>
  <c r="AR33" i="5"/>
  <c r="AR35" i="5" s="1"/>
  <c r="AC33" i="5"/>
  <c r="AD33" i="5"/>
  <c r="AD35" i="5" s="1"/>
  <c r="BE33" i="5"/>
  <c r="BE35" i="5" s="1"/>
  <c r="AE33" i="5"/>
  <c r="AE35" i="5" s="1"/>
  <c r="AP33" i="5"/>
  <c r="AP35" i="5" s="1"/>
  <c r="BH25" i="5"/>
  <c r="BI25" i="5" s="1"/>
  <c r="BI18" i="5"/>
  <c r="AU25" i="5"/>
  <c r="AV25" i="5" s="1"/>
  <c r="AJ18" i="5"/>
  <c r="AI25" i="5"/>
  <c r="AJ25" i="5" s="1"/>
  <c r="X28" i="5"/>
  <c r="Y28" i="5" s="1"/>
  <c r="M31" i="5"/>
  <c r="N31" i="5" s="1"/>
  <c r="M15" i="5"/>
  <c r="N15" i="5" s="1"/>
  <c r="AH33" i="5"/>
  <c r="AB33" i="5"/>
  <c r="AU28" i="5"/>
  <c r="AV28" i="5" s="1"/>
  <c r="AG28" i="3"/>
  <c r="X15" i="5"/>
  <c r="Y15" i="5" s="1"/>
  <c r="W33" i="5"/>
  <c r="G33" i="5"/>
  <c r="G35" i="5" s="1"/>
  <c r="AI15" i="5"/>
  <c r="AJ15" i="5" s="1"/>
  <c r="AZ15" i="5"/>
  <c r="BA15" i="5" s="1"/>
  <c r="AV15" i="5"/>
  <c r="AV11" i="5"/>
  <c r="BH15" i="5"/>
  <c r="BI15" i="5" s="1"/>
  <c r="BI11" i="5"/>
  <c r="Q8" i="5" l="1"/>
  <c r="Q35" i="5" s="1"/>
  <c r="W35" i="5"/>
  <c r="AB8" i="5" s="1"/>
  <c r="AH8" i="5" s="1"/>
  <c r="AH35" i="5" s="1"/>
  <c r="R8" i="5"/>
  <c r="R35" i="5" s="1"/>
  <c r="L74" i="5"/>
  <c r="X31" i="5"/>
  <c r="Y31" i="5" s="1"/>
  <c r="M33" i="5"/>
  <c r="W74" i="5" l="1"/>
  <c r="AB35" i="5"/>
  <c r="AC8" i="5"/>
  <c r="AC35" i="5" s="1"/>
  <c r="AM8" i="5"/>
  <c r="AM35" i="5" s="1"/>
  <c r="AT8" i="5"/>
  <c r="AT35" i="5" s="1"/>
  <c r="BG8" i="5" l="1"/>
  <c r="BG35" i="5" s="1"/>
  <c r="BG74" i="5" s="1"/>
  <c r="AY8" i="5"/>
  <c r="AY35" i="5" s="1"/>
  <c r="AT74" i="5"/>
</calcChain>
</file>

<file path=xl/connections.xml><?xml version="1.0" encoding="utf-8"?>
<connections xmlns="http://schemas.openxmlformats.org/spreadsheetml/2006/main">
  <connection id="1" name="qsysprt" type="6" refreshedVersion="4" background="1" saveData="1">
    <textPr codePage="437" sourceFile="C:\Users\ktrammel\Desktop\qsysprt.txt" delimited="0">
      <textFields count="5">
        <textField type="text"/>
        <textField position="69"/>
        <textField position="85"/>
        <textField position="105"/>
        <textField position="124"/>
      </textFields>
    </textPr>
  </connection>
</connections>
</file>

<file path=xl/sharedStrings.xml><?xml version="1.0" encoding="utf-8"?>
<sst xmlns="http://schemas.openxmlformats.org/spreadsheetml/2006/main" count="1749" uniqueCount="1034">
  <si>
    <t>Total Revenue</t>
  </si>
  <si>
    <t>FY 2020-21 Adopted Budget</t>
  </si>
  <si>
    <t>FY 2017-18</t>
  </si>
  <si>
    <t>FY 2018-19</t>
  </si>
  <si>
    <t>FY 2019-20</t>
  </si>
  <si>
    <t>FY 2020-21</t>
  </si>
  <si>
    <t>FY 2021-22</t>
  </si>
  <si>
    <t>Adopted Budget</t>
  </si>
  <si>
    <t>Current Budget</t>
  </si>
  <si>
    <t>Year to Date 
Period 3</t>
  </si>
  <si>
    <t>Year to Date 
Period 6</t>
  </si>
  <si>
    <t>Year to Date 
Period 9</t>
  </si>
  <si>
    <t>Year to Date 
Period 12</t>
  </si>
  <si>
    <t>Actual</t>
  </si>
  <si>
    <t>Adopted Budget Vs. Year End Projection</t>
  </si>
  <si>
    <t>Comments</t>
  </si>
  <si>
    <t>Adopted  Budget</t>
  </si>
  <si>
    <t>Year End Projection</t>
  </si>
  <si>
    <t>Current Budget Vs. Year End Projection</t>
  </si>
  <si>
    <t>Proposed  Budget</t>
  </si>
  <si>
    <t>Proposed Budget Vs. Year End Projection</t>
  </si>
  <si>
    <t>Beginning  Balance</t>
  </si>
  <si>
    <t>Revenue</t>
  </si>
  <si>
    <t>Charges for Services</t>
  </si>
  <si>
    <t>Investment Earnings</t>
  </si>
  <si>
    <t>Other Revenues</t>
  </si>
  <si>
    <t>Expenditures</t>
  </si>
  <si>
    <t>Employee Services</t>
  </si>
  <si>
    <t>Professional Services</t>
  </si>
  <si>
    <t>Capital Outlay</t>
  </si>
  <si>
    <t xml:space="preserve">Capital Projects </t>
  </si>
  <si>
    <t>Total Expenditures</t>
  </si>
  <si>
    <t>Transfers</t>
  </si>
  <si>
    <t>Transfer Out</t>
  </si>
  <si>
    <t>Total Transfers</t>
  </si>
  <si>
    <t>Net Annual Activity</t>
  </si>
  <si>
    <t>Ending Balance</t>
  </si>
  <si>
    <t>Outstanding Budget Items:</t>
  </si>
  <si>
    <t xml:space="preserve">New Positions Requests </t>
  </si>
  <si>
    <t>New Revenue</t>
  </si>
  <si>
    <t>Subtotal Positions</t>
  </si>
  <si>
    <t>New Funding Requests</t>
  </si>
  <si>
    <t xml:space="preserve">Supported </t>
  </si>
  <si>
    <t>Other</t>
  </si>
  <si>
    <t>Subtotal New Funding Requests</t>
  </si>
  <si>
    <t>Department Total Request</t>
  </si>
  <si>
    <t>Balance Sheet at June 30</t>
  </si>
  <si>
    <t>2018</t>
  </si>
  <si>
    <t>2019</t>
  </si>
  <si>
    <t>2020</t>
  </si>
  <si>
    <t>2021</t>
  </si>
  <si>
    <t>Assets</t>
  </si>
  <si>
    <t>Cash</t>
  </si>
  <si>
    <t>Fair Market Value</t>
  </si>
  <si>
    <t>Accounts receivable</t>
  </si>
  <si>
    <t>Due from other Govt</t>
  </si>
  <si>
    <t>Other Current Assets</t>
  </si>
  <si>
    <t>Total assets</t>
  </si>
  <si>
    <t>Liabilities</t>
  </si>
  <si>
    <t>Accounts payable</t>
  </si>
  <si>
    <t>Accrued benefits-(long term)</t>
  </si>
  <si>
    <t>Due to other funds</t>
  </si>
  <si>
    <t>Total Liabilities</t>
  </si>
  <si>
    <t>Fund balance</t>
  </si>
  <si>
    <t xml:space="preserve">Available balance </t>
  </si>
  <si>
    <t>Current assets</t>
  </si>
  <si>
    <t xml:space="preserve">Working capital </t>
  </si>
  <si>
    <t>Less: program commitments</t>
  </si>
  <si>
    <t>Encumbrances</t>
  </si>
  <si>
    <t>Ending Available Balance</t>
  </si>
  <si>
    <t>Mapping</t>
  </si>
  <si>
    <t>Account</t>
  </si>
  <si>
    <t>Dept</t>
  </si>
  <si>
    <t>Div</t>
  </si>
  <si>
    <t>Program</t>
  </si>
  <si>
    <t>Element/Object</t>
  </si>
  <si>
    <t>Description</t>
  </si>
  <si>
    <t>Year to Date Period 3</t>
  </si>
  <si>
    <t>Year to Date Period 6</t>
  </si>
  <si>
    <t>Year to Date Period 9</t>
  </si>
  <si>
    <t>Year to Date Period 12</t>
  </si>
  <si>
    <t>Actual Vs Budget</t>
  </si>
  <si>
    <t>Current Budget Vs Projection</t>
  </si>
  <si>
    <t>BALANCE SHEET</t>
  </si>
  <si>
    <t>FUND 620</t>
  </si>
  <si>
    <t>FY 2016-17</t>
  </si>
  <si>
    <t>ASSETS</t>
  </si>
  <si>
    <t xml:space="preserve">CASH &amp; CASH EQUIVALENTS </t>
  </si>
  <si>
    <t>TEMPORARY INVESTMENTS</t>
  </si>
  <si>
    <t>RECEIVABLES / INTEREST RECEIVABLE</t>
  </si>
  <si>
    <t>DUE FR OTHER GOVT UNITS / STATE</t>
  </si>
  <si>
    <t>OTHER CURRENT ASSETS</t>
  </si>
  <si>
    <t>TOTAL ASSETS</t>
  </si>
  <si>
    <t>LIABILITIES</t>
  </si>
  <si>
    <t>CURRENT PAYABLES / VOUCHERS PAYABLE</t>
  </si>
  <si>
    <t>VOUCHERS PAYABLE / SPECIAL</t>
  </si>
  <si>
    <t xml:space="preserve">SPECIAL / ACCT-YE MANUAL ACCRUALS </t>
  </si>
  <si>
    <t>CONSTRUCTION / RETAINAGE</t>
  </si>
  <si>
    <t xml:space="preserve"> ACCRUED PAYROLL/BENEFITS  </t>
  </si>
  <si>
    <t>CURRENT PAYABLES /  DUE TO OTHER FUNDS</t>
  </si>
  <si>
    <t>STATE / TAXES</t>
  </si>
  <si>
    <t>TOTAL LIABILITIES</t>
  </si>
  <si>
    <t>TOTAL FUND EQUITY</t>
  </si>
  <si>
    <t>proof</t>
  </si>
  <si>
    <t>FUND EQUITY</t>
  </si>
  <si>
    <t>FUND BALANCE-RESTRICTED / RESTRICTED</t>
  </si>
  <si>
    <t>Repairs and Maintenance</t>
  </si>
  <si>
    <t>Supplies and Utilities</t>
  </si>
  <si>
    <t>Transfer In - General Fund</t>
  </si>
  <si>
    <t>Transfer In - Other</t>
  </si>
  <si>
    <t>Fund 660</t>
  </si>
  <si>
    <t>Solid Waste</t>
  </si>
  <si>
    <t>Provisional Budget</t>
  </si>
  <si>
    <t>Total Budget Request</t>
  </si>
  <si>
    <t>660.40.75.001-4450.14</t>
  </si>
  <si>
    <t>660.40.75.001-4475.10</t>
  </si>
  <si>
    <t>660.40.75.001-4475.11</t>
  </si>
  <si>
    <t>660.40.75.001-4475.26</t>
  </si>
  <si>
    <t>660.40.75.001-4500.19</t>
  </si>
  <si>
    <t>660.40.75.620-4500.19</t>
  </si>
  <si>
    <t>660.40.75.001-4500.20</t>
  </si>
  <si>
    <t>660.40.75.610-4500.20</t>
  </si>
  <si>
    <t>660.40.75.001-4500.21</t>
  </si>
  <si>
    <t>660.40.75.610-4500.21</t>
  </si>
  <si>
    <t>660.40.75.001-4500.24</t>
  </si>
  <si>
    <t>660.40.75.001-4500.46</t>
  </si>
  <si>
    <t>660.40.75.001-4700.01</t>
  </si>
  <si>
    <t>660.40.75.001-4700.10</t>
  </si>
  <si>
    <t>660.40.75.001-4700.19</t>
  </si>
  <si>
    <t>660.40.75.001-4700.21</t>
  </si>
  <si>
    <t>660.40.75.001-4850.01</t>
  </si>
  <si>
    <t>660.40.75.001-4850.07</t>
  </si>
  <si>
    <t>660.40.75.001-4850.12</t>
  </si>
  <si>
    <t>660.40.75.001-4850.14</t>
  </si>
  <si>
    <t>660.40.75.001-4850.15</t>
  </si>
  <si>
    <t>660.40.75.001-4850.29</t>
  </si>
  <si>
    <t>660.40.75.001-4850.37</t>
  </si>
  <si>
    <t>660.40.75.001-4900.04</t>
  </si>
  <si>
    <t>660.40.75.001-4900.88</t>
  </si>
  <si>
    <t>Intergovernmental Grants-Federal CMAQ Program</t>
  </si>
  <si>
    <t>Intergovernmental Grants-State/County Used Oil Recycling</t>
  </si>
  <si>
    <t>Intergovernmental Grants-State/County Beverage Container</t>
  </si>
  <si>
    <t>Intergovernmental Grants-State/County SJV Air Pollution Grant</t>
  </si>
  <si>
    <t>Charges for Services-Public Works Solid Waste-Residential</t>
  </si>
  <si>
    <t>Charges for Services-Public Works Solid Waste-Commercial</t>
  </si>
  <si>
    <t>Charges for Services-Public Works Solid Waste-Drop Box</t>
  </si>
  <si>
    <t>Charges for Services-Public Works Penalties</t>
  </si>
  <si>
    <t>Charges for Services-Public Works Solid Waste - Service Initiation</t>
  </si>
  <si>
    <t>Investment Earnings Interest on Investments</t>
  </si>
  <si>
    <t>Investment Earnings Used Oil Block Grant</t>
  </si>
  <si>
    <t>Investment Earnings Market Value Change</t>
  </si>
  <si>
    <t>Investment Earnings Unallocated Investment Expense</t>
  </si>
  <si>
    <t>Other Revenue Sale of Property</t>
  </si>
  <si>
    <t>Other Revenue Misc Reimbursement</t>
  </si>
  <si>
    <t>Other Revenue Miscellaneous Receipts</t>
  </si>
  <si>
    <t>Other Revenue Curbside Recyclables</t>
  </si>
  <si>
    <t>Other Revenue Beverage Container</t>
  </si>
  <si>
    <t>Other Revenue Discounts</t>
  </si>
  <si>
    <t>Other Revenue Solid Waste Citations</t>
  </si>
  <si>
    <t>Other Financing Sources Long Term Debt Proceeds</t>
  </si>
  <si>
    <t>Other Financing Sources Op Transfer In-Payroll Tax Ben</t>
  </si>
  <si>
    <t>Grants</t>
  </si>
  <si>
    <t>Claims and Insurance</t>
  </si>
  <si>
    <t>660.00.00.900-6700.01</t>
  </si>
  <si>
    <t>Depreciation Buildings</t>
  </si>
  <si>
    <t>660.00.00.900-6700.02</t>
  </si>
  <si>
    <t>Depreciation Building Improvements</t>
  </si>
  <si>
    <t>660.00.00.900-6700.03</t>
  </si>
  <si>
    <t>Depreciation Computer Hardware</t>
  </si>
  <si>
    <t>660.00.00.900-6700.04</t>
  </si>
  <si>
    <t>Depreciation Software</t>
  </si>
  <si>
    <t>660.00.00.900-6700.05</t>
  </si>
  <si>
    <t>Depreciation Machinery &amp; Equipment</t>
  </si>
  <si>
    <t>660.00.00.900-6700.06</t>
  </si>
  <si>
    <t>Depreciation Vehicles</t>
  </si>
  <si>
    <t>660.00.00.900-7000.01</t>
  </si>
  <si>
    <t>Capital Outlay Vehicles-Minor</t>
  </si>
  <si>
    <t>660.00.00.900-7000.02</t>
  </si>
  <si>
    <t>Capital Outlay Vehicles-Major</t>
  </si>
  <si>
    <t>660.00.00.900-7000.03</t>
  </si>
  <si>
    <t>Capital Outlay Operations Equip-Minor</t>
  </si>
  <si>
    <t>660.00.00.900-7000.04</t>
  </si>
  <si>
    <t>Capital Outlay Operations Equipment-Major</t>
  </si>
  <si>
    <t>Carry over from CIP 16068 is missing.  Short - 968,490</t>
  </si>
  <si>
    <t>660.00.00.900-7000.06</t>
  </si>
  <si>
    <t>Capital Outlay Operations Appartus-Major</t>
  </si>
  <si>
    <t>add Grapple loader truck 225K</t>
  </si>
  <si>
    <t>660.00.00.900-7000.07</t>
  </si>
  <si>
    <t>Capital Outlay Computer Hardware</t>
  </si>
  <si>
    <t>660.00.00.900-7000.08</t>
  </si>
  <si>
    <t>Capital Outlay Computer Software</t>
  </si>
  <si>
    <t>660.00.00.900-7000.09</t>
  </si>
  <si>
    <t>Capital Outlay Computer Conversion</t>
  </si>
  <si>
    <t>660.00.00.900-7000.13</t>
  </si>
  <si>
    <t>Capital Outlay Collection Containers-Res</t>
  </si>
  <si>
    <t>660.00.00.900-7000.14</t>
  </si>
  <si>
    <t>Capital Outlay Collection Containers-Commercial</t>
  </si>
  <si>
    <t>660.00.00.900-7000.99</t>
  </si>
  <si>
    <t>Capital Outlay General</t>
  </si>
  <si>
    <t>660.00.00.900-8250.01</t>
  </si>
  <si>
    <t>Capital Improvements-Solid Waste Land</t>
  </si>
  <si>
    <t>660.00.00.900-8250.99</t>
  </si>
  <si>
    <t>Capital Improvements-Solid Waste General</t>
  </si>
  <si>
    <t>660.00.00.900-8450.01</t>
  </si>
  <si>
    <t>Alternative Energy Food To Fuel</t>
  </si>
  <si>
    <t>660.00.00.900-9888.01</t>
  </si>
  <si>
    <t>Capital Asset Expenditure Adjustments  Current Year Additions</t>
  </si>
  <si>
    <t>660.00.00.900-9888.03</t>
  </si>
  <si>
    <t>Capital Asset Expenditure Adjustments  Disposals</t>
  </si>
  <si>
    <t>660.00.00.900-9888.04</t>
  </si>
  <si>
    <t>Capital Asset Expenditure Adjustments  Asset Transfer In</t>
  </si>
  <si>
    <t>660.00.00.900-9888.05</t>
  </si>
  <si>
    <t>Capital Asset Expenditure Adjustments  Asset Transfer Out</t>
  </si>
  <si>
    <t>660.05.00.150-5000.01</t>
  </si>
  <si>
    <t>Salaries Regular</t>
  </si>
  <si>
    <t>660.05.00.150-5000.02</t>
  </si>
  <si>
    <t>Salaries Part Time</t>
  </si>
  <si>
    <t>660.05.00.150-5000.03</t>
  </si>
  <si>
    <t>Salaries Overtime</t>
  </si>
  <si>
    <t>660.05.00.150-5000.04</t>
  </si>
  <si>
    <t>Salaries Holiday Pay</t>
  </si>
  <si>
    <t>660.05.00.150-5000.05</t>
  </si>
  <si>
    <t>Salaries Duty Pay</t>
  </si>
  <si>
    <t>660.05.00.150-5000.06</t>
  </si>
  <si>
    <t>Salaries Out of Class</t>
  </si>
  <si>
    <t>660.05.00.150-5000.07</t>
  </si>
  <si>
    <t>Salaries Admin Leave Pay</t>
  </si>
  <si>
    <t>660.05.00.150-5000.08</t>
  </si>
  <si>
    <t>Salaries Longevity Pay</t>
  </si>
  <si>
    <t>660.05.00.150-5000.09</t>
  </si>
  <si>
    <t>Salaries Mutual Aid Overtime</t>
  </si>
  <si>
    <t>660.05.00.150-5000.10</t>
  </si>
  <si>
    <t>Salaries Furloughs</t>
  </si>
  <si>
    <t>660.05.00.150-5000.11</t>
  </si>
  <si>
    <t>Salaries Worker's Comp</t>
  </si>
  <si>
    <t>660.05.00.150-5000.12</t>
  </si>
  <si>
    <t>Salaries Compensated Absences</t>
  </si>
  <si>
    <t>660.05.00.150-5000.99</t>
  </si>
  <si>
    <t>Salaries New Personnel Requests</t>
  </si>
  <si>
    <t>660.05.00.150-5100.00</t>
  </si>
  <si>
    <t>Benefits PERS Pool Liability</t>
  </si>
  <si>
    <t>660.05.00.150-5100.01</t>
  </si>
  <si>
    <t>Benefits Retirement</t>
  </si>
  <si>
    <t>660.05.00.150-5100.02</t>
  </si>
  <si>
    <t>Benefits Health Insurance</t>
  </si>
  <si>
    <t>660.05.00.150-5100.03</t>
  </si>
  <si>
    <t>Benefits Dental Insurance</t>
  </si>
  <si>
    <t>660.05.00.150-5100.04</t>
  </si>
  <si>
    <t>Benefits Vision Insurance</t>
  </si>
  <si>
    <t>660.05.00.150-5100.05</t>
  </si>
  <si>
    <t>Benefits Life Insurance</t>
  </si>
  <si>
    <t>660.05.00.150-5100.06</t>
  </si>
  <si>
    <t>Benefits Worker's Comp</t>
  </si>
  <si>
    <t>660.05.00.150-5100.07</t>
  </si>
  <si>
    <t>Benefits Long Term Disability</t>
  </si>
  <si>
    <t>660.05.00.150-5100.08</t>
  </si>
  <si>
    <t>Benefits Deferred Compensation</t>
  </si>
  <si>
    <t>660.05.00.150-5100.09</t>
  </si>
  <si>
    <t>Benefits Unemployment Insurance</t>
  </si>
  <si>
    <t>660.05.00.150-5100.10</t>
  </si>
  <si>
    <t>Benefits Uniform Allowance</t>
  </si>
  <si>
    <t>660.05.00.150-5100.11</t>
  </si>
  <si>
    <t>Benefits Medicare</t>
  </si>
  <si>
    <t>660.05.00.150-5100.12</t>
  </si>
  <si>
    <t>Benefits Annual Physical Exam</t>
  </si>
  <si>
    <t>660.05.00.150-5100.13</t>
  </si>
  <si>
    <t>Benefits Employee Assistance Program</t>
  </si>
  <si>
    <t>660.05.00.150-5100.14</t>
  </si>
  <si>
    <t>Benefits PPE</t>
  </si>
  <si>
    <t>660.05.00.150-5100.15</t>
  </si>
  <si>
    <t>Benefits Cell Phone Allowance</t>
  </si>
  <si>
    <t>660.05.00.150-5100.16</t>
  </si>
  <si>
    <t>Benefits 1959 Survivor Retirement</t>
  </si>
  <si>
    <t>660.05.00.150-5100.17</t>
  </si>
  <si>
    <t>Benefits Other Post Employment Benefits</t>
  </si>
  <si>
    <t>660.05.00.150-6000.01</t>
  </si>
  <si>
    <t>Professional Services General</t>
  </si>
  <si>
    <t>660.05.00.150-6200.02</t>
  </si>
  <si>
    <t>Supplies Special Department</t>
  </si>
  <si>
    <t>660.05.00.160-5000.01</t>
  </si>
  <si>
    <t>660.05.00.160-5000.02</t>
  </si>
  <si>
    <t>660.05.00.160-5000.03</t>
  </si>
  <si>
    <t>660.05.00.160-5000.04</t>
  </si>
  <si>
    <t>660.05.00.160-5000.05</t>
  </si>
  <si>
    <t>660.05.00.160-5000.06</t>
  </si>
  <si>
    <t>660.05.00.160-5000.07</t>
  </si>
  <si>
    <t>660.05.00.160-5000.08</t>
  </si>
  <si>
    <t>660.05.00.160-5000.09</t>
  </si>
  <si>
    <t>660.05.00.160-5000.10</t>
  </si>
  <si>
    <t>660.05.00.160-5000.11</t>
  </si>
  <si>
    <t>660.05.00.160-5000.12</t>
  </si>
  <si>
    <t>660.05.00.160-5000.99</t>
  </si>
  <si>
    <t>660.05.00.160-5100.00</t>
  </si>
  <si>
    <t>660.05.00.160-5100.01</t>
  </si>
  <si>
    <t>660.05.00.160-5100.02</t>
  </si>
  <si>
    <t>660.05.00.160-5100.03</t>
  </si>
  <si>
    <t>660.05.00.160-5100.04</t>
  </si>
  <si>
    <t>660.05.00.160-5100.05</t>
  </si>
  <si>
    <t>660.05.00.160-5100.06</t>
  </si>
  <si>
    <t>660.05.00.160-5100.07</t>
  </si>
  <si>
    <t>660.05.00.160-5100.08</t>
  </si>
  <si>
    <t>660.05.00.160-5100.09</t>
  </si>
  <si>
    <t>660.05.00.160-5100.10</t>
  </si>
  <si>
    <t>660.05.00.160-5100.11</t>
  </si>
  <si>
    <t>660.05.00.160-5100.12</t>
  </si>
  <si>
    <t>660.05.00.160-5100.13</t>
  </si>
  <si>
    <t>660.05.00.160-5100.14</t>
  </si>
  <si>
    <t>660.05.00.160-5100.15</t>
  </si>
  <si>
    <t>660.05.00.160-5100.16</t>
  </si>
  <si>
    <t>660.05.00.160-5100.17</t>
  </si>
  <si>
    <t>660.05.00.160-6000.15</t>
  </si>
  <si>
    <t>Professional Services Utility Statement Processing</t>
  </si>
  <si>
    <t>660.05.00.160-6200.02</t>
  </si>
  <si>
    <t>660.05.00.160-6200.09</t>
  </si>
  <si>
    <t>Supplies Data Processing</t>
  </si>
  <si>
    <t>660.05.00.160-6280.40</t>
  </si>
  <si>
    <t>Supplies-Public Works Support Department</t>
  </si>
  <si>
    <t>660.05.00.160-6600.04</t>
  </si>
  <si>
    <t>Administrative Expenses Training/Conferences</t>
  </si>
  <si>
    <t>660.05.00.160-6600.07</t>
  </si>
  <si>
    <t>Administrative Expenses Employee Recruitment</t>
  </si>
  <si>
    <t>660.07.00.170-5000.01</t>
  </si>
  <si>
    <t>660.07.00.170-5000.02</t>
  </si>
  <si>
    <t>660.07.00.170-5000.03</t>
  </si>
  <si>
    <t>660.07.00.170-5000.04</t>
  </si>
  <si>
    <t>660.07.00.170-5000.05</t>
  </si>
  <si>
    <t>660.07.00.170-5000.06</t>
  </si>
  <si>
    <t>660.07.00.170-5000.07</t>
  </si>
  <si>
    <t>660.07.00.170-5000.08</t>
  </si>
  <si>
    <t>660.07.00.170-5000.09</t>
  </si>
  <si>
    <t>660.07.00.170-5000.10</t>
  </si>
  <si>
    <t>660.07.00.170-5000.11</t>
  </si>
  <si>
    <t>660.07.00.170-5000.12</t>
  </si>
  <si>
    <t>660.07.00.170-5100.00</t>
  </si>
  <si>
    <t>660.07.00.170-5100.01</t>
  </si>
  <si>
    <t>660.07.00.170-5100.02</t>
  </si>
  <si>
    <t>660.07.00.170-5100.03</t>
  </si>
  <si>
    <t>660.07.00.170-5100.04</t>
  </si>
  <si>
    <t>660.07.00.170-5100.05</t>
  </si>
  <si>
    <t>660.07.00.170-5100.06</t>
  </si>
  <si>
    <t>660.07.00.170-5100.07</t>
  </si>
  <si>
    <t>660.07.00.170-5100.08</t>
  </si>
  <si>
    <t>660.07.00.170-5100.09</t>
  </si>
  <si>
    <t>660.07.00.170-5100.10</t>
  </si>
  <si>
    <t>660.07.00.170-5100.11</t>
  </si>
  <si>
    <t>660.07.00.170-5100.12</t>
  </si>
  <si>
    <t>660.07.00.170-5100.13</t>
  </si>
  <si>
    <t>660.07.00.170-5100.14</t>
  </si>
  <si>
    <t>660.07.00.170-5100.15</t>
  </si>
  <si>
    <t>660.07.00.170-5100.16</t>
  </si>
  <si>
    <t>660.11.00.250-5000.01</t>
  </si>
  <si>
    <t>660.11.00.250-5000.02</t>
  </si>
  <si>
    <t>660.11.00.250-5000.03</t>
  </si>
  <si>
    <t>660.11.00.250-5000.04</t>
  </si>
  <si>
    <t>660.11.00.250-5000.05</t>
  </si>
  <si>
    <t>660.11.00.250-5000.06</t>
  </si>
  <si>
    <t>660.11.00.250-5000.07</t>
  </si>
  <si>
    <t>660.11.00.250-5000.08</t>
  </si>
  <si>
    <t>660.11.00.250-5000.09</t>
  </si>
  <si>
    <t>660.11.00.250-5000.10</t>
  </si>
  <si>
    <t>660.11.00.250-5000.11</t>
  </si>
  <si>
    <t>660.11.00.250-5000.12</t>
  </si>
  <si>
    <t>660.11.00.250-5100.00</t>
  </si>
  <si>
    <t>660.11.00.250-5100.01</t>
  </si>
  <si>
    <t>660.11.00.250-5100.02</t>
  </si>
  <si>
    <t>660.11.00.250-5100.03</t>
  </si>
  <si>
    <t>660.11.00.250-5100.04</t>
  </si>
  <si>
    <t>660.11.00.250-5100.05</t>
  </si>
  <si>
    <t>660.11.00.250-5100.06</t>
  </si>
  <si>
    <t>660.11.00.250-5100.07</t>
  </si>
  <si>
    <t>660.11.00.250-5100.08</t>
  </si>
  <si>
    <t>660.11.00.250-5100.09</t>
  </si>
  <si>
    <t>660.11.00.250-5100.10</t>
  </si>
  <si>
    <t>660.11.00.250-5100.11</t>
  </si>
  <si>
    <t>660.11.00.250-5100.12</t>
  </si>
  <si>
    <t>660.11.00.250-5100.13</t>
  </si>
  <si>
    <t>660.11.00.250-5100.14</t>
  </si>
  <si>
    <t>660.11.00.250-5100.15</t>
  </si>
  <si>
    <t>660.11.00.250-5100.16</t>
  </si>
  <si>
    <t>660.11.00.250-5100.17</t>
  </si>
  <si>
    <t>660.40.50.001-5000.01</t>
  </si>
  <si>
    <t>660.40.50.001-5000.02</t>
  </si>
  <si>
    <t>660.40.50.001-5000.03</t>
  </si>
  <si>
    <t>660.40.50.001-5000.04</t>
  </si>
  <si>
    <t>660.40.50.001-5000.05</t>
  </si>
  <si>
    <t>660.40.50.001-5000.06</t>
  </si>
  <si>
    <t>660.40.50.001-5000.07</t>
  </si>
  <si>
    <t>660.40.50.001-5000.08</t>
  </si>
  <si>
    <t>660.40.50.001-5000.09</t>
  </si>
  <si>
    <t>660.40.50.001-5000.10</t>
  </si>
  <si>
    <t>660.40.50.001-5000.11</t>
  </si>
  <si>
    <t>660.40.50.001-5000.12</t>
  </si>
  <si>
    <t>660.40.50.001-5000.99</t>
  </si>
  <si>
    <t>660.40.50.001-5100.00</t>
  </si>
  <si>
    <t>660.40.50.001-5100.01</t>
  </si>
  <si>
    <t>660.40.50.001-5100.02</t>
  </si>
  <si>
    <t>660.40.50.001-5100.03</t>
  </si>
  <si>
    <t>660.40.50.001-5100.04</t>
  </si>
  <si>
    <t>660.40.50.001-5100.05</t>
  </si>
  <si>
    <t>660.40.50.001-5100.06</t>
  </si>
  <si>
    <t>660.40.50.001-5100.07</t>
  </si>
  <si>
    <t>660.40.50.001-5100.08</t>
  </si>
  <si>
    <t>660.40.50.001-5100.09</t>
  </si>
  <si>
    <t>660.40.50.001-5100.10</t>
  </si>
  <si>
    <t>660.40.50.001-5100.11</t>
  </si>
  <si>
    <t>660.40.50.001-5100.12</t>
  </si>
  <si>
    <t>660.40.50.001-5100.13</t>
  </si>
  <si>
    <t>660.40.50.001-5100.14</t>
  </si>
  <si>
    <t>660.40.50.001-5100.15</t>
  </si>
  <si>
    <t>660.40.50.001-5100.16</t>
  </si>
  <si>
    <t>660.40.50.001-5100.17</t>
  </si>
  <si>
    <t>660.40.50.001-6000.19</t>
  </si>
  <si>
    <t>Professional Services Labor Relations</t>
  </si>
  <si>
    <t>660.40.50.001-6200.09</t>
  </si>
  <si>
    <t>660.40.50.001-6600.04</t>
  </si>
  <si>
    <t>660.40.50.001-6600.07</t>
  </si>
  <si>
    <t>660.40.50.001-7000.03</t>
  </si>
  <si>
    <t>660.40.55.500-5000.01</t>
  </si>
  <si>
    <t>660.40.55.500-5000.02</t>
  </si>
  <si>
    <t>660.40.55.500-5000.03</t>
  </si>
  <si>
    <t>660.40.55.500-5000.04</t>
  </si>
  <si>
    <t>660.40.55.500-5000.05</t>
  </si>
  <si>
    <t>660.40.55.500-5000.06</t>
  </si>
  <si>
    <t>660.40.55.500-5000.07</t>
  </si>
  <si>
    <t>660.40.55.500-5000.08</t>
  </si>
  <si>
    <t>660.40.55.500-5000.09</t>
  </si>
  <si>
    <t>660.40.55.500-5000.10</t>
  </si>
  <si>
    <t>660.40.55.500-5000.11</t>
  </si>
  <si>
    <t>660.40.55.500-5000.12</t>
  </si>
  <si>
    <t>660.40.55.500-5000.99</t>
  </si>
  <si>
    <t>660.40.55.500-5100.00</t>
  </si>
  <si>
    <t>660.40.55.500-5100.01</t>
  </si>
  <si>
    <t>660.40.55.500-5100.02</t>
  </si>
  <si>
    <t>660.40.55.500-5100.03</t>
  </si>
  <si>
    <t>660.40.55.500-5100.04</t>
  </si>
  <si>
    <t>660.40.55.500-5100.05</t>
  </si>
  <si>
    <t>660.40.55.500-5100.06</t>
  </si>
  <si>
    <t>660.40.55.500-5100.07</t>
  </si>
  <si>
    <t>660.40.55.500-5100.08</t>
  </si>
  <si>
    <t>660.40.55.500-5100.09</t>
  </si>
  <si>
    <t>660.40.55.500-5100.10</t>
  </si>
  <si>
    <t>660.40.55.500-5100.11</t>
  </si>
  <si>
    <t>660.40.55.500-5100.12</t>
  </si>
  <si>
    <t>660.40.55.500-5100.13</t>
  </si>
  <si>
    <t>660.40.55.500-5100.14</t>
  </si>
  <si>
    <t>660.40.55.500-5100.15</t>
  </si>
  <si>
    <t>660.40.55.500-5100.16</t>
  </si>
  <si>
    <t>660.40.55.500-5100.17</t>
  </si>
  <si>
    <t>660.40.55.500-6400.01</t>
  </si>
  <si>
    <t>Repairs &amp; Maintenance Building</t>
  </si>
  <si>
    <t>660.40.55.500-6600.07</t>
  </si>
  <si>
    <t>660.40.55.510-5000.01</t>
  </si>
  <si>
    <t>660.40.55.510-5000.02</t>
  </si>
  <si>
    <t>660.40.55.510-5000.03</t>
  </si>
  <si>
    <t>660.40.55.510-5000.04</t>
  </si>
  <si>
    <t>660.40.55.510-5000.05</t>
  </si>
  <si>
    <t>660.40.55.510-5000.06</t>
  </si>
  <si>
    <t>660.40.55.510-5000.07</t>
  </si>
  <si>
    <t>660.40.55.510-5000.08</t>
  </si>
  <si>
    <t>660.40.55.510-5000.09</t>
  </si>
  <si>
    <t>660.40.55.510-5000.10</t>
  </si>
  <si>
    <t>660.40.55.510-5000.11</t>
  </si>
  <si>
    <t>660.40.55.510-5000.12</t>
  </si>
  <si>
    <t>660.40.55.510-5100.00</t>
  </si>
  <si>
    <t>660.40.55.510-5100.01</t>
  </si>
  <si>
    <t>660.40.55.510-5100.02</t>
  </si>
  <si>
    <t>660.40.55.510-5100.03</t>
  </si>
  <si>
    <t>660.40.55.510-5100.04</t>
  </si>
  <si>
    <t>660.40.55.510-5100.05</t>
  </si>
  <si>
    <t>660.40.55.510-5100.06</t>
  </si>
  <si>
    <t>660.40.55.510-5100.07</t>
  </si>
  <si>
    <t>660.40.55.510-5100.08</t>
  </si>
  <si>
    <t>660.40.55.510-5100.09</t>
  </si>
  <si>
    <t>660.40.55.510-5100.10</t>
  </si>
  <si>
    <t>660.40.55.510-5100.11</t>
  </si>
  <si>
    <t>660.40.55.510-5100.12</t>
  </si>
  <si>
    <t>660.40.55.510-5100.13</t>
  </si>
  <si>
    <t>660.40.55.510-5100.14</t>
  </si>
  <si>
    <t>660.40.55.510-5100.15</t>
  </si>
  <si>
    <t>660.40.55.510-5100.16</t>
  </si>
  <si>
    <t>660.40.55.510-5100.17</t>
  </si>
  <si>
    <t>660.40.60.520-5000.01</t>
  </si>
  <si>
    <t>660.40.60.520-5000.02</t>
  </si>
  <si>
    <t>660.40.60.520-5000.03</t>
  </si>
  <si>
    <t>660.40.60.520-5000.04</t>
  </si>
  <si>
    <t>660.40.60.520-5000.05</t>
  </si>
  <si>
    <t>660.40.60.520-5000.06</t>
  </si>
  <si>
    <t>660.40.60.520-5000.07</t>
  </si>
  <si>
    <t>660.40.60.520-5000.08</t>
  </si>
  <si>
    <t>660.40.60.520-5000.09</t>
  </si>
  <si>
    <t>660.40.60.520-5000.10</t>
  </si>
  <si>
    <t>660.40.60.520-5000.11</t>
  </si>
  <si>
    <t>660.40.60.520-5000.12</t>
  </si>
  <si>
    <t>660.40.60.520-5000.99</t>
  </si>
  <si>
    <t>660.40.60.520-5100.00</t>
  </si>
  <si>
    <t>660.40.60.520-5100.01</t>
  </si>
  <si>
    <t>660.40.60.520-5100.02</t>
  </si>
  <si>
    <t>660.40.60.520-5100.03</t>
  </si>
  <si>
    <t>660.40.60.520-5100.04</t>
  </si>
  <si>
    <t>660.40.60.520-5100.05</t>
  </si>
  <si>
    <t>660.40.60.520-5100.06</t>
  </si>
  <si>
    <t>660.40.60.520-5100.07</t>
  </si>
  <si>
    <t>660.40.60.520-5100.08</t>
  </si>
  <si>
    <t>660.40.60.520-5100.09</t>
  </si>
  <si>
    <t>660.40.60.520-5100.10</t>
  </si>
  <si>
    <t>660.40.60.520-5100.11</t>
  </si>
  <si>
    <t>660.40.60.520-5100.12</t>
  </si>
  <si>
    <t>660.40.60.520-5100.13</t>
  </si>
  <si>
    <t>660.40.60.520-5100.14</t>
  </si>
  <si>
    <t>660.40.60.520-5100.15</t>
  </si>
  <si>
    <t>660.40.60.520-5100.16</t>
  </si>
  <si>
    <t>660.40.60.520-5100.17</t>
  </si>
  <si>
    <t>660.40.60.520-6200.02</t>
  </si>
  <si>
    <t>660.40.60.520-6400.05</t>
  </si>
  <si>
    <t>Repairs &amp; Maintenance Vehicle</t>
  </si>
  <si>
    <t>660.40.60.520-7000.03</t>
  </si>
  <si>
    <t>660.40.60.520-7000.99</t>
  </si>
  <si>
    <t>660.40.60.530-5000.01</t>
  </si>
  <si>
    <t>660.40.60.530-5000.02</t>
  </si>
  <si>
    <t>660.40.60.530-5000.03</t>
  </si>
  <si>
    <t>660.40.60.530-5000.04</t>
  </si>
  <si>
    <t>660.40.60.530-5000.05</t>
  </si>
  <si>
    <t>660.40.60.530-5000.06</t>
  </si>
  <si>
    <t>660.40.60.530-5000.07</t>
  </si>
  <si>
    <t>660.40.60.530-5000.08</t>
  </si>
  <si>
    <t>660.40.60.530-5000.09</t>
  </si>
  <si>
    <t>660.40.60.530-5000.10</t>
  </si>
  <si>
    <t>660.40.60.530-5000.11</t>
  </si>
  <si>
    <t>660.40.60.530-5000.12</t>
  </si>
  <si>
    <t>660.40.60.530-5100.00</t>
  </si>
  <si>
    <t>660.40.60.530-5100.01</t>
  </si>
  <si>
    <t>660.40.60.530-5100.02</t>
  </si>
  <si>
    <t>660.40.60.530-5100.03</t>
  </si>
  <si>
    <t>660.40.60.530-5100.04</t>
  </si>
  <si>
    <t>660.40.60.530-5100.05</t>
  </si>
  <si>
    <t>660.40.60.530-5100.06</t>
  </si>
  <si>
    <t>660.40.60.530-5100.07</t>
  </si>
  <si>
    <t>660.40.60.530-5100.08</t>
  </si>
  <si>
    <t>660.40.60.530-5100.09</t>
  </si>
  <si>
    <t>660.40.60.530-5100.10</t>
  </si>
  <si>
    <t>660.40.60.530-5100.11</t>
  </si>
  <si>
    <t>660.40.60.530-5100.12</t>
  </si>
  <si>
    <t>660.40.60.530-5100.13</t>
  </si>
  <si>
    <t>660.40.60.530-5100.14</t>
  </si>
  <si>
    <t>660.40.60.530-5100.15</t>
  </si>
  <si>
    <t>660.40.60.530-5100.16</t>
  </si>
  <si>
    <t>660.40.60.530-5100.17</t>
  </si>
  <si>
    <t>660.40.60.530-6400.05</t>
  </si>
  <si>
    <t>660.40.60.530-6600.04</t>
  </si>
  <si>
    <t>660.40.75.001-5000.01</t>
  </si>
  <si>
    <t>660.40.75.001-5000.02</t>
  </si>
  <si>
    <t>660.40.75.001-5000.03</t>
  </si>
  <si>
    <t>660.40.75.001-5000.04</t>
  </si>
  <si>
    <t>660.40.75.001-5000.06</t>
  </si>
  <si>
    <t>660.40.75.001-5000.07</t>
  </si>
  <si>
    <t>660.40.75.001-5000.08</t>
  </si>
  <si>
    <t>660.40.75.001-5000.10</t>
  </si>
  <si>
    <t>660.40.75.001-5000.11</t>
  </si>
  <si>
    <t>660.40.75.001-5000.12</t>
  </si>
  <si>
    <t>660.40.75.001-5000.99</t>
  </si>
  <si>
    <t>660.40.75.001-5100.00</t>
  </si>
  <si>
    <t>660.40.75.001-5100.01</t>
  </si>
  <si>
    <t>660.40.75.001-5100.02</t>
  </si>
  <si>
    <t>660.40.75.001-5100.03</t>
  </si>
  <si>
    <t>660.40.75.001-5100.04</t>
  </si>
  <si>
    <t>660.40.75.001-5100.05</t>
  </si>
  <si>
    <t>660.40.75.001-5100.06</t>
  </si>
  <si>
    <t>660.40.75.001-5100.07</t>
  </si>
  <si>
    <t>660.40.75.001-5100.08</t>
  </si>
  <si>
    <t>660.40.75.001-5100.09</t>
  </si>
  <si>
    <t>660.40.75.001-5100.10</t>
  </si>
  <si>
    <t>660.40.75.001-5100.11</t>
  </si>
  <si>
    <t>660.40.75.001-5100.12</t>
  </si>
  <si>
    <t>660.40.75.001-5100.15</t>
  </si>
  <si>
    <t>660.40.75.001-5100.17</t>
  </si>
  <si>
    <t>660.40.75.001-5100.98</t>
  </si>
  <si>
    <t>Benefits GASB 75 Expense</t>
  </si>
  <si>
    <t>660.40.75.001-5100.99</t>
  </si>
  <si>
    <t>Benefits Pension Expense</t>
  </si>
  <si>
    <t>660.40.75.001-6000.01</t>
  </si>
  <si>
    <t>660.40.75.001-6000.09</t>
  </si>
  <si>
    <t>Professional Services Uniform</t>
  </si>
  <si>
    <t>660.40.75.001-6000.15</t>
  </si>
  <si>
    <t>660.40.75.001-6000.18</t>
  </si>
  <si>
    <t>Professional Services Legal</t>
  </si>
  <si>
    <t>660.40.75.001-6100.01</t>
  </si>
  <si>
    <t>Utilities Electric</t>
  </si>
  <si>
    <t>660.40.75.001-6100.02</t>
  </si>
  <si>
    <t>Utilities Telephone</t>
  </si>
  <si>
    <t>660.40.75.001-6100.03</t>
  </si>
  <si>
    <t>Utilities Data Transmission / ISP</t>
  </si>
  <si>
    <t>660.40.75.001-6200.01</t>
  </si>
  <si>
    <t>Supplies Office</t>
  </si>
  <si>
    <t>660.40.75.001-6200.02</t>
  </si>
  <si>
    <t>660.40.75.001-6200.03</t>
  </si>
  <si>
    <t>Supplies Copier Maintenance &amp; Supplies</t>
  </si>
  <si>
    <t>660.40.75.001-6200.04</t>
  </si>
  <si>
    <t>Supplies Postage</t>
  </si>
  <si>
    <t>660.40.75.001-6200.05</t>
  </si>
  <si>
    <t>Supplies Gasoline</t>
  </si>
  <si>
    <t>660.40.75.001-6200.06</t>
  </si>
  <si>
    <t>Supplies Propane</t>
  </si>
  <si>
    <t>660.40.75.001-6200.09</t>
  </si>
  <si>
    <t>660.40.75.001-6200.10</t>
  </si>
  <si>
    <t>Supplies Protective Clothing</t>
  </si>
  <si>
    <t>660.40.75.001-6280.02</t>
  </si>
  <si>
    <t>Supplies-Public Works Pavement Repair</t>
  </si>
  <si>
    <t>660.40.75.001-6280.19</t>
  </si>
  <si>
    <t>Supplies-Public Works Specialty Maintenance Tools</t>
  </si>
  <si>
    <t>660.40.75.001-6280.20</t>
  </si>
  <si>
    <t>Supplies-Public Works Bin Repair</t>
  </si>
  <si>
    <t>660.40.75.001-6280.21</t>
  </si>
  <si>
    <t>Supplies-Public Works Used Oil Grant</t>
  </si>
  <si>
    <t>660.40.75.001-6280.22</t>
  </si>
  <si>
    <t>Supplies-Public Works Recycled Products</t>
  </si>
  <si>
    <t>660.40.75.001-6280.23</t>
  </si>
  <si>
    <t>Supplies-Public Works Recycling Education Program</t>
  </si>
  <si>
    <t>660.40.75.001-6280.24</t>
  </si>
  <si>
    <t>Supplies-Public Works Beverage Container - CRV</t>
  </si>
  <si>
    <t>660.40.75.001-6280.25</t>
  </si>
  <si>
    <t>Supplies-Public Works Collection Containers</t>
  </si>
  <si>
    <t>660.40.75.001-6280.26</t>
  </si>
  <si>
    <t>Supplies-Public Works 3 Cart System Containers</t>
  </si>
  <si>
    <t>660.40.75.001-6280.40</t>
  </si>
  <si>
    <t>660.40.75.001-6280.41</t>
  </si>
  <si>
    <t>Supplies-Public Works Bevarage Container Grant</t>
  </si>
  <si>
    <t>660.40.75.001-6300.01</t>
  </si>
  <si>
    <t>Dues &amp; Subscriptions Memberships</t>
  </si>
  <si>
    <t>660.40.75.001-6350.01</t>
  </si>
  <si>
    <t>Maintenance Agreements &amp; Licenses License/Software Maintenance</t>
  </si>
  <si>
    <t>660.40.75.001-6350.03</t>
  </si>
  <si>
    <t>Maintenance Agreements &amp; Licenses Maintenance Agreements</t>
  </si>
  <si>
    <t>660.40.75.001-6375.04</t>
  </si>
  <si>
    <t>Operating Fees Operating Permits</t>
  </si>
  <si>
    <t>660.40.75.001-6375.07</t>
  </si>
  <si>
    <t>Operating Fees Permit</t>
  </si>
  <si>
    <t>660.40.75.001-6375.09</t>
  </si>
  <si>
    <t>Operating Fees Dumping</t>
  </si>
  <si>
    <t>660.40.75.001-6375.10</t>
  </si>
  <si>
    <t>Operating Fees Sludge Disposal</t>
  </si>
  <si>
    <t>660.40.75.001-6375.11</t>
  </si>
  <si>
    <t>Operating Fees Compost Tipping</t>
  </si>
  <si>
    <t>660.40.75.001-6375.12</t>
  </si>
  <si>
    <t>Operating Fees Curbside Recycling</t>
  </si>
  <si>
    <t>660.40.75.001-6375.13</t>
  </si>
  <si>
    <t>Operating Fees Street Sweeper Tipping</t>
  </si>
  <si>
    <t>660.40.75.001-6375.14</t>
  </si>
  <si>
    <t>Operating Fees Wood Waste Tipping</t>
  </si>
  <si>
    <t>660.40.75.001-6375.15</t>
  </si>
  <si>
    <t>Operating Fees Concrete/Asphalt Tipping</t>
  </si>
  <si>
    <t>660.40.75.001-6375.16</t>
  </si>
  <si>
    <t>Operating Fees Universal Waste Recycling</t>
  </si>
  <si>
    <t>660.40.75.001-6375.17</t>
  </si>
  <si>
    <t>Operating Fees Refrigerant Cylinders</t>
  </si>
  <si>
    <t>660.40.75.001-6375.18</t>
  </si>
  <si>
    <t>Operating Fees Used Oil Recycling</t>
  </si>
  <si>
    <t>660.40.75.001-6400.01</t>
  </si>
  <si>
    <t>660.40.75.001-6400.02</t>
  </si>
  <si>
    <t>Repairs &amp; Maintenance Minor Equipment/Other</t>
  </si>
  <si>
    <t>660.40.75.001-6400.03</t>
  </si>
  <si>
    <t>Repairs &amp; Maintenance Major Repair &amp; Contingency</t>
  </si>
  <si>
    <t>660.40.75.001-6400.04</t>
  </si>
  <si>
    <t>Repairs &amp; Maintenance Equipment Rental</t>
  </si>
  <si>
    <t>660.40.75.001-6400.05</t>
  </si>
  <si>
    <t>660.40.75.001-6400.06</t>
  </si>
  <si>
    <t>Repairs &amp; Maintenance Smog Retrofit</t>
  </si>
  <si>
    <t>660.40.75.001-6400.07</t>
  </si>
  <si>
    <t>Repairs &amp; Maintenance Radio Communication</t>
  </si>
  <si>
    <t>660.40.75.001-6400.20</t>
  </si>
  <si>
    <t>Repairs &amp; Maintenance Property Maintenance</t>
  </si>
  <si>
    <t>660.40.75.001-6500.01</t>
  </si>
  <si>
    <t>Claims &amp; Insurance SIR</t>
  </si>
  <si>
    <t>660.40.75.001-6500.04</t>
  </si>
  <si>
    <t>Claims &amp; Insurance Insurance Premiums</t>
  </si>
  <si>
    <t>660.40.75.001-6600.01</t>
  </si>
  <si>
    <t>Administrative Expenses Meetings</t>
  </si>
  <si>
    <t>660.40.75.001-6600.03</t>
  </si>
  <si>
    <t>Administrative Expenses Mileage Reimbursement</t>
  </si>
  <si>
    <t>660.40.75.001-6600.04</t>
  </si>
  <si>
    <t>660.40.75.001-6600.07</t>
  </si>
  <si>
    <t>660.40.75.001-6600.25</t>
  </si>
  <si>
    <t>Administrative Expenses Support Services-Indirect Labor</t>
  </si>
  <si>
    <t>660.40.75.001-6600.26</t>
  </si>
  <si>
    <t>Administrative Expenses Support Services-IT</t>
  </si>
  <si>
    <t>660.40.75.001-6600.28</t>
  </si>
  <si>
    <t>Administrative Expenses Equipment Fund Contribution</t>
  </si>
  <si>
    <t>660.40.75.001-6600.32</t>
  </si>
  <si>
    <t>Administrative Expenses Vehicle Fund Contribution</t>
  </si>
  <si>
    <t>660.40.75.001-6600.36</t>
  </si>
  <si>
    <t>Administrative Expenses IT Fund Contribution</t>
  </si>
  <si>
    <t>660.40.75.001-6600.41</t>
  </si>
  <si>
    <t>Administrative Expenses Community Clean-up</t>
  </si>
  <si>
    <t>660.40.75.001-6700.99</t>
  </si>
  <si>
    <t>Depreciation Conversion</t>
  </si>
  <si>
    <t>660.40.75.001-7000.03</t>
  </si>
  <si>
    <t>660.40.75.001-7000.99</t>
  </si>
  <si>
    <t>660.40.75.001-9887.01</t>
  </si>
  <si>
    <t>Bad Debt Expense Service Fees</t>
  </si>
  <si>
    <t>660.40.75.001-9887.02</t>
  </si>
  <si>
    <t>Bad Debt Expense Penalties</t>
  </si>
  <si>
    <t>660.40.75.560-5000.99</t>
  </si>
  <si>
    <t>660.40.75.560-5100.00</t>
  </si>
  <si>
    <t>660.40.75.560-6000.01</t>
  </si>
  <si>
    <t>660.40.75.610-5000.01</t>
  </si>
  <si>
    <t>660.40.75.610-5000.02</t>
  </si>
  <si>
    <t>660.40.75.610-5000.03</t>
  </si>
  <si>
    <t>660.40.75.610-5000.04</t>
  </si>
  <si>
    <t>660.40.75.610-5000.06</t>
  </si>
  <si>
    <t>660.40.75.610-5000.07</t>
  </si>
  <si>
    <t>660.40.75.610-5000.08</t>
  </si>
  <si>
    <t>660.40.75.610-5000.10</t>
  </si>
  <si>
    <t>660.40.75.610-5000.11</t>
  </si>
  <si>
    <t>660.40.75.610-5000.12</t>
  </si>
  <si>
    <t>660.40.75.610-5000.99</t>
  </si>
  <si>
    <t>660.40.75.610-5100.00</t>
  </si>
  <si>
    <t>660.40.75.610-5100.01</t>
  </si>
  <si>
    <t>660.40.75.610-5100.02</t>
  </si>
  <si>
    <t>660.40.75.610-5100.03</t>
  </si>
  <si>
    <t>660.40.75.610-5100.04</t>
  </si>
  <si>
    <t>660.40.75.610-5100.05</t>
  </si>
  <si>
    <t>660.40.75.610-5100.06</t>
  </si>
  <si>
    <t>660.40.75.610-5100.07</t>
  </si>
  <si>
    <t>660.40.75.610-5100.08</t>
  </si>
  <si>
    <t>660.40.75.610-5100.09</t>
  </si>
  <si>
    <t>660.40.75.610-5100.10</t>
  </si>
  <si>
    <t>660.40.75.610-5100.11</t>
  </si>
  <si>
    <t>660.40.75.610-5100.12</t>
  </si>
  <si>
    <t>660.40.75.610-5100.15</t>
  </si>
  <si>
    <t>660.40.75.610-5100.17</t>
  </si>
  <si>
    <t>660.40.75.610-6000.09</t>
  </si>
  <si>
    <t>660.40.75.610-6000.12</t>
  </si>
  <si>
    <t>Professional Services Contract Services</t>
  </si>
  <si>
    <t>660.40.75.610-6200.02</t>
  </si>
  <si>
    <t>660.40.75.610-6200.05</t>
  </si>
  <si>
    <t>660.40.75.610-6200.06</t>
  </si>
  <si>
    <t>660.40.75.610-6200.12</t>
  </si>
  <si>
    <t>Supplies CNG</t>
  </si>
  <si>
    <t>660.40.75.610-6280.02</t>
  </si>
  <si>
    <t>660.40.75.610-6280.14</t>
  </si>
  <si>
    <t>Supplies-Public Works Protective Clothing</t>
  </si>
  <si>
    <t>660.40.75.610-6280.19</t>
  </si>
  <si>
    <t>660.40.75.610-6280.20</t>
  </si>
  <si>
    <t>increase due to vandalism, fires</t>
  </si>
  <si>
    <t>660.40.75.610-6280.25</t>
  </si>
  <si>
    <t>660.40.75.610-6280.26</t>
  </si>
  <si>
    <t>660.40.75.610-6375.07</t>
  </si>
  <si>
    <t>660.40.75.610-6375.09</t>
  </si>
  <si>
    <t>660.40.75.610-6375.10</t>
  </si>
  <si>
    <t>660.40.75.610-6375.11</t>
  </si>
  <si>
    <t>660.40.75.610-6375.12</t>
  </si>
  <si>
    <t>add note - fee for county/blue cart commodities</t>
  </si>
  <si>
    <t>660.40.75.610-6375.14</t>
  </si>
  <si>
    <t>660.40.75.610-6375.15</t>
  </si>
  <si>
    <t>660.40.75.610-6375.16</t>
  </si>
  <si>
    <t>660.40.75.610-6375.17</t>
  </si>
  <si>
    <t>660.40.75.610-6400.02</t>
  </si>
  <si>
    <t>660.40.75.610-6400.05</t>
  </si>
  <si>
    <t>660.40.75.610-6400.06</t>
  </si>
  <si>
    <t>660.40.75.610-6400.07</t>
  </si>
  <si>
    <t>660.40.75.610-6400.10</t>
  </si>
  <si>
    <t>Repairs &amp; Maintenance Pavement</t>
  </si>
  <si>
    <t>660.40.75.610-6400.23</t>
  </si>
  <si>
    <t>Repairs &amp; Maintenance Bin Repair</t>
  </si>
  <si>
    <t>660.40.75.610-6600.01</t>
  </si>
  <si>
    <t>660.40.75.610-6600.03</t>
  </si>
  <si>
    <t>660.40.75.610-6600.04</t>
  </si>
  <si>
    <t>660.40.75.610-6600.07</t>
  </si>
  <si>
    <t>660.40.75.620-5000.01</t>
  </si>
  <si>
    <t>660.40.75.620-5000.02</t>
  </si>
  <si>
    <t>660.40.75.620-5000.03</t>
  </si>
  <si>
    <t>660.40.75.620-5000.04</t>
  </si>
  <si>
    <t>660.40.75.620-5000.06</t>
  </si>
  <si>
    <t>660.40.75.620-5000.07</t>
  </si>
  <si>
    <t>660.40.75.620-5000.08</t>
  </si>
  <si>
    <t>660.40.75.620-5000.10</t>
  </si>
  <si>
    <t>660.40.75.620-5000.11</t>
  </si>
  <si>
    <t>660.40.75.620-5000.12</t>
  </si>
  <si>
    <t>660.40.75.620-5000.99</t>
  </si>
  <si>
    <t>660.40.75.620-5100.00</t>
  </si>
  <si>
    <t>660.40.75.620-5100.01</t>
  </si>
  <si>
    <t>660.40.75.620-5100.02</t>
  </si>
  <si>
    <t>660.40.75.620-5100.03</t>
  </si>
  <si>
    <t>660.40.75.620-5100.04</t>
  </si>
  <si>
    <t>660.40.75.620-5100.05</t>
  </si>
  <si>
    <t>660.40.75.620-5100.06</t>
  </si>
  <si>
    <t>660.40.75.620-5100.07</t>
  </si>
  <si>
    <t>660.40.75.620-5100.08</t>
  </si>
  <si>
    <t>660.40.75.620-5100.09</t>
  </si>
  <si>
    <t>660.40.75.620-5100.10</t>
  </si>
  <si>
    <t>660.40.75.620-5100.11</t>
  </si>
  <si>
    <t>660.40.75.620-5100.12</t>
  </si>
  <si>
    <t>660.40.75.620-5100.15</t>
  </si>
  <si>
    <t>660.40.75.620-5100.17</t>
  </si>
  <si>
    <t>660.40.75.620-6000.09</t>
  </si>
  <si>
    <t>660.40.75.620-6000.12</t>
  </si>
  <si>
    <t>660.40.75.620-6200.02</t>
  </si>
  <si>
    <t>660.40.75.620-6200.05</t>
  </si>
  <si>
    <t>660.40.75.620-6200.06</t>
  </si>
  <si>
    <t>660.40.75.620-6200.12</t>
  </si>
  <si>
    <t>660.40.75.620-6280.02</t>
  </si>
  <si>
    <t>660.40.75.620-6280.14</t>
  </si>
  <si>
    <t>660.40.75.620-6280.19</t>
  </si>
  <si>
    <t>660.40.75.620-6280.20</t>
  </si>
  <si>
    <t>660.40.75.620-6280.25</t>
  </si>
  <si>
    <t>660.40.75.620-6280.26</t>
  </si>
  <si>
    <t>660.40.75.620-6375.07</t>
  </si>
  <si>
    <t>660.40.75.620-6375.09</t>
  </si>
  <si>
    <t>660.40.75.620-6375.10</t>
  </si>
  <si>
    <t>660.40.75.620-6375.11</t>
  </si>
  <si>
    <t>660.40.75.620-6375.12</t>
  </si>
  <si>
    <t>660.40.75.620-6375.14</t>
  </si>
  <si>
    <t>660.40.75.620-6375.15</t>
  </si>
  <si>
    <t>660.40.75.620-6375.16</t>
  </si>
  <si>
    <t>660.40.75.620-6375.17</t>
  </si>
  <si>
    <t>660.40.75.620-6375.18</t>
  </si>
  <si>
    <t>660.40.75.620-6400.02</t>
  </si>
  <si>
    <t>660.40.75.620-6400.05</t>
  </si>
  <si>
    <t>660.40.75.620-6400.06</t>
  </si>
  <si>
    <t>660.40.75.620-6400.07</t>
  </si>
  <si>
    <t>660.40.75.620-6400.10</t>
  </si>
  <si>
    <t>660.40.75.620-6400.23</t>
  </si>
  <si>
    <t>660.40.75.620-6600.01</t>
  </si>
  <si>
    <t>660.40.75.620-6600.03</t>
  </si>
  <si>
    <t>660.40.75.620-6600.04</t>
  </si>
  <si>
    <t>660.40.75.620-6600.07</t>
  </si>
  <si>
    <t>660.40.75.630-5000.01</t>
  </si>
  <si>
    <t>660.40.75.630-5000.02</t>
  </si>
  <si>
    <t>660.40.75.630-5000.03</t>
  </si>
  <si>
    <t>660.40.75.630-5000.04</t>
  </si>
  <si>
    <t>660.40.75.630-5000.06</t>
  </si>
  <si>
    <t>660.40.75.630-5000.07</t>
  </si>
  <si>
    <t>660.40.75.630-5000.08</t>
  </si>
  <si>
    <t>660.40.75.630-5000.10</t>
  </si>
  <si>
    <t>660.40.75.630-5000.11</t>
  </si>
  <si>
    <t>660.40.75.630-5000.12</t>
  </si>
  <si>
    <t>660.40.75.630-5000.99</t>
  </si>
  <si>
    <t>660.40.75.630-5100.00</t>
  </si>
  <si>
    <t>660.40.75.630-5100.01</t>
  </si>
  <si>
    <t>660.40.75.630-5100.02</t>
  </si>
  <si>
    <t>660.40.75.630-5100.03</t>
  </si>
  <si>
    <t>660.40.75.630-5100.04</t>
  </si>
  <si>
    <t>660.40.75.630-5100.05</t>
  </si>
  <si>
    <t>660.40.75.630-5100.06</t>
  </si>
  <si>
    <t>660.40.75.630-5100.07</t>
  </si>
  <si>
    <t>660.40.75.630-5100.08</t>
  </si>
  <si>
    <t>660.40.75.630-5100.09</t>
  </si>
  <si>
    <t>660.40.75.630-5100.10</t>
  </si>
  <si>
    <t>660.40.75.630-5100.11</t>
  </si>
  <si>
    <t>660.40.75.630-5100.12</t>
  </si>
  <si>
    <t>660.40.75.630-5100.15</t>
  </si>
  <si>
    <t>660.40.75.630-5100.17</t>
  </si>
  <si>
    <t>660.40.75.630-6000.09</t>
  </si>
  <si>
    <t>660.40.75.630-6200.02</t>
  </si>
  <si>
    <t>660.40.75.630-6200.05</t>
  </si>
  <si>
    <t>660.40.75.630-6200.06</t>
  </si>
  <si>
    <t>660.40.75.630-6280.01</t>
  </si>
  <si>
    <t>Supplies-Public Works Street Maintenance</t>
  </si>
  <si>
    <t>660.40.75.630-6280.02</t>
  </si>
  <si>
    <t>660.40.75.630-6280.14</t>
  </si>
  <si>
    <t>660.40.75.630-6280.19</t>
  </si>
  <si>
    <t>660.40.75.630-6300.01</t>
  </si>
  <si>
    <t>660.40.75.630-6375.04</t>
  </si>
  <si>
    <t>660.40.75.630-6375.09</t>
  </si>
  <si>
    <t>660.40.75.630-6375.13</t>
  </si>
  <si>
    <t>660.40.75.630-6400.02</t>
  </si>
  <si>
    <t>660.40.75.630-6400.04</t>
  </si>
  <si>
    <t>660.40.75.630-6400.05</t>
  </si>
  <si>
    <t>660.40.75.630-6400.06</t>
  </si>
  <si>
    <t>660.40.75.630-6400.07</t>
  </si>
  <si>
    <t>660.40.75.630-6600.01</t>
  </si>
  <si>
    <t>660.40.75.630-6600.03</t>
  </si>
  <si>
    <t>660.40.75.630-6600.04</t>
  </si>
  <si>
    <t>660.45.40.000-5000.01</t>
  </si>
  <si>
    <t>660.45.40.000-5000.02</t>
  </si>
  <si>
    <t>660.45.40.000-5000.03</t>
  </si>
  <si>
    <t>660.45.40.000-5000.04</t>
  </si>
  <si>
    <t>660.45.40.000-5000.06</t>
  </si>
  <si>
    <t>660.45.40.000-5000.07</t>
  </si>
  <si>
    <t>660.45.40.000-5000.08</t>
  </si>
  <si>
    <t>660.45.40.000-5000.11</t>
  </si>
  <si>
    <t>660.45.40.000-5000.99</t>
  </si>
  <si>
    <t>660.45.40.000-5100.00</t>
  </si>
  <si>
    <t>660.45.40.000-5100.01</t>
  </si>
  <si>
    <t>660.45.40.000-5100.02</t>
  </si>
  <si>
    <t>660.45.40.000-5100.03</t>
  </si>
  <si>
    <t>660.45.40.000-5100.04</t>
  </si>
  <si>
    <t>660.45.40.000-5100.05</t>
  </si>
  <si>
    <t>660.45.40.000-5100.06</t>
  </si>
  <si>
    <t>660.45.40.000-5100.07</t>
  </si>
  <si>
    <t>660.45.40.000-5100.08</t>
  </si>
  <si>
    <t>660.45.40.000-5100.09</t>
  </si>
  <si>
    <t>660.45.40.000-5100.11</t>
  </si>
  <si>
    <t>660.45.40.000-5100.15</t>
  </si>
  <si>
    <t>660.45.40.000-5100.17</t>
  </si>
  <si>
    <t>660.45.40.000-6000.01</t>
  </si>
  <si>
    <t>660.45.40.000-6000.10</t>
  </si>
  <si>
    <t>660.45.40.000-6000.12</t>
  </si>
  <si>
    <t>660.45.40.000-6000.13</t>
  </si>
  <si>
    <t>660.45.40.000-6000.14</t>
  </si>
  <si>
    <t>660.45.40.000-6000.18</t>
  </si>
  <si>
    <t>660.45.40.000-6100.01</t>
  </si>
  <si>
    <t>660.45.40.000-6100.02</t>
  </si>
  <si>
    <t>660.45.40.000-6100.03</t>
  </si>
  <si>
    <t>660.45.40.000-6200.01</t>
  </si>
  <si>
    <t>660.45.40.000-6200.02</t>
  </si>
  <si>
    <t>660.45.40.000-6200.03</t>
  </si>
  <si>
    <t>660.45.40.000-6200.04</t>
  </si>
  <si>
    <t>660.45.40.000-6200.05</t>
  </si>
  <si>
    <t>660.45.40.000-6200.09</t>
  </si>
  <si>
    <t>660.45.40.000-6300.01</t>
  </si>
  <si>
    <t>660.45.40.000-6300.02</t>
  </si>
  <si>
    <t>660.45.40.000-6300.03</t>
  </si>
  <si>
    <t>660.45.40.000-6350.01</t>
  </si>
  <si>
    <t>660.45.40.000-6350.02</t>
  </si>
  <si>
    <t>660.45.40.000-6350.03</t>
  </si>
  <si>
    <t>660.45.40.000-6350.04</t>
  </si>
  <si>
    <t>660.45.40.000-6350.05</t>
  </si>
  <si>
    <t>660.45.40.000-6350.06</t>
  </si>
  <si>
    <t>660.45.40.000-6400.01</t>
  </si>
  <si>
    <t>660.45.40.000-6400.02</t>
  </si>
  <si>
    <t>660.45.40.000-6400.03</t>
  </si>
  <si>
    <t>660.45.40.000-6400.04</t>
  </si>
  <si>
    <t>660.45.40.000-6400.05</t>
  </si>
  <si>
    <t>660.45.40.000-6600.01</t>
  </si>
  <si>
    <t>660.45.40.000-6600.03</t>
  </si>
  <si>
    <t>660.45.40.000-6600.04</t>
  </si>
  <si>
    <t>660.45.40.000-6600.05</t>
  </si>
  <si>
    <t>660.45.40.000-6600.06</t>
  </si>
  <si>
    <t>660.45.40.000-6600.07</t>
  </si>
  <si>
    <t>660.45.40.000-6600.08</t>
  </si>
  <si>
    <t>660.45.40.000-6600.14</t>
  </si>
  <si>
    <t>660.45.40.000-6600.24</t>
  </si>
  <si>
    <t>660.45.40.000-6600.25</t>
  </si>
  <si>
    <t>660.45.40.000-6600.26</t>
  </si>
  <si>
    <t>660.45.40.000-6600.27</t>
  </si>
  <si>
    <t>660.45.40.000-6600.29</t>
  </si>
  <si>
    <t>660.45.40.000-6600.30</t>
  </si>
  <si>
    <t>660.45.40.000-7000.03</t>
  </si>
  <si>
    <t>660.45.40.000-7000.04</t>
  </si>
  <si>
    <t>660.45.40.000-7000.07</t>
  </si>
  <si>
    <t>660.45.40.000-7000.08</t>
  </si>
  <si>
    <t>660.45.40.000-7000.12</t>
  </si>
  <si>
    <t>660.45.40.000-7000.99</t>
  </si>
  <si>
    <t>660.45.41.000-5000.01</t>
  </si>
  <si>
    <t>660.45.41.000-5000.02</t>
  </si>
  <si>
    <t>660.45.41.000-5000.03</t>
  </si>
  <si>
    <t>660.45.41.000-5000.04</t>
  </si>
  <si>
    <t>660.45.41.000-5000.06</t>
  </si>
  <si>
    <t>660.45.41.000-5000.07</t>
  </si>
  <si>
    <t>660.45.41.000-5000.08</t>
  </si>
  <si>
    <t>660.45.41.000-5000.11</t>
  </si>
  <si>
    <t>660.45.41.000-5000.99</t>
  </si>
  <si>
    <t>660.45.41.000-5100.00</t>
  </si>
  <si>
    <t>660.45.41.000-5100.01</t>
  </si>
  <si>
    <t>660.45.41.000-5100.02</t>
  </si>
  <si>
    <t>660.45.41.000-5100.03</t>
  </si>
  <si>
    <t>660.45.41.000-5100.04</t>
  </si>
  <si>
    <t>660.45.41.000-5100.05</t>
  </si>
  <si>
    <t>660.45.41.000-5100.06</t>
  </si>
  <si>
    <t>660.45.41.000-5100.07</t>
  </si>
  <si>
    <t>660.45.41.000-5100.08</t>
  </si>
  <si>
    <t>660.45.41.000-5100.09</t>
  </si>
  <si>
    <t>660.45.41.000-5100.11</t>
  </si>
  <si>
    <t>660.45.41.000-5100.15</t>
  </si>
  <si>
    <t>660.45.41.000-5100.17</t>
  </si>
  <si>
    <t>660.45.41.000-6000.01</t>
  </si>
  <si>
    <t>660.45.41.000-6000.10</t>
  </si>
  <si>
    <t>660.45.41.000-6000.12</t>
  </si>
  <si>
    <t>660.45.41.000-6000.13</t>
  </si>
  <si>
    <t>660.45.41.000-6000.14</t>
  </si>
  <si>
    <t>660.45.41.000-6000.18</t>
  </si>
  <si>
    <t>660.45.41.000-6100.01</t>
  </si>
  <si>
    <t>660.45.41.000-6100.02</t>
  </si>
  <si>
    <t>660.45.41.000-6100.03</t>
  </si>
  <si>
    <t>660.45.41.000-6200.01</t>
  </si>
  <si>
    <t>660.45.41.000-6200.02</t>
  </si>
  <si>
    <t>660.45.41.000-6200.03</t>
  </si>
  <si>
    <t>660.45.41.000-6200.04</t>
  </si>
  <si>
    <t>660.45.41.000-6200.05</t>
  </si>
  <si>
    <t>660.45.41.000-6200.09</t>
  </si>
  <si>
    <t>660.45.41.000-6300.01</t>
  </si>
  <si>
    <t>660.45.41.000-6300.02</t>
  </si>
  <si>
    <t>660.45.41.000-6300.03</t>
  </si>
  <si>
    <t>660.45.41.000-6350.01</t>
  </si>
  <si>
    <t>660.45.41.000-6350.02</t>
  </si>
  <si>
    <t>660.45.41.000-6350.03</t>
  </si>
  <si>
    <t>660.45.41.000-6350.04</t>
  </si>
  <si>
    <t>660.45.41.000-6350.05</t>
  </si>
  <si>
    <t>660.45.41.000-6350.06</t>
  </si>
  <si>
    <t>660.45.41.000-6400.01</t>
  </si>
  <si>
    <t>660.45.41.000-6400.02</t>
  </si>
  <si>
    <t>660.45.41.000-6400.03</t>
  </si>
  <si>
    <t>660.45.41.000-6400.04</t>
  </si>
  <si>
    <t>660.45.41.000-6400.05</t>
  </si>
  <si>
    <t>660.45.41.000-6600.01</t>
  </si>
  <si>
    <t>660.45.41.000-6600.03</t>
  </si>
  <si>
    <t>660.45.41.000-6600.04</t>
  </si>
  <si>
    <t>660.45.41.000-6600.05</t>
  </si>
  <si>
    <t>660.45.41.000-6600.06</t>
  </si>
  <si>
    <t>660.45.41.000-6600.07</t>
  </si>
  <si>
    <t>660.45.41.000-6600.08</t>
  </si>
  <si>
    <t>660.45.41.000-6600.14</t>
  </si>
  <si>
    <t>660.45.41.000-6600.24</t>
  </si>
  <si>
    <t>660.45.41.000-6600.25</t>
  </si>
  <si>
    <t>660.45.41.000-6600.26</t>
  </si>
  <si>
    <t>660.45.41.000-6600.27</t>
  </si>
  <si>
    <t>660.45.41.000-6600.29</t>
  </si>
  <si>
    <t>660.45.41.000-6600.30</t>
  </si>
  <si>
    <t>660.45.41.000-7000.03</t>
  </si>
  <si>
    <t>660.45.41.000-7000.04</t>
  </si>
  <si>
    <t>660.45.41.000-7000.07</t>
  </si>
  <si>
    <t>660.45.41.000-7000.08</t>
  </si>
  <si>
    <t>660.45.41.000-7000.12</t>
  </si>
  <si>
    <t>660.45.41.000-7000.99</t>
  </si>
  <si>
    <t xml:space="preserve">Benefits Other Post Employment Benefits </t>
  </si>
  <si>
    <t>Professional Services Consultant</t>
  </si>
  <si>
    <t>Professional Services Compliance Monitoring</t>
  </si>
  <si>
    <t>Professional Services IW Pre Analysis</t>
  </si>
  <si>
    <t>Dues &amp; Subscriptions Publications</t>
  </si>
  <si>
    <t>Dues &amp; Subscriptions Certifications</t>
  </si>
  <si>
    <t>Maintenance Agreements &amp; Licenses Hardware Maintenance</t>
  </si>
  <si>
    <t>Maintenance Agreements &amp; Licenses SCADA</t>
  </si>
  <si>
    <t>Maintenance Agreements &amp; Licenses Traffic Control</t>
  </si>
  <si>
    <t>Maintenance Agreements &amp; Licenses Streetlights</t>
  </si>
  <si>
    <t>Administrative Expenses Public/Legal Advertisement</t>
  </si>
  <si>
    <t>Administrative Expenses Property/Building Rental</t>
  </si>
  <si>
    <t>Administrative Expenses Employee Recognition</t>
  </si>
  <si>
    <t>Administrative Expenses Filing/Recording Fee</t>
  </si>
  <si>
    <t>Administrative Expenses Marketing</t>
  </si>
  <si>
    <t>Administrative Expenses Support Services-Direct Labor</t>
  </si>
  <si>
    <t>Administrative Expenses Administration &amp; Planning</t>
  </si>
  <si>
    <t>Administrative Expenses Other Expenses</t>
  </si>
  <si>
    <t>Capital Outlay Furniture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</si>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</sst>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</font>
    <font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8" fillId="0" borderId="0"/>
  </cellStyleXfs>
  <cellXfs count="215">
    <xf numFmtId="0" fontId="0" fillId="0" borderId="0" xfId="0"/>
    <xf numFmtId="0" fontId="0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0" fontId="5" fillId="0" borderId="0" xfId="4" applyFont="1" applyAlignment="1">
      <alignment horizontal="centerContinuous"/>
    </xf>
    <xf numFmtId="0" fontId="5" fillId="0" borderId="0" xfId="4" applyFont="1" applyFill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Fill="1" applyAlignment="1">
      <alignment horizontal="centerContinuous"/>
    </xf>
    <xf numFmtId="0" fontId="3" fillId="0" borderId="0" xfId="0" applyFont="1"/>
    <xf numFmtId="0" fontId="3" fillId="0" borderId="0" xfId="4" applyFont="1" applyAlignment="1">
      <alignment horizontal="centerContinuous"/>
    </xf>
    <xf numFmtId="0" fontId="3" fillId="0" borderId="0" xfId="0" applyFont="1" applyBorder="1" applyAlignment="1">
      <alignment horizontal="centerContinuous"/>
    </xf>
    <xf numFmtId="0" fontId="5" fillId="0" borderId="0" xfId="4" applyFont="1" applyAlignment="1">
      <alignment horizontal="center"/>
    </xf>
    <xf numFmtId="0" fontId="3" fillId="0" borderId="0" xfId="4" applyFont="1" applyAlignment="1">
      <alignment horizontal="center"/>
    </xf>
    <xf numFmtId="0" fontId="3" fillId="0" borderId="0" xfId="0" applyFont="1" applyFill="1"/>
    <xf numFmtId="0" fontId="3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Continuous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1" fillId="0" borderId="3" xfId="0" applyFont="1" applyFill="1" applyBorder="1" applyAlignment="1">
      <alignment horizontal="centerContinuous"/>
    </xf>
    <xf numFmtId="0" fontId="1" fillId="0" borderId="3" xfId="0" applyFont="1" applyBorder="1" applyAlignment="1">
      <alignment horizontal="centerContinuous"/>
    </xf>
    <xf numFmtId="0" fontId="5" fillId="0" borderId="0" xfId="4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5" fillId="0" borderId="0" xfId="4" applyFont="1"/>
    <xf numFmtId="0" fontId="6" fillId="0" borderId="0" xfId="4" applyFont="1" applyAlignment="1">
      <alignment horizontal="center"/>
    </xf>
    <xf numFmtId="0" fontId="2" fillId="0" borderId="0" xfId="0" applyFont="1"/>
    <xf numFmtId="0" fontId="2" fillId="0" borderId="0" xfId="0" applyFont="1" applyFill="1"/>
    <xf numFmtId="0" fontId="2" fillId="0" borderId="0" xfId="0" applyFont="1" applyBorder="1"/>
    <xf numFmtId="164" fontId="5" fillId="0" borderId="0" xfId="2" applyNumberFormat="1" applyFont="1"/>
    <xf numFmtId="164" fontId="2" fillId="0" borderId="0" xfId="2" applyNumberFormat="1" applyFont="1"/>
    <xf numFmtId="164" fontId="2" fillId="0" borderId="0" xfId="2" applyNumberFormat="1" applyFont="1" applyFill="1"/>
    <xf numFmtId="164" fontId="2" fillId="0" borderId="0" xfId="2" applyNumberFormat="1" applyFont="1" applyBorder="1"/>
    <xf numFmtId="164" fontId="3" fillId="0" borderId="0" xfId="0" applyNumberFormat="1" applyFont="1" applyFill="1"/>
    <xf numFmtId="0" fontId="3" fillId="0" borderId="0" xfId="4" applyFont="1"/>
    <xf numFmtId="0" fontId="1" fillId="0" borderId="0" xfId="0" applyFont="1" applyFill="1"/>
    <xf numFmtId="0" fontId="2" fillId="0" borderId="0" xfId="0" applyFont="1" applyAlignment="1">
      <alignment horizontal="right"/>
    </xf>
    <xf numFmtId="0" fontId="5" fillId="0" borderId="0" xfId="4" applyFont="1" applyAlignment="1">
      <alignment vertical="top"/>
    </xf>
    <xf numFmtId="0" fontId="3" fillId="0" borderId="0" xfId="4" applyFont="1" applyAlignment="1">
      <alignment horizontal="left" vertical="top"/>
    </xf>
    <xf numFmtId="0" fontId="2" fillId="0" borderId="0" xfId="0" applyFont="1" applyAlignment="1">
      <alignment vertical="top" wrapText="1"/>
    </xf>
    <xf numFmtId="165" fontId="2" fillId="0" borderId="0" xfId="1" applyNumberFormat="1" applyFont="1" applyFill="1" applyAlignment="1">
      <alignment vertical="top"/>
    </xf>
    <xf numFmtId="165" fontId="2" fillId="0" borderId="0" xfId="0" applyNumberFormat="1" applyFont="1"/>
    <xf numFmtId="9" fontId="2" fillId="0" borderId="0" xfId="3" applyFont="1" applyAlignment="1">
      <alignment horizontal="right"/>
    </xf>
    <xf numFmtId="0" fontId="2" fillId="0" borderId="0" xfId="0" applyFont="1" applyAlignment="1">
      <alignment wrapText="1"/>
    </xf>
    <xf numFmtId="165" fontId="2" fillId="0" borderId="0" xfId="0" applyNumberFormat="1" applyFont="1" applyAlignment="1">
      <alignment vertical="top"/>
    </xf>
    <xf numFmtId="9" fontId="2" fillId="0" borderId="0" xfId="3" applyFont="1" applyAlignment="1">
      <alignment horizontal="right" vertical="top"/>
    </xf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165" fontId="2" fillId="0" borderId="3" xfId="0" applyNumberFormat="1" applyFont="1" applyBorder="1"/>
    <xf numFmtId="9" fontId="2" fillId="0" borderId="3" xfId="3" applyFont="1" applyBorder="1" applyAlignment="1">
      <alignment horizontal="right"/>
    </xf>
    <xf numFmtId="0" fontId="2" fillId="0" borderId="0" xfId="0" applyFont="1" applyAlignment="1">
      <alignment horizontal="left"/>
    </xf>
    <xf numFmtId="165" fontId="3" fillId="0" borderId="2" xfId="0" applyNumberFormat="1" applyFont="1" applyFill="1" applyBorder="1" applyAlignment="1">
      <alignment vertical="top" wrapText="1"/>
    </xf>
    <xf numFmtId="165" fontId="3" fillId="0" borderId="2" xfId="0" applyNumberFormat="1" applyFont="1" applyBorder="1" applyAlignment="1">
      <alignment vertical="top" wrapText="1"/>
    </xf>
    <xf numFmtId="165" fontId="2" fillId="0" borderId="2" xfId="0" applyNumberFormat="1" applyFont="1" applyBorder="1"/>
    <xf numFmtId="41" fontId="3" fillId="0" borderId="2" xfId="0" applyNumberFormat="1" applyFont="1" applyBorder="1" applyAlignment="1">
      <alignment vertical="top" wrapText="1"/>
    </xf>
    <xf numFmtId="0" fontId="3" fillId="0" borderId="0" xfId="4" applyFont="1" applyAlignment="1">
      <alignment horizontal="left"/>
    </xf>
    <xf numFmtId="0" fontId="3" fillId="0" borderId="0" xfId="0" applyFont="1" applyFill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Fill="1" applyAlignment="1">
      <alignment vertical="top" wrapText="1"/>
    </xf>
    <xf numFmtId="0" fontId="5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2" fillId="0" borderId="0" xfId="0" applyFont="1" applyFill="1" applyAlignment="1">
      <alignment vertical="top"/>
    </xf>
    <xf numFmtId="0" fontId="3" fillId="0" borderId="0" xfId="0" applyFont="1" applyAlignment="1">
      <alignment horizontal="center" vertical="top"/>
    </xf>
    <xf numFmtId="49" fontId="5" fillId="0" borderId="0" xfId="4" applyNumberFormat="1" applyFont="1" applyAlignment="1">
      <alignment vertical="top"/>
    </xf>
    <xf numFmtId="0" fontId="3" fillId="0" borderId="0" xfId="0" applyFont="1" applyAlignment="1">
      <alignment vertical="top"/>
    </xf>
    <xf numFmtId="165" fontId="3" fillId="0" borderId="0" xfId="0" applyNumberFormat="1" applyFont="1" applyAlignment="1">
      <alignment vertical="top"/>
    </xf>
    <xf numFmtId="0" fontId="3" fillId="0" borderId="0" xfId="0" applyFont="1" applyAlignment="1">
      <alignment wrapText="1"/>
    </xf>
    <xf numFmtId="165" fontId="3" fillId="0" borderId="0" xfId="0" applyNumberFormat="1" applyFont="1" applyAlignment="1">
      <alignment vertical="top" wrapText="1"/>
    </xf>
    <xf numFmtId="0" fontId="3" fillId="0" borderId="0" xfId="0" applyFont="1" applyFill="1" applyAlignment="1">
      <alignment horizontal="center" vertical="top"/>
    </xf>
    <xf numFmtId="9" fontId="2" fillId="0" borderId="3" xfId="3" applyFont="1" applyBorder="1" applyAlignment="1">
      <alignment horizontal="right" vertical="top"/>
    </xf>
    <xf numFmtId="0" fontId="1" fillId="0" borderId="0" xfId="0" applyFont="1" applyAlignment="1">
      <alignment vertical="top"/>
    </xf>
    <xf numFmtId="0" fontId="5" fillId="0" borderId="0" xfId="4" applyFont="1" applyAlignment="1">
      <alignment horizontal="left" vertical="top"/>
    </xf>
    <xf numFmtId="0" fontId="2" fillId="0" borderId="0" xfId="0" applyFont="1" applyAlignment="1">
      <alignment horizontal="left" vertical="top"/>
    </xf>
    <xf numFmtId="165" fontId="3" fillId="0" borderId="2" xfId="1" applyNumberFormat="1" applyFont="1" applyFill="1" applyBorder="1" applyAlignment="1">
      <alignment vertical="top"/>
    </xf>
    <xf numFmtId="165" fontId="3" fillId="0" borderId="2" xfId="1" applyNumberFormat="1" applyFont="1" applyBorder="1" applyAlignment="1">
      <alignment vertical="top"/>
    </xf>
    <xf numFmtId="165" fontId="2" fillId="0" borderId="2" xfId="0" applyNumberFormat="1" applyFont="1" applyBorder="1" applyAlignment="1">
      <alignment vertical="top"/>
    </xf>
    <xf numFmtId="165" fontId="3" fillId="0" borderId="0" xfId="0" applyNumberFormat="1" applyFont="1" applyBorder="1" applyAlignment="1">
      <alignment vertical="top"/>
    </xf>
    <xf numFmtId="165" fontId="2" fillId="0" borderId="0" xfId="1" applyNumberFormat="1" applyFont="1" applyAlignment="1">
      <alignment vertical="top"/>
    </xf>
    <xf numFmtId="165" fontId="2" fillId="0" borderId="3" xfId="1" applyNumberFormat="1" applyFont="1" applyFill="1" applyBorder="1" applyAlignment="1">
      <alignment vertical="top"/>
    </xf>
    <xf numFmtId="165" fontId="2" fillId="0" borderId="3" xfId="0" applyNumberFormat="1" applyFont="1" applyBorder="1" applyAlignment="1">
      <alignment vertical="top"/>
    </xf>
    <xf numFmtId="165" fontId="3" fillId="0" borderId="0" xfId="1" applyNumberFormat="1" applyFont="1" applyAlignment="1">
      <alignment vertical="top"/>
    </xf>
    <xf numFmtId="165" fontId="3" fillId="0" borderId="0" xfId="1" applyNumberFormat="1" applyFont="1" applyFill="1" applyAlignment="1">
      <alignment vertical="top"/>
    </xf>
    <xf numFmtId="165" fontId="2" fillId="0" borderId="0" xfId="1" applyNumberFormat="1" applyFont="1"/>
    <xf numFmtId="164" fontId="2" fillId="0" borderId="0" xfId="2" applyNumberFormat="1" applyFont="1" applyAlignment="1">
      <alignment horizontal="left"/>
    </xf>
    <xf numFmtId="164" fontId="3" fillId="0" borderId="4" xfId="2" applyNumberFormat="1" applyFont="1" applyFill="1" applyBorder="1"/>
    <xf numFmtId="164" fontId="3" fillId="0" borderId="4" xfId="2" applyNumberFormat="1" applyFont="1" applyBorder="1"/>
    <xf numFmtId="166" fontId="2" fillId="0" borderId="0" xfId="3" applyNumberFormat="1" applyFont="1"/>
    <xf numFmtId="166" fontId="2" fillId="0" borderId="0" xfId="3" applyNumberFormat="1" applyFont="1" applyAlignment="1">
      <alignment vertical="top"/>
    </xf>
    <xf numFmtId="164" fontId="2" fillId="0" borderId="0" xfId="2" applyNumberFormat="1" applyFont="1" applyAlignment="1">
      <alignment vertical="top"/>
    </xf>
    <xf numFmtId="164" fontId="3" fillId="0" borderId="4" xfId="2" applyNumberFormat="1" applyFont="1" applyFill="1" applyBorder="1" applyAlignment="1">
      <alignment vertical="top"/>
    </xf>
    <xf numFmtId="0" fontId="2" fillId="0" borderId="0" xfId="5" applyFont="1" applyAlignment="1">
      <alignment horizontal="left"/>
    </xf>
    <xf numFmtId="164" fontId="2" fillId="0" borderId="0" xfId="2" applyNumberFormat="1" applyFont="1" applyFill="1" applyAlignment="1">
      <alignment vertical="top"/>
    </xf>
    <xf numFmtId="164" fontId="3" fillId="0" borderId="0" xfId="2" applyNumberFormat="1" applyFont="1" applyBorder="1"/>
    <xf numFmtId="165" fontId="1" fillId="0" borderId="0" xfId="1" applyNumberFormat="1" applyFont="1" applyAlignment="1">
      <alignment horizontal="right" vertical="top"/>
    </xf>
    <xf numFmtId="164" fontId="2" fillId="0" borderId="0" xfId="2" applyNumberFormat="1" applyFont="1" applyBorder="1" applyAlignment="1">
      <alignment vertical="top"/>
    </xf>
    <xf numFmtId="165" fontId="1" fillId="0" borderId="0" xfId="1" applyNumberFormat="1" applyFont="1" applyBorder="1" applyAlignment="1">
      <alignment horizontal="right" vertical="top"/>
    </xf>
    <xf numFmtId="0" fontId="3" fillId="0" borderId="0" xfId="0" applyFont="1" applyFill="1" applyBorder="1"/>
    <xf numFmtId="165" fontId="3" fillId="0" borderId="0" xfId="1" applyNumberFormat="1" applyFont="1" applyAlignment="1">
      <alignment horizontal="right" vertical="top" indent="1"/>
    </xf>
    <xf numFmtId="42" fontId="3" fillId="0" borderId="0" xfId="0" applyNumberFormat="1" applyFont="1" applyFill="1"/>
    <xf numFmtId="165" fontId="3" fillId="0" borderId="0" xfId="1" applyNumberFormat="1" applyFont="1" applyBorder="1" applyAlignment="1">
      <alignment horizontal="right" vertical="top" indent="1"/>
    </xf>
    <xf numFmtId="42" fontId="3" fillId="0" borderId="0" xfId="0" applyNumberFormat="1" applyFont="1" applyFill="1" applyBorder="1"/>
    <xf numFmtId="43" fontId="2" fillId="0" borderId="0" xfId="1" applyFont="1" applyFill="1" applyAlignment="1">
      <alignment vertical="top"/>
    </xf>
    <xf numFmtId="43" fontId="2" fillId="0" borderId="0" xfId="1" applyFont="1" applyAlignment="1">
      <alignment vertical="top"/>
    </xf>
    <xf numFmtId="43" fontId="2" fillId="0" borderId="3" xfId="1" applyFont="1" applyBorder="1" applyAlignment="1">
      <alignment vertical="top"/>
    </xf>
    <xf numFmtId="42" fontId="3" fillId="0" borderId="3" xfId="0" applyNumberFormat="1" applyFont="1" applyFill="1" applyBorder="1"/>
    <xf numFmtId="43" fontId="2" fillId="0" borderId="0" xfId="1" applyFont="1" applyBorder="1" applyAlignment="1">
      <alignment vertical="top"/>
    </xf>
    <xf numFmtId="165" fontId="3" fillId="0" borderId="0" xfId="1" applyNumberFormat="1" applyFont="1" applyAlignment="1">
      <alignment horizontal="right" vertical="top"/>
    </xf>
    <xf numFmtId="165" fontId="3" fillId="0" borderId="0" xfId="1" applyNumberFormat="1" applyFont="1" applyBorder="1" applyAlignment="1">
      <alignment horizontal="right" vertical="top"/>
    </xf>
    <xf numFmtId="165" fontId="3" fillId="0" borderId="0" xfId="1" applyNumberFormat="1" applyFont="1" applyAlignment="1">
      <alignment horizontal="right" vertical="top" indent="2"/>
    </xf>
    <xf numFmtId="165" fontId="3" fillId="0" borderId="0" xfId="1" applyNumberFormat="1" applyFont="1" applyBorder="1" applyAlignment="1">
      <alignment horizontal="right" vertical="top" indent="2"/>
    </xf>
    <xf numFmtId="164" fontId="3" fillId="0" borderId="0" xfId="2" applyNumberFormat="1" applyFont="1" applyAlignment="1">
      <alignment horizontal="right" vertical="top"/>
    </xf>
    <xf numFmtId="164" fontId="3" fillId="0" borderId="0" xfId="2" applyNumberFormat="1" applyFont="1" applyBorder="1" applyAlignment="1">
      <alignment horizontal="right" vertical="top"/>
    </xf>
    <xf numFmtId="164" fontId="2" fillId="0" borderId="4" xfId="2" applyNumberFormat="1" applyFont="1" applyBorder="1" applyAlignment="1">
      <alignment vertical="top"/>
    </xf>
    <xf numFmtId="0" fontId="5" fillId="0" borderId="3" xfId="4" applyFont="1" applyBorder="1" applyAlignment="1">
      <alignment horizontal="left" vertical="top"/>
    </xf>
    <xf numFmtId="0" fontId="1" fillId="0" borderId="3" xfId="0" applyFont="1" applyBorder="1" applyAlignment="1">
      <alignment vertical="top"/>
    </xf>
    <xf numFmtId="49" fontId="1" fillId="0" borderId="3" xfId="1" applyNumberFormat="1" applyFont="1" applyBorder="1" applyAlignment="1">
      <alignment horizontal="center" vertical="top"/>
    </xf>
    <xf numFmtId="165" fontId="3" fillId="0" borderId="4" xfId="1" applyNumberFormat="1" applyFont="1" applyBorder="1" applyAlignment="1">
      <alignment vertical="top"/>
    </xf>
    <xf numFmtId="165" fontId="3" fillId="0" borderId="3" xfId="1" applyNumberFormat="1" applyFont="1" applyBorder="1" applyAlignment="1">
      <alignment vertical="top"/>
    </xf>
    <xf numFmtId="165" fontId="3" fillId="0" borderId="0" xfId="1" applyNumberFormat="1" applyFont="1"/>
    <xf numFmtId="165" fontId="3" fillId="0" borderId="0" xfId="0" applyNumberFormat="1" applyFont="1"/>
    <xf numFmtId="43" fontId="3" fillId="0" borderId="0" xfId="1" applyFont="1"/>
    <xf numFmtId="165" fontId="3" fillId="0" borderId="0" xfId="1" applyNumberFormat="1" applyFont="1" applyBorder="1" applyAlignment="1">
      <alignment vertical="top"/>
    </xf>
    <xf numFmtId="43" fontId="3" fillId="0" borderId="0" xfId="1" applyFont="1" applyBorder="1"/>
    <xf numFmtId="165" fontId="3" fillId="0" borderId="0" xfId="0" applyNumberFormat="1" applyFont="1" applyBorder="1"/>
    <xf numFmtId="1" fontId="9" fillId="0" borderId="0" xfId="0" applyNumberFormat="1" applyFont="1"/>
    <xf numFmtId="2" fontId="9" fillId="0" borderId="0" xfId="0" applyNumberFormat="1" applyFont="1"/>
    <xf numFmtId="0" fontId="9" fillId="0" borderId="0" xfId="0" applyFont="1" applyAlignment="1">
      <alignment horizontal="right"/>
    </xf>
    <xf numFmtId="0" fontId="9" fillId="0" borderId="0" xfId="0" applyFont="1"/>
    <xf numFmtId="3" fontId="9" fillId="0" borderId="0" xfId="0" applyNumberFormat="1" applyFont="1"/>
    <xf numFmtId="1" fontId="9" fillId="0" borderId="5" xfId="0" applyNumberFormat="1" applyFont="1" applyFill="1" applyBorder="1" applyAlignment="1">
      <alignment horizontal="center" vertical="top"/>
    </xf>
    <xf numFmtId="2" fontId="9" fillId="0" borderId="5" xfId="0" applyNumberFormat="1" applyFont="1" applyFill="1" applyBorder="1" applyAlignment="1">
      <alignment horizontal="center" vertical="top"/>
    </xf>
    <xf numFmtId="0" fontId="9" fillId="0" borderId="5" xfId="0" applyFont="1" applyFill="1" applyBorder="1" applyAlignment="1">
      <alignment horizontal="center" vertical="top" wrapText="1"/>
    </xf>
    <xf numFmtId="3" fontId="9" fillId="2" borderId="5" xfId="0" applyNumberFormat="1" applyFont="1" applyFill="1" applyBorder="1" applyAlignment="1">
      <alignment horizontal="center" vertical="top" wrapText="1"/>
    </xf>
    <xf numFmtId="3" fontId="9" fillId="3" borderId="5" xfId="0" applyNumberFormat="1" applyFont="1" applyFill="1" applyBorder="1" applyAlignment="1">
      <alignment horizontal="center" vertical="top" wrapText="1"/>
    </xf>
    <xf numFmtId="3" fontId="9" fillId="4" borderId="5" xfId="0" applyNumberFormat="1" applyFont="1" applyFill="1" applyBorder="1" applyAlignment="1">
      <alignment horizontal="center" vertical="top" wrapText="1"/>
    </xf>
    <xf numFmtId="3" fontId="9" fillId="5" borderId="5" xfId="0" applyNumberFormat="1" applyFont="1" applyFill="1" applyBorder="1" applyAlignment="1">
      <alignment horizontal="center" vertical="top" wrapText="1"/>
    </xf>
    <xf numFmtId="3" fontId="9" fillId="5" borderId="6" xfId="0" applyNumberFormat="1" applyFont="1" applyFill="1" applyBorder="1" applyAlignment="1">
      <alignment horizontal="center" vertical="top" wrapText="1"/>
    </xf>
    <xf numFmtId="3" fontId="9" fillId="0" borderId="0" xfId="0" applyNumberFormat="1" applyFont="1" applyFill="1" applyBorder="1" applyAlignment="1">
      <alignment horizontal="center" wrapText="1"/>
    </xf>
    <xf numFmtId="37" fontId="9" fillId="0" borderId="0" xfId="0" applyNumberFormat="1" applyFont="1"/>
    <xf numFmtId="1" fontId="9" fillId="0" borderId="0" xfId="0" applyNumberFormat="1" applyFont="1" applyAlignment="1">
      <alignment horizontal="right"/>
    </xf>
    <xf numFmtId="3" fontId="9" fillId="2" borderId="0" xfId="0" applyNumberFormat="1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 vertical="top"/>
    </xf>
    <xf numFmtId="3" fontId="9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center"/>
    </xf>
    <xf numFmtId="1" fontId="9" fillId="0" borderId="0" xfId="0" applyNumberFormat="1" applyFont="1" applyFill="1" applyBorder="1" applyAlignment="1">
      <alignment horizontal="right" vertical="top"/>
    </xf>
    <xf numFmtId="2" fontId="9" fillId="0" borderId="0" xfId="0" applyNumberFormat="1" applyFont="1" applyFill="1" applyBorder="1" applyAlignment="1">
      <alignment horizontal="left" vertical="top"/>
    </xf>
    <xf numFmtId="0" fontId="9" fillId="0" borderId="0" xfId="0" quotePrefix="1" applyFont="1" applyFill="1" applyBorder="1" applyAlignment="1">
      <alignment horizontal="right" vertical="top"/>
    </xf>
    <xf numFmtId="0" fontId="9" fillId="0" borderId="0" xfId="0" applyFont="1" applyFill="1" applyBorder="1" applyAlignment="1">
      <alignment horizontal="left" vertical="top" wrapText="1"/>
    </xf>
    <xf numFmtId="49" fontId="0" fillId="0" borderId="0" xfId="0" applyNumberFormat="1"/>
    <xf numFmtId="43" fontId="0" fillId="0" borderId="0" xfId="1" applyFont="1"/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43" fontId="1" fillId="0" borderId="3" xfId="1" applyFont="1" applyBorder="1" applyAlignment="1">
      <alignment horizontal="center"/>
    </xf>
    <xf numFmtId="165" fontId="0" fillId="0" borderId="0" xfId="1" applyNumberFormat="1" applyFont="1"/>
    <xf numFmtId="43" fontId="0" fillId="0" borderId="0" xfId="0" applyNumberFormat="1"/>
    <xf numFmtId="165" fontId="0" fillId="0" borderId="2" xfId="1" applyNumberFormat="1" applyFont="1" applyBorder="1"/>
    <xf numFmtId="43" fontId="0" fillId="0" borderId="2" xfId="1" applyFont="1" applyBorder="1"/>
    <xf numFmtId="165" fontId="0" fillId="0" borderId="4" xfId="1" applyNumberFormat="1" applyFont="1" applyBorder="1"/>
    <xf numFmtId="43" fontId="0" fillId="0" borderId="4" xfId="1" applyFont="1" applyBorder="1"/>
    <xf numFmtId="0" fontId="10" fillId="0" borderId="0" xfId="0" applyFont="1" applyAlignment="1">
      <alignment horizontal="right"/>
    </xf>
    <xf numFmtId="43" fontId="7" fillId="0" borderId="0" xfId="1" applyFont="1" applyFill="1"/>
    <xf numFmtId="37" fontId="9" fillId="2" borderId="5" xfId="0" applyNumberFormat="1" applyFont="1" applyFill="1" applyBorder="1" applyAlignment="1">
      <alignment horizontal="right" vertical="top" wrapText="1"/>
    </xf>
    <xf numFmtId="37" fontId="9" fillId="2" borderId="5" xfId="0" applyNumberFormat="1" applyFont="1" applyFill="1" applyBorder="1" applyAlignment="1">
      <alignment horizontal="right"/>
    </xf>
    <xf numFmtId="37" fontId="9" fillId="0" borderId="0" xfId="0" applyNumberFormat="1" applyFont="1" applyFill="1" applyAlignment="1">
      <alignment horizontal="center"/>
    </xf>
    <xf numFmtId="37" fontId="9" fillId="5" borderId="5" xfId="0" applyNumberFormat="1" applyFont="1" applyFill="1" applyBorder="1" applyAlignment="1">
      <alignment horizontal="right" vertical="top" wrapText="1"/>
    </xf>
    <xf numFmtId="37" fontId="9" fillId="0" borderId="0" xfId="0" applyNumberFormat="1" applyFont="1" applyFill="1" applyBorder="1" applyAlignment="1">
      <alignment horizontal="center" wrapText="1"/>
    </xf>
    <xf numFmtId="37" fontId="9" fillId="3" borderId="5" xfId="0" applyNumberFormat="1" applyFont="1" applyFill="1" applyBorder="1" applyAlignment="1">
      <alignment horizontal="right" vertical="top" wrapText="1"/>
    </xf>
    <xf numFmtId="37" fontId="9" fillId="3" borderId="5" xfId="0" applyNumberFormat="1" applyFont="1" applyFill="1" applyBorder="1" applyAlignment="1">
      <alignment horizontal="right"/>
    </xf>
    <xf numFmtId="37" fontId="9" fillId="4" borderId="5" xfId="0" applyNumberFormat="1" applyFont="1" applyFill="1" applyBorder="1" applyAlignment="1">
      <alignment horizontal="right" vertical="top" wrapText="1"/>
    </xf>
    <xf numFmtId="37" fontId="9" fillId="4" borderId="5" xfId="0" applyNumberFormat="1" applyFont="1" applyFill="1" applyBorder="1" applyAlignment="1">
      <alignment horizontal="right"/>
    </xf>
    <xf numFmtId="37" fontId="9" fillId="5" borderId="5" xfId="0" applyNumberFormat="1" applyFont="1" applyFill="1" applyBorder="1" applyAlignment="1">
      <alignment horizontal="right"/>
    </xf>
    <xf numFmtId="3" fontId="9" fillId="3" borderId="6" xfId="0" applyNumberFormat="1" applyFont="1" applyFill="1" applyBorder="1" applyAlignment="1">
      <alignment horizontal="center" vertical="top" wrapText="1"/>
    </xf>
    <xf numFmtId="2" fontId="3" fillId="0" borderId="0" xfId="0" applyNumberFormat="1" applyFont="1" applyFill="1" applyBorder="1" applyAlignment="1">
      <alignment horizontal="left" vertical="top"/>
    </xf>
    <xf numFmtId="2" fontId="3" fillId="0" borderId="0" xfId="0" applyNumberFormat="1" applyFont="1"/>
    <xf numFmtId="165" fontId="3" fillId="0" borderId="0" xfId="1" applyNumberFormat="1" applyFont="1" applyFill="1" applyBorder="1" applyAlignment="1">
      <alignment vertical="top"/>
    </xf>
    <xf numFmtId="42" fontId="3" fillId="0" borderId="4" xfId="0" applyNumberFormat="1" applyFont="1" applyFill="1" applyBorder="1"/>
    <xf numFmtId="0" fontId="1" fillId="0" borderId="1" xfId="0" applyFont="1" applyBorder="1" applyAlignment="1">
      <alignment horizontal="center" vertical="top" wrapText="1"/>
    </xf>
    <xf numFmtId="165" fontId="2" fillId="0" borderId="0" xfId="0" applyNumberFormat="1" applyFont="1" applyBorder="1"/>
    <xf numFmtId="9" fontId="2" fillId="0" borderId="0" xfId="3" applyFont="1" applyBorder="1" applyAlignment="1">
      <alignment horizontal="right"/>
    </xf>
    <xf numFmtId="37" fontId="9" fillId="0" borderId="0" xfId="0" applyNumberFormat="1" applyFont="1" applyAlignment="1">
      <alignment horizontal="right"/>
    </xf>
    <xf numFmtId="37" fontId="9" fillId="0" borderId="5" xfId="0" applyNumberFormat="1" applyFont="1" applyFill="1" applyBorder="1" applyAlignment="1">
      <alignment horizontal="center" vertical="top"/>
    </xf>
    <xf numFmtId="37" fontId="9" fillId="0" borderId="5" xfId="0" applyNumberFormat="1" applyFont="1" applyFill="1" applyBorder="1" applyAlignment="1">
      <alignment horizontal="right" vertical="top"/>
    </xf>
    <xf numFmtId="37" fontId="9" fillId="0" borderId="5" xfId="0" applyNumberFormat="1" applyFont="1" applyFill="1" applyBorder="1" applyAlignment="1">
      <alignment horizontal="center" vertical="top" wrapText="1"/>
    </xf>
    <xf numFmtId="37" fontId="9" fillId="2" borderId="5" xfId="0" applyNumberFormat="1" applyFont="1" applyFill="1" applyBorder="1" applyAlignment="1">
      <alignment horizontal="center" vertical="top" wrapText="1"/>
    </xf>
    <xf numFmtId="37" fontId="9" fillId="0" borderId="0" xfId="0" applyNumberFormat="1" applyFont="1" applyFill="1"/>
    <xf numFmtId="37" fontId="9" fillId="3" borderId="5" xfId="0" applyNumberFormat="1" applyFont="1" applyFill="1" applyBorder="1" applyAlignment="1">
      <alignment horizontal="center" vertical="top" wrapText="1"/>
    </xf>
    <xf numFmtId="37" fontId="9" fillId="4" borderId="5" xfId="0" applyNumberFormat="1" applyFont="1" applyFill="1" applyBorder="1" applyAlignment="1">
      <alignment horizontal="center" vertical="top" wrapText="1"/>
    </xf>
    <xf numFmtId="37" fontId="9" fillId="5" borderId="5" xfId="0" applyNumberFormat="1" applyFont="1" applyFill="1" applyBorder="1" applyAlignment="1">
      <alignment horizontal="center" vertical="top" wrapText="1"/>
    </xf>
    <xf numFmtId="37" fontId="9" fillId="5" borderId="6" xfId="0" applyNumberFormat="1" applyFont="1" applyFill="1" applyBorder="1" applyAlignment="1">
      <alignment horizontal="center" vertical="top" wrapText="1"/>
    </xf>
    <xf numFmtId="37" fontId="9" fillId="3" borderId="6" xfId="0" applyNumberFormat="1" applyFont="1" applyFill="1" applyBorder="1" applyAlignment="1">
      <alignment horizontal="center" vertical="top" wrapText="1"/>
    </xf>
    <xf numFmtId="37" fontId="9" fillId="2" borderId="5" xfId="0" applyNumberFormat="1" applyFont="1" applyFill="1" applyBorder="1"/>
    <xf numFmtId="37" fontId="9" fillId="3" borderId="5" xfId="0" applyNumberFormat="1" applyFont="1" applyFill="1" applyBorder="1"/>
    <xf numFmtId="37" fontId="9" fillId="4" borderId="5" xfId="0" applyNumberFormat="1" applyFont="1" applyFill="1" applyBorder="1"/>
    <xf numFmtId="37" fontId="9" fillId="5" borderId="5" xfId="0" applyNumberFormat="1" applyFont="1" applyFill="1" applyBorder="1"/>
    <xf numFmtId="37" fontId="9" fillId="0" borderId="0" xfId="0" applyNumberFormat="1" applyFont="1" applyFill="1" applyBorder="1" applyAlignment="1">
      <alignment vertical="top" readingOrder="1"/>
    </xf>
    <xf numFmtId="37" fontId="11" fillId="0" borderId="0" xfId="0" applyNumberFormat="1" applyFont="1" applyFill="1" applyBorder="1" applyAlignment="1" applyProtection="1">
      <alignment vertical="center" wrapText="1"/>
    </xf>
    <xf numFmtId="37" fontId="9" fillId="0" borderId="0" xfId="0" quotePrefix="1" applyNumberFormat="1" applyFont="1"/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3" fontId="9" fillId="2" borderId="3" xfId="0" applyNumberFormat="1" applyFont="1" applyFill="1" applyBorder="1" applyAlignment="1">
      <alignment horizontal="center"/>
    </xf>
    <xf numFmtId="3" fontId="9" fillId="3" borderId="3" xfId="0" applyNumberFormat="1" applyFont="1" applyFill="1" applyBorder="1" applyAlignment="1">
      <alignment horizontal="center"/>
    </xf>
    <xf numFmtId="3" fontId="9" fillId="4" borderId="3" xfId="0" applyNumberFormat="1" applyFont="1" applyFill="1" applyBorder="1" applyAlignment="1">
      <alignment horizontal="center"/>
    </xf>
    <xf numFmtId="3" fontId="9" fillId="5" borderId="3" xfId="0" applyNumberFormat="1" applyFont="1" applyFill="1" applyBorder="1" applyAlignment="1">
      <alignment horizontal="center"/>
    </xf>
    <xf numFmtId="37" fontId="9" fillId="2" borderId="3" xfId="0" applyNumberFormat="1" applyFont="1" applyFill="1" applyBorder="1" applyAlignment="1">
      <alignment horizontal="center"/>
    </xf>
    <xf numFmtId="37" fontId="9" fillId="3" borderId="3" xfId="0" applyNumberFormat="1" applyFont="1" applyFill="1" applyBorder="1" applyAlignment="1">
      <alignment horizontal="center"/>
    </xf>
    <xf numFmtId="37" fontId="9" fillId="4" borderId="3" xfId="0" applyNumberFormat="1" applyFont="1" applyFill="1" applyBorder="1" applyAlignment="1">
      <alignment horizontal="center"/>
    </xf>
    <xf numFmtId="37" fontId="9" fillId="5" borderId="3" xfId="0" applyNumberFormat="1" applyFont="1" applyFill="1" applyBorder="1" applyAlignment="1">
      <alignment horizontal="center"/>
    </xf>
    <xf numFmtId="37" fontId="9" fillId="6" borderId="5" xfId="0" applyNumberFormat="1" applyFont="1" applyFill="1" applyBorder="1"/>
    <xf numFmtId="37" fontId="9" fillId="6" borderId="5" xfId="0" applyNumberFormat="1" applyFont="1" applyFill="1" applyBorder="1" applyAlignment="1">
      <alignment horizontal="center"/>
    </xf>
    <xf numFmtId="37" fontId="2" fillId="0" borderId="0" xfId="0" applyNumberFormat="1" applyFont="1" applyAlignment="1">
      <alignment vertical="top"/>
    </xf>
    <xf numFmtId="43" fontId="2" fillId="0" borderId="0" xfId="0" applyNumberFormat="1" applyFont="1" applyAlignment="1">
      <alignment vertical="top"/>
    </xf>
  </cellXfs>
  <cellStyles count="6">
    <cellStyle name="Comma" xfId="1" builtinId="3"/>
    <cellStyle name="Currency" xfId="2" builtinId="4"/>
    <cellStyle name="Normal" xfId="0" builtinId="0"/>
    <cellStyle name="Normal 13" xfId="5"/>
    <cellStyle name="Normal 7" xfId="4"/>
    <cellStyle name="Percent" xfId="3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6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Budget\Budget%20Dev\Copy%20of%20CS%20083%20Strong%20Communities%20-%20Measure%20M%20Proform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keefe\AppData\Roaming\Microsoft\Excel\rptBudgetaryBudgetCrossOrganizationByAccountNumber%20-%202020-10-02T134810%20(version%201).xlsb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topia\Finance\BUDGET\Budget\FY%202020-21\Budget%20Review\Q1\Q1%20Expense%20Report%2010.07.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keefe\Downloads\rptBudgetaryBudgetCrossOrganizationByAccountNumber%20-%202020-11-03T142918.943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enses"/>
    </sheetNames>
    <sheetDataSet>
      <sheetData sheetId="0">
        <row r="3">
          <cell r="A3">
            <v>99</v>
          </cell>
        </row>
        <row r="4">
          <cell r="A4">
            <v>99</v>
          </cell>
        </row>
        <row r="5">
          <cell r="A5">
            <v>99</v>
          </cell>
        </row>
        <row r="6">
          <cell r="A6">
            <v>99</v>
          </cell>
        </row>
        <row r="7">
          <cell r="A7">
            <v>99</v>
          </cell>
        </row>
        <row r="8">
          <cell r="A8">
            <v>99</v>
          </cell>
        </row>
        <row r="9">
          <cell r="A9">
            <v>7</v>
          </cell>
        </row>
        <row r="10">
          <cell r="A10">
            <v>7</v>
          </cell>
        </row>
        <row r="11">
          <cell r="A11">
            <v>7</v>
          </cell>
        </row>
        <row r="12">
          <cell r="A12">
            <v>7</v>
          </cell>
        </row>
        <row r="13">
          <cell r="A13">
            <v>7</v>
          </cell>
        </row>
        <row r="14">
          <cell r="A14">
            <v>7</v>
          </cell>
        </row>
        <row r="15">
          <cell r="A15">
            <v>7</v>
          </cell>
        </row>
        <row r="16">
          <cell r="A16">
            <v>7</v>
          </cell>
        </row>
        <row r="17">
          <cell r="A17">
            <v>7</v>
          </cell>
        </row>
        <row r="18">
          <cell r="A18">
            <v>7</v>
          </cell>
        </row>
        <row r="19">
          <cell r="A19">
            <v>7</v>
          </cell>
        </row>
        <row r="20">
          <cell r="A20">
            <v>8</v>
          </cell>
        </row>
        <row r="21">
          <cell r="A21">
            <v>8</v>
          </cell>
        </row>
        <row r="22">
          <cell r="A22">
            <v>8</v>
          </cell>
        </row>
        <row r="23">
          <cell r="A23">
            <v>99</v>
          </cell>
        </row>
        <row r="24">
          <cell r="A24">
            <v>99</v>
          </cell>
        </row>
        <row r="25">
          <cell r="A25">
            <v>99</v>
          </cell>
        </row>
        <row r="26">
          <cell r="A26">
            <v>99</v>
          </cell>
        </row>
        <row r="27">
          <cell r="A27">
            <v>4</v>
          </cell>
        </row>
        <row r="28">
          <cell r="A28">
            <v>4</v>
          </cell>
        </row>
        <row r="29">
          <cell r="A29">
            <v>4</v>
          </cell>
        </row>
        <row r="30">
          <cell r="A30">
            <v>4</v>
          </cell>
        </row>
        <row r="31">
          <cell r="A31">
            <v>4</v>
          </cell>
        </row>
        <row r="32">
          <cell r="A32">
            <v>4</v>
          </cell>
        </row>
        <row r="33">
          <cell r="A33">
            <v>4</v>
          </cell>
        </row>
        <row r="34">
          <cell r="A34">
            <v>4</v>
          </cell>
        </row>
        <row r="35">
          <cell r="A35">
            <v>4</v>
          </cell>
        </row>
        <row r="36">
          <cell r="A36">
            <v>4</v>
          </cell>
        </row>
        <row r="37">
          <cell r="A37">
            <v>4</v>
          </cell>
        </row>
        <row r="38">
          <cell r="A38">
            <v>4</v>
          </cell>
        </row>
        <row r="39">
          <cell r="A39">
            <v>4</v>
          </cell>
        </row>
        <row r="40">
          <cell r="A40">
            <v>4</v>
          </cell>
        </row>
        <row r="41">
          <cell r="A41">
            <v>4</v>
          </cell>
        </row>
        <row r="42">
          <cell r="A42">
            <v>4</v>
          </cell>
        </row>
        <row r="43">
          <cell r="A43">
            <v>4</v>
          </cell>
        </row>
        <row r="44">
          <cell r="A44">
            <v>4</v>
          </cell>
        </row>
        <row r="45">
          <cell r="A45">
            <v>4</v>
          </cell>
        </row>
        <row r="46">
          <cell r="A46">
            <v>4</v>
          </cell>
        </row>
        <row r="47">
          <cell r="A47">
            <v>4</v>
          </cell>
        </row>
        <row r="48">
          <cell r="A48">
            <v>4</v>
          </cell>
        </row>
        <row r="49">
          <cell r="A49">
            <v>4</v>
          </cell>
        </row>
        <row r="50">
          <cell r="A50">
            <v>4</v>
          </cell>
        </row>
        <row r="51">
          <cell r="A51">
            <v>4</v>
          </cell>
        </row>
        <row r="52">
          <cell r="A52">
            <v>4</v>
          </cell>
        </row>
        <row r="53">
          <cell r="A53">
            <v>4</v>
          </cell>
        </row>
        <row r="54">
          <cell r="A54">
            <v>4</v>
          </cell>
        </row>
        <row r="55">
          <cell r="A55">
            <v>4</v>
          </cell>
        </row>
        <row r="56">
          <cell r="A56">
            <v>4</v>
          </cell>
        </row>
        <row r="57">
          <cell r="A57">
            <v>4</v>
          </cell>
        </row>
        <row r="58">
          <cell r="A58">
            <v>5</v>
          </cell>
        </row>
        <row r="59">
          <cell r="A59">
            <v>6</v>
          </cell>
        </row>
        <row r="60">
          <cell r="A60">
            <v>4</v>
          </cell>
        </row>
        <row r="61">
          <cell r="A61">
            <v>4</v>
          </cell>
        </row>
        <row r="62">
          <cell r="A62">
            <v>4</v>
          </cell>
        </row>
        <row r="63">
          <cell r="A63">
            <v>4</v>
          </cell>
        </row>
        <row r="64">
          <cell r="A64">
            <v>4</v>
          </cell>
        </row>
        <row r="65">
          <cell r="A65">
            <v>4</v>
          </cell>
        </row>
        <row r="66">
          <cell r="A66">
            <v>4</v>
          </cell>
        </row>
        <row r="67">
          <cell r="A67">
            <v>4</v>
          </cell>
        </row>
        <row r="68">
          <cell r="A68">
            <v>4</v>
          </cell>
        </row>
        <row r="69">
          <cell r="A69">
            <v>4</v>
          </cell>
        </row>
        <row r="70">
          <cell r="A70">
            <v>4</v>
          </cell>
        </row>
        <row r="71">
          <cell r="A71">
            <v>4</v>
          </cell>
        </row>
        <row r="72">
          <cell r="A72">
            <v>4</v>
          </cell>
        </row>
        <row r="73">
          <cell r="A73">
            <v>4</v>
          </cell>
        </row>
        <row r="74">
          <cell r="A74">
            <v>4</v>
          </cell>
        </row>
        <row r="75">
          <cell r="A75">
            <v>4</v>
          </cell>
        </row>
        <row r="76">
          <cell r="A76">
            <v>4</v>
          </cell>
        </row>
        <row r="77">
          <cell r="A77">
            <v>4</v>
          </cell>
        </row>
        <row r="78">
          <cell r="A78">
            <v>4</v>
          </cell>
        </row>
        <row r="79">
          <cell r="A79">
            <v>4</v>
          </cell>
        </row>
        <row r="80">
          <cell r="A80">
            <v>4</v>
          </cell>
        </row>
        <row r="81">
          <cell r="A81">
            <v>4</v>
          </cell>
        </row>
        <row r="82">
          <cell r="A82">
            <v>4</v>
          </cell>
        </row>
        <row r="83">
          <cell r="A83">
            <v>4</v>
          </cell>
        </row>
        <row r="84">
          <cell r="A84">
            <v>4</v>
          </cell>
        </row>
        <row r="85">
          <cell r="A85">
            <v>4</v>
          </cell>
        </row>
        <row r="86">
          <cell r="A86">
            <v>4</v>
          </cell>
        </row>
        <row r="87">
          <cell r="A87">
            <v>4</v>
          </cell>
        </row>
        <row r="88">
          <cell r="A88">
            <v>4</v>
          </cell>
        </row>
        <row r="89">
          <cell r="A89">
            <v>4</v>
          </cell>
        </row>
        <row r="90">
          <cell r="A90">
            <v>4</v>
          </cell>
        </row>
        <row r="91">
          <cell r="A91">
            <v>5</v>
          </cell>
        </row>
        <row r="92">
          <cell r="A92">
            <v>6</v>
          </cell>
        </row>
        <row r="93">
          <cell r="A93">
            <v>6</v>
          </cell>
        </row>
        <row r="94">
          <cell r="A94">
            <v>6</v>
          </cell>
        </row>
        <row r="95">
          <cell r="A95">
            <v>6</v>
          </cell>
        </row>
        <row r="96">
          <cell r="A96">
            <v>6</v>
          </cell>
        </row>
        <row r="97">
          <cell r="A97">
            <v>4</v>
          </cell>
        </row>
        <row r="98">
          <cell r="A98">
            <v>4</v>
          </cell>
        </row>
        <row r="99">
          <cell r="A99">
            <v>4</v>
          </cell>
        </row>
        <row r="100">
          <cell r="A100">
            <v>4</v>
          </cell>
        </row>
        <row r="101">
          <cell r="A101">
            <v>4</v>
          </cell>
        </row>
        <row r="102">
          <cell r="A102">
            <v>4</v>
          </cell>
        </row>
        <row r="103">
          <cell r="A103">
            <v>4</v>
          </cell>
        </row>
        <row r="104">
          <cell r="A104">
            <v>4</v>
          </cell>
        </row>
        <row r="105">
          <cell r="A105">
            <v>4</v>
          </cell>
        </row>
        <row r="106">
          <cell r="A106">
            <v>4</v>
          </cell>
        </row>
        <row r="107">
          <cell r="A107">
            <v>4</v>
          </cell>
        </row>
        <row r="108">
          <cell r="A108">
            <v>4</v>
          </cell>
        </row>
        <row r="109">
          <cell r="A109">
            <v>4</v>
          </cell>
        </row>
        <row r="110">
          <cell r="A110">
            <v>4</v>
          </cell>
        </row>
        <row r="111">
          <cell r="A111">
            <v>4</v>
          </cell>
        </row>
        <row r="112">
          <cell r="A112">
            <v>4</v>
          </cell>
        </row>
        <row r="113">
          <cell r="A113">
            <v>4</v>
          </cell>
        </row>
        <row r="114">
          <cell r="A114">
            <v>4</v>
          </cell>
        </row>
        <row r="115">
          <cell r="A115">
            <v>4</v>
          </cell>
        </row>
        <row r="116">
          <cell r="A116">
            <v>4</v>
          </cell>
        </row>
        <row r="117">
          <cell r="A117">
            <v>4</v>
          </cell>
        </row>
        <row r="118">
          <cell r="A118">
            <v>4</v>
          </cell>
        </row>
        <row r="119">
          <cell r="A119">
            <v>4</v>
          </cell>
        </row>
        <row r="120">
          <cell r="A120">
            <v>4</v>
          </cell>
        </row>
        <row r="121">
          <cell r="A121">
            <v>4</v>
          </cell>
        </row>
        <row r="122">
          <cell r="A122">
            <v>4</v>
          </cell>
        </row>
        <row r="123">
          <cell r="A123">
            <v>4</v>
          </cell>
        </row>
        <row r="124">
          <cell r="A124">
            <v>4</v>
          </cell>
        </row>
        <row r="125">
          <cell r="A125">
            <v>4</v>
          </cell>
        </row>
        <row r="126">
          <cell r="A126">
            <v>4</v>
          </cell>
        </row>
        <row r="127">
          <cell r="A127">
            <v>4</v>
          </cell>
        </row>
        <row r="128">
          <cell r="A128">
            <v>4</v>
          </cell>
        </row>
        <row r="129">
          <cell r="A129">
            <v>4</v>
          </cell>
        </row>
        <row r="130">
          <cell r="A130">
            <v>4</v>
          </cell>
        </row>
        <row r="131">
          <cell r="A131">
            <v>4</v>
          </cell>
        </row>
        <row r="132">
          <cell r="A132">
            <v>4</v>
          </cell>
        </row>
        <row r="133">
          <cell r="A133">
            <v>4</v>
          </cell>
        </row>
        <row r="134">
          <cell r="A134">
            <v>4</v>
          </cell>
        </row>
        <row r="135">
          <cell r="A135">
            <v>4</v>
          </cell>
        </row>
        <row r="136">
          <cell r="A136">
            <v>4</v>
          </cell>
        </row>
        <row r="137">
          <cell r="A137">
            <v>4</v>
          </cell>
        </row>
        <row r="138">
          <cell r="A138">
            <v>4</v>
          </cell>
        </row>
        <row r="139">
          <cell r="A139">
            <v>4</v>
          </cell>
        </row>
        <row r="140">
          <cell r="A140">
            <v>4</v>
          </cell>
        </row>
        <row r="141">
          <cell r="A141">
            <v>4</v>
          </cell>
        </row>
        <row r="142">
          <cell r="A142">
            <v>4</v>
          </cell>
        </row>
        <row r="143">
          <cell r="A143">
            <v>4</v>
          </cell>
        </row>
        <row r="144">
          <cell r="A144">
            <v>4</v>
          </cell>
        </row>
        <row r="145">
          <cell r="A145">
            <v>4</v>
          </cell>
        </row>
        <row r="146">
          <cell r="A146">
            <v>4</v>
          </cell>
        </row>
        <row r="147">
          <cell r="A147">
            <v>4</v>
          </cell>
        </row>
        <row r="148">
          <cell r="A148">
            <v>4</v>
          </cell>
        </row>
        <row r="149">
          <cell r="A149">
            <v>4</v>
          </cell>
        </row>
        <row r="150">
          <cell r="A150">
            <v>4</v>
          </cell>
        </row>
        <row r="151">
          <cell r="A151">
            <v>4</v>
          </cell>
        </row>
        <row r="152">
          <cell r="A152">
            <v>4</v>
          </cell>
        </row>
        <row r="153">
          <cell r="A153">
            <v>4</v>
          </cell>
        </row>
        <row r="154">
          <cell r="A154">
            <v>4</v>
          </cell>
        </row>
        <row r="155">
          <cell r="A155">
            <v>4</v>
          </cell>
        </row>
        <row r="156">
          <cell r="A156">
            <v>4</v>
          </cell>
        </row>
        <row r="157">
          <cell r="A157">
            <v>4</v>
          </cell>
        </row>
        <row r="158">
          <cell r="A158">
            <v>4</v>
          </cell>
        </row>
        <row r="159">
          <cell r="A159">
            <v>4</v>
          </cell>
        </row>
        <row r="160">
          <cell r="A160">
            <v>4</v>
          </cell>
        </row>
        <row r="161">
          <cell r="A161">
            <v>4</v>
          </cell>
        </row>
        <row r="162">
          <cell r="A162">
            <v>4</v>
          </cell>
        </row>
        <row r="163">
          <cell r="A163">
            <v>4</v>
          </cell>
        </row>
        <row r="164">
          <cell r="A164">
            <v>4</v>
          </cell>
        </row>
        <row r="165">
          <cell r="A165">
            <v>4</v>
          </cell>
        </row>
        <row r="166">
          <cell r="A166">
            <v>4</v>
          </cell>
        </row>
        <row r="167">
          <cell r="A167">
            <v>4</v>
          </cell>
        </row>
        <row r="168">
          <cell r="A168">
            <v>4</v>
          </cell>
        </row>
        <row r="169">
          <cell r="A169">
            <v>4</v>
          </cell>
        </row>
        <row r="170">
          <cell r="A170">
            <v>4</v>
          </cell>
        </row>
        <row r="171">
          <cell r="A171">
            <v>4</v>
          </cell>
        </row>
        <row r="172">
          <cell r="A172">
            <v>4</v>
          </cell>
        </row>
        <row r="173">
          <cell r="A173">
            <v>4</v>
          </cell>
        </row>
        <row r="174">
          <cell r="A174">
            <v>4</v>
          </cell>
        </row>
        <row r="175">
          <cell r="A175">
            <v>4</v>
          </cell>
        </row>
        <row r="176">
          <cell r="A176">
            <v>4</v>
          </cell>
        </row>
        <row r="177">
          <cell r="A177">
            <v>4</v>
          </cell>
        </row>
        <row r="178">
          <cell r="A178">
            <v>4</v>
          </cell>
        </row>
        <row r="179">
          <cell r="A179">
            <v>4</v>
          </cell>
        </row>
        <row r="180">
          <cell r="A180">
            <v>4</v>
          </cell>
        </row>
        <row r="181">
          <cell r="A181">
            <v>4</v>
          </cell>
        </row>
        <row r="182">
          <cell r="A182">
            <v>4</v>
          </cell>
        </row>
        <row r="183">
          <cell r="A183">
            <v>4</v>
          </cell>
        </row>
        <row r="184">
          <cell r="A184">
            <v>4</v>
          </cell>
        </row>
        <row r="185">
          <cell r="A185">
            <v>4</v>
          </cell>
        </row>
        <row r="186">
          <cell r="A186">
            <v>4</v>
          </cell>
        </row>
        <row r="187">
          <cell r="A187">
            <v>5</v>
          </cell>
        </row>
        <row r="188">
          <cell r="A188">
            <v>6</v>
          </cell>
        </row>
        <row r="189">
          <cell r="A189">
            <v>6</v>
          </cell>
        </row>
        <row r="190">
          <cell r="A190">
            <v>6</v>
          </cell>
        </row>
        <row r="191">
          <cell r="A191">
            <v>7</v>
          </cell>
        </row>
        <row r="192">
          <cell r="A192">
            <v>4</v>
          </cell>
        </row>
        <row r="193">
          <cell r="A193">
            <v>4</v>
          </cell>
        </row>
        <row r="194">
          <cell r="A194">
            <v>4</v>
          </cell>
        </row>
        <row r="195">
          <cell r="A195">
            <v>4</v>
          </cell>
        </row>
        <row r="196">
          <cell r="A196">
            <v>4</v>
          </cell>
        </row>
        <row r="197">
          <cell r="A197">
            <v>4</v>
          </cell>
        </row>
        <row r="198">
          <cell r="A198">
            <v>4</v>
          </cell>
        </row>
        <row r="199">
          <cell r="A199">
            <v>4</v>
          </cell>
        </row>
        <row r="200">
          <cell r="A200">
            <v>4</v>
          </cell>
        </row>
        <row r="201">
          <cell r="A201">
            <v>4</v>
          </cell>
        </row>
        <row r="202">
          <cell r="A202">
            <v>4</v>
          </cell>
        </row>
        <row r="203">
          <cell r="A203">
            <v>4</v>
          </cell>
        </row>
        <row r="204">
          <cell r="A204">
            <v>4</v>
          </cell>
        </row>
        <row r="205">
          <cell r="A205">
            <v>4</v>
          </cell>
        </row>
        <row r="206">
          <cell r="A206">
            <v>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king"/>
      <sheetName val="Auditor Report 16-17 &amp; 17-18"/>
      <sheetName val="083-Quarterly"/>
      <sheetName val="Current Working"/>
      <sheetName val="exp"/>
      <sheetName val="rev"/>
      <sheetName val="Balance Sheet"/>
      <sheetName val="Chart1"/>
      <sheetName val="FY 18-19 Proposed Budget"/>
      <sheetName val="FY 17-18 Adopted Budget"/>
      <sheetName val="FY17-18 Exp Entry Report 62717"/>
      <sheetName val="Measure M Staff Requests 17-18"/>
      <sheetName val="Measure M Rec Ops Requests"/>
      <sheetName val="Sheet1"/>
      <sheetName val="Measure M Lib Ops Requests"/>
    </sheetNames>
    <sheetDataSet>
      <sheetData sheetId="0"/>
      <sheetData sheetId="1"/>
      <sheetData sheetId="2"/>
      <sheetData sheetId="3">
        <row r="61">
          <cell r="H61">
            <v>2391589.8199999998</v>
          </cell>
        </row>
      </sheetData>
      <sheetData sheetId="4"/>
      <sheetData sheetId="5"/>
      <sheetData sheetId="6">
        <row r="11">
          <cell r="F11"/>
        </row>
        <row r="20">
          <cell r="F20"/>
        </row>
        <row r="21">
          <cell r="F21"/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BudgetaryBudgetCrossOrganiza"/>
    </sheetNames>
    <sheetDataSet>
      <sheetData sheetId="0">
        <row r="1">
          <cell r="A1" t="str">
            <v>textbox110</v>
          </cell>
          <cell r="C1" t="str">
            <v>AccountCode</v>
          </cell>
          <cell r="D1" t="str">
            <v>textbox5</v>
          </cell>
          <cell r="E1" t="str">
            <v>textbox11</v>
          </cell>
          <cell r="F1" t="str">
            <v>textbox18</v>
          </cell>
          <cell r="G1" t="str">
            <v>textbox22</v>
          </cell>
          <cell r="H1" t="str">
            <v>EncumbrancesYTD</v>
          </cell>
          <cell r="I1" t="str">
            <v>textbox23</v>
          </cell>
          <cell r="J1" t="str">
            <v>textbox30</v>
          </cell>
          <cell r="K1" t="str">
            <v>textbox90</v>
          </cell>
        </row>
        <row r="2">
          <cell r="A2" t="str">
            <v>660.40.75.001-4450.14</v>
          </cell>
          <cell r="B2" t="str">
            <v>Intergovernmental Grants-Federal CMAQ Program</v>
          </cell>
          <cell r="C2" t="str">
            <v>660.40.75.001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 t="str">
            <v>+++</v>
          </cell>
        </row>
        <row r="3">
          <cell r="A3" t="str">
            <v>660.40.75.001-4475.10</v>
          </cell>
          <cell r="B3" t="str">
            <v>Intergovernmental Grants-State/County Used Oil Recycling</v>
          </cell>
          <cell r="C3" t="str">
            <v>660.40.75.001</v>
          </cell>
          <cell r="D3">
            <v>19000</v>
          </cell>
          <cell r="E3">
            <v>0</v>
          </cell>
          <cell r="F3">
            <v>19000</v>
          </cell>
          <cell r="G3">
            <v>0</v>
          </cell>
          <cell r="H3">
            <v>0</v>
          </cell>
          <cell r="I3">
            <v>0</v>
          </cell>
          <cell r="J3">
            <v>19000</v>
          </cell>
          <cell r="K3">
            <v>0</v>
          </cell>
        </row>
        <row r="4">
          <cell r="A4" t="str">
            <v>660.40.75.001-4475.11</v>
          </cell>
          <cell r="B4" t="str">
            <v>Intergovernmental Grants-State/County Beverage Container</v>
          </cell>
          <cell r="C4" t="str">
            <v>660.40.75.001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 t="str">
            <v>+++</v>
          </cell>
        </row>
        <row r="5">
          <cell r="A5" t="str">
            <v>660.40.75.001-4475.26</v>
          </cell>
          <cell r="B5" t="str">
            <v>Intergovernmental Grants-State/County SJV Air Pollution Grant</v>
          </cell>
          <cell r="C5" t="str">
            <v>660.40.75.001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 t="str">
            <v>+++</v>
          </cell>
        </row>
        <row r="6">
          <cell r="A6" t="str">
            <v>660.40.75.001-4500.19</v>
          </cell>
          <cell r="B6" t="str">
            <v>Charges for Services-Public Works Solid Waste-Residential</v>
          </cell>
          <cell r="C6" t="str">
            <v>660.40.75.001</v>
          </cell>
          <cell r="D6">
            <v>8670590</v>
          </cell>
          <cell r="E6">
            <v>0</v>
          </cell>
          <cell r="F6">
            <v>8670590</v>
          </cell>
          <cell r="G6">
            <v>0</v>
          </cell>
          <cell r="H6">
            <v>0</v>
          </cell>
          <cell r="I6">
            <v>2267287.56</v>
          </cell>
          <cell r="J6">
            <v>6403302.4400000004</v>
          </cell>
          <cell r="K6">
            <v>0.26</v>
          </cell>
        </row>
        <row r="7">
          <cell r="A7" t="str">
            <v>660.40.75.620-4500.19</v>
          </cell>
          <cell r="B7" t="str">
            <v>Charges for Services-Public Works Solid Waste-Residential</v>
          </cell>
          <cell r="C7" t="str">
            <v>660.40.75.620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 t="str">
            <v>+++</v>
          </cell>
        </row>
        <row r="8">
          <cell r="A8" t="str">
            <v>660.40.75.001-4500.20</v>
          </cell>
          <cell r="B8" t="str">
            <v>Charges for Services-Public Works Solid Waste-Commercial</v>
          </cell>
          <cell r="C8" t="str">
            <v>660.40.75.001</v>
          </cell>
          <cell r="D8">
            <v>3994785</v>
          </cell>
          <cell r="E8">
            <v>0</v>
          </cell>
          <cell r="F8">
            <v>3994785</v>
          </cell>
          <cell r="G8">
            <v>0</v>
          </cell>
          <cell r="H8">
            <v>0</v>
          </cell>
          <cell r="I8">
            <v>891039.1</v>
          </cell>
          <cell r="J8">
            <v>3103745.9</v>
          </cell>
          <cell r="K8">
            <v>0.22</v>
          </cell>
        </row>
        <row r="9">
          <cell r="A9" t="str">
            <v>660.40.75.610-4500.20</v>
          </cell>
          <cell r="B9" t="str">
            <v>Charges for Services-Public Works Solid Waste-Commercial</v>
          </cell>
          <cell r="C9" t="str">
            <v>660.40.75.610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str">
            <v>+++</v>
          </cell>
        </row>
        <row r="10">
          <cell r="A10" t="str">
            <v>660.40.75.001-4500.21</v>
          </cell>
          <cell r="B10" t="str">
            <v>Charges for Services-Public Works Solid Waste-Drop Box</v>
          </cell>
          <cell r="C10" t="str">
            <v>660.40.75.001</v>
          </cell>
          <cell r="D10">
            <v>891440</v>
          </cell>
          <cell r="E10">
            <v>0</v>
          </cell>
          <cell r="F10">
            <v>891440</v>
          </cell>
          <cell r="G10">
            <v>0</v>
          </cell>
          <cell r="H10">
            <v>0</v>
          </cell>
          <cell r="I10">
            <v>117306.72</v>
          </cell>
          <cell r="J10">
            <v>774133.28</v>
          </cell>
          <cell r="K10">
            <v>0.13</v>
          </cell>
        </row>
        <row r="11">
          <cell r="A11" t="str">
            <v>660.40.75.610-4500.21</v>
          </cell>
          <cell r="B11" t="str">
            <v>Charges for Services-Public Works Solid Waste-Drop Box</v>
          </cell>
          <cell r="C11" t="str">
            <v>660.40.75.610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 t="str">
            <v>+++</v>
          </cell>
        </row>
        <row r="12">
          <cell r="A12" t="str">
            <v>660.40.75.001-4500.24</v>
          </cell>
          <cell r="B12" t="str">
            <v>Charges for Services-Public Works Penalties</v>
          </cell>
          <cell r="C12" t="str">
            <v>660.40.75.001</v>
          </cell>
          <cell r="D12">
            <v>23500</v>
          </cell>
          <cell r="E12">
            <v>0</v>
          </cell>
          <cell r="F12">
            <v>23500</v>
          </cell>
          <cell r="G12">
            <v>0</v>
          </cell>
          <cell r="H12">
            <v>0</v>
          </cell>
          <cell r="I12">
            <v>149.31</v>
          </cell>
          <cell r="J12">
            <v>23350.69</v>
          </cell>
          <cell r="K12">
            <v>0.01</v>
          </cell>
        </row>
        <row r="13">
          <cell r="A13" t="str">
            <v>660.40.75.001-4500.46</v>
          </cell>
          <cell r="B13" t="str">
            <v>Charges for Services-Public Works Solid Waste - Service Initiation</v>
          </cell>
          <cell r="C13" t="str">
            <v>660.40.75.001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str">
            <v>+++</v>
          </cell>
        </row>
        <row r="14">
          <cell r="A14" t="str">
            <v>660.40.75.001-4700.01</v>
          </cell>
          <cell r="B14" t="str">
            <v>Investment Earnings Interest on Investments</v>
          </cell>
          <cell r="C14" t="str">
            <v>660.40.75.001</v>
          </cell>
          <cell r="D14">
            <v>15000</v>
          </cell>
          <cell r="E14">
            <v>0</v>
          </cell>
          <cell r="F14">
            <v>15000</v>
          </cell>
          <cell r="G14">
            <v>0</v>
          </cell>
          <cell r="H14">
            <v>0</v>
          </cell>
          <cell r="I14">
            <v>0</v>
          </cell>
          <cell r="J14">
            <v>15000</v>
          </cell>
          <cell r="K14">
            <v>0</v>
          </cell>
        </row>
        <row r="15">
          <cell r="A15" t="str">
            <v>660.40.75.001-4700.10</v>
          </cell>
          <cell r="B15" t="str">
            <v>Investment Earnings Used Oil Block Grant</v>
          </cell>
          <cell r="C15" t="str">
            <v>660.40.75.001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str">
            <v>+++</v>
          </cell>
        </row>
        <row r="16">
          <cell r="A16" t="str">
            <v>660.40.75.001-4700.19</v>
          </cell>
          <cell r="B16" t="str">
            <v>Investment Earnings Market Value Change</v>
          </cell>
          <cell r="C16" t="str">
            <v>660.40.75.001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 t="str">
            <v>+++</v>
          </cell>
        </row>
        <row r="17">
          <cell r="A17" t="str">
            <v>660.40.75.001-4700.21</v>
          </cell>
          <cell r="B17" t="str">
            <v>Investment Earnings Unallocated Investment Expense</v>
          </cell>
          <cell r="C17" t="str">
            <v>660.40.75.001</v>
          </cell>
          <cell r="D17">
            <v>-1500</v>
          </cell>
          <cell r="E17">
            <v>0</v>
          </cell>
          <cell r="F17">
            <v>-1500</v>
          </cell>
          <cell r="G17">
            <v>0</v>
          </cell>
          <cell r="H17">
            <v>0</v>
          </cell>
          <cell r="I17">
            <v>0</v>
          </cell>
          <cell r="J17">
            <v>-1500</v>
          </cell>
          <cell r="K17">
            <v>0</v>
          </cell>
        </row>
        <row r="18">
          <cell r="A18" t="str">
            <v>660.40.75.001-4850.01</v>
          </cell>
          <cell r="B18" t="str">
            <v>Other Revenue Sale of Property</v>
          </cell>
          <cell r="C18" t="str">
            <v>660.40.75.001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str">
            <v>+++</v>
          </cell>
        </row>
        <row r="19">
          <cell r="A19" t="str">
            <v>660.40.75.001-4850.07</v>
          </cell>
          <cell r="B19" t="str">
            <v>Other Revenue Misc Reimbursement</v>
          </cell>
          <cell r="C19" t="str">
            <v>660.40.75.001</v>
          </cell>
          <cell r="D19">
            <v>12500</v>
          </cell>
          <cell r="E19">
            <v>0</v>
          </cell>
          <cell r="F19">
            <v>12500</v>
          </cell>
          <cell r="G19">
            <v>0</v>
          </cell>
          <cell r="H19">
            <v>0</v>
          </cell>
          <cell r="I19">
            <v>0</v>
          </cell>
          <cell r="J19">
            <v>12500</v>
          </cell>
          <cell r="K19">
            <v>0</v>
          </cell>
        </row>
        <row r="20">
          <cell r="A20" t="str">
            <v>660.40.75.001-4850.12</v>
          </cell>
          <cell r="B20" t="str">
            <v>Other Revenue Miscellaneous Receipts</v>
          </cell>
          <cell r="C20" t="str">
            <v>660.40.75.001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str">
            <v>+++</v>
          </cell>
        </row>
        <row r="21">
          <cell r="A21" t="str">
            <v>660.40.75.001-4850.14</v>
          </cell>
          <cell r="B21" t="str">
            <v>Other Revenue Curbside Recyclables</v>
          </cell>
          <cell r="C21" t="str">
            <v>660.40.75.001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 t="str">
            <v>+++</v>
          </cell>
        </row>
        <row r="22">
          <cell r="A22" t="str">
            <v>660.40.75.001-4850.15</v>
          </cell>
          <cell r="B22" t="str">
            <v>Other Revenue Beverage Container</v>
          </cell>
          <cell r="C22" t="str">
            <v>660.40.75.001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 t="str">
            <v>+++</v>
          </cell>
        </row>
        <row r="23">
          <cell r="A23" t="str">
            <v>660.40.75.001-4850.29</v>
          </cell>
          <cell r="B23" t="str">
            <v>Other Revenue Discounts</v>
          </cell>
          <cell r="C23" t="str">
            <v>660.40.75.001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str">
            <v>+++</v>
          </cell>
        </row>
        <row r="24">
          <cell r="A24" t="str">
            <v>660.40.75.001-4850.37</v>
          </cell>
          <cell r="B24" t="str">
            <v>Other Revenue Solid Waste Citations</v>
          </cell>
          <cell r="C24" t="str">
            <v>660.40.75.001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str">
            <v>+++</v>
          </cell>
        </row>
        <row r="25">
          <cell r="A25" t="str">
            <v>660.40.75.001-4900.04</v>
          </cell>
          <cell r="B25" t="str">
            <v>Other Financing Sources Long Term Debt Proceeds</v>
          </cell>
          <cell r="C25" t="str">
            <v>660.40.75.001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str">
            <v>+++</v>
          </cell>
        </row>
        <row r="26">
          <cell r="A26" t="str">
            <v>660.40.75.001-4900.88</v>
          </cell>
          <cell r="B26" t="str">
            <v>Other Financing Sources Op Transfer In-Payroll Tax Ben</v>
          </cell>
          <cell r="C26" t="str">
            <v>660.40.75.001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 t="str">
            <v>+++</v>
          </cell>
        </row>
        <row r="27">
          <cell r="A27" t="str">
            <v xml:space="preserve">660.40.55.500-5000 - </v>
          </cell>
          <cell r="B27" t="str">
            <v>laries</v>
          </cell>
          <cell r="C27" t="str">
            <v>660.40.55.500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str">
            <v>+++</v>
          </cell>
        </row>
        <row r="28">
          <cell r="A28" t="str">
            <v>660.05.00.150-5000.01</v>
          </cell>
          <cell r="B28" t="str">
            <v>Salaries Regular</v>
          </cell>
          <cell r="C28" t="str">
            <v>660.05.00.150</v>
          </cell>
          <cell r="D28">
            <v>42493</v>
          </cell>
          <cell r="E28">
            <v>0</v>
          </cell>
          <cell r="F28">
            <v>42493</v>
          </cell>
          <cell r="G28">
            <v>0</v>
          </cell>
          <cell r="H28">
            <v>0</v>
          </cell>
          <cell r="I28">
            <v>5130.83</v>
          </cell>
          <cell r="J28">
            <v>37362.17</v>
          </cell>
          <cell r="K28">
            <v>0.12</v>
          </cell>
        </row>
        <row r="29">
          <cell r="A29" t="str">
            <v>660.05.00.160-5000.01</v>
          </cell>
          <cell r="B29" t="str">
            <v>Salaries Regular</v>
          </cell>
          <cell r="C29" t="str">
            <v>660.05.00.160</v>
          </cell>
          <cell r="D29">
            <v>196365</v>
          </cell>
          <cell r="E29">
            <v>0</v>
          </cell>
          <cell r="F29">
            <v>196365</v>
          </cell>
          <cell r="G29">
            <v>0</v>
          </cell>
          <cell r="H29">
            <v>0</v>
          </cell>
          <cell r="I29">
            <v>58243.21</v>
          </cell>
          <cell r="J29">
            <v>138121.79</v>
          </cell>
          <cell r="K29">
            <v>0.3</v>
          </cell>
        </row>
        <row r="30">
          <cell r="A30" t="str">
            <v>660.07.00.170-5000.01</v>
          </cell>
          <cell r="B30" t="str">
            <v>Salaries Regular</v>
          </cell>
          <cell r="C30" t="str">
            <v>660.07.00.170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 t="str">
            <v>+++</v>
          </cell>
        </row>
        <row r="31">
          <cell r="A31" t="str">
            <v>660.11.00.250-5000.01</v>
          </cell>
          <cell r="B31" t="str">
            <v>Salaries Regular</v>
          </cell>
          <cell r="C31" t="str">
            <v>660.11.00.250</v>
          </cell>
          <cell r="D31">
            <v>8720</v>
          </cell>
          <cell r="E31">
            <v>0</v>
          </cell>
          <cell r="F31">
            <v>8720</v>
          </cell>
          <cell r="G31">
            <v>0</v>
          </cell>
          <cell r="H31">
            <v>0</v>
          </cell>
          <cell r="I31">
            <v>2197.69</v>
          </cell>
          <cell r="J31">
            <v>6522.31</v>
          </cell>
          <cell r="K31">
            <v>0.25</v>
          </cell>
        </row>
        <row r="32">
          <cell r="A32" t="str">
            <v>660.40.50.001-5000.01</v>
          </cell>
          <cell r="B32" t="str">
            <v>Salaries Regular</v>
          </cell>
          <cell r="C32" t="str">
            <v>660.40.50.001</v>
          </cell>
          <cell r="D32">
            <v>234974</v>
          </cell>
          <cell r="E32">
            <v>0</v>
          </cell>
          <cell r="F32">
            <v>234974</v>
          </cell>
          <cell r="G32">
            <v>0</v>
          </cell>
          <cell r="H32">
            <v>0</v>
          </cell>
          <cell r="I32">
            <v>17971.939999999999</v>
          </cell>
          <cell r="J32">
            <v>217002.06</v>
          </cell>
          <cell r="K32">
            <v>0.08</v>
          </cell>
        </row>
        <row r="33">
          <cell r="A33" t="str">
            <v>660.40.55.500-5000.01</v>
          </cell>
          <cell r="B33" t="str">
            <v>Salaries Regular</v>
          </cell>
          <cell r="C33" t="str">
            <v>660.40.55.500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 t="str">
            <v>+++</v>
          </cell>
        </row>
        <row r="34">
          <cell r="A34" t="str">
            <v>660.40.55.510-5000.01</v>
          </cell>
          <cell r="B34" t="str">
            <v>Salaries Regular</v>
          </cell>
          <cell r="C34" t="str">
            <v>660.40.55.510</v>
          </cell>
          <cell r="D34">
            <v>17000</v>
          </cell>
          <cell r="E34">
            <v>0</v>
          </cell>
          <cell r="F34">
            <v>17000</v>
          </cell>
          <cell r="G34">
            <v>0</v>
          </cell>
          <cell r="H34">
            <v>0</v>
          </cell>
          <cell r="I34">
            <v>3540.29</v>
          </cell>
          <cell r="J34">
            <v>13459.71</v>
          </cell>
          <cell r="K34">
            <v>0.21</v>
          </cell>
        </row>
        <row r="35">
          <cell r="A35" t="str">
            <v>660.40.60.520-5000.01</v>
          </cell>
          <cell r="B35" t="str">
            <v>Salaries Regular</v>
          </cell>
          <cell r="C35" t="str">
            <v>660.40.60.520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647.99</v>
          </cell>
          <cell r="J35">
            <v>-647.99</v>
          </cell>
          <cell r="K35" t="str">
            <v>+++</v>
          </cell>
        </row>
        <row r="36">
          <cell r="A36" t="str">
            <v>660.40.60.530-5000.01</v>
          </cell>
          <cell r="B36" t="str">
            <v>Salaries Regular</v>
          </cell>
          <cell r="C36" t="str">
            <v>660.40.60.530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60003.49</v>
          </cell>
          <cell r="J36">
            <v>-60003.49</v>
          </cell>
          <cell r="K36" t="str">
            <v>+++</v>
          </cell>
        </row>
        <row r="37">
          <cell r="A37" t="str">
            <v>660.40.75.001-5000.01</v>
          </cell>
          <cell r="B37" t="str">
            <v>Salaries Regular</v>
          </cell>
          <cell r="C37" t="str">
            <v>660.40.75.001</v>
          </cell>
          <cell r="D37">
            <v>504983</v>
          </cell>
          <cell r="E37">
            <v>0</v>
          </cell>
          <cell r="F37">
            <v>504983</v>
          </cell>
          <cell r="G37">
            <v>0</v>
          </cell>
          <cell r="H37">
            <v>0</v>
          </cell>
          <cell r="I37">
            <v>85542.65</v>
          </cell>
          <cell r="J37">
            <v>419440.35</v>
          </cell>
          <cell r="K37">
            <v>0.17</v>
          </cell>
        </row>
        <row r="38">
          <cell r="A38" t="str">
            <v>660.40.75.610-5000.01</v>
          </cell>
          <cell r="B38" t="str">
            <v>Salaries Regular</v>
          </cell>
          <cell r="C38" t="str">
            <v>660.40.75.610</v>
          </cell>
          <cell r="D38">
            <v>788332</v>
          </cell>
          <cell r="E38">
            <v>0</v>
          </cell>
          <cell r="F38">
            <v>788332</v>
          </cell>
          <cell r="G38">
            <v>0</v>
          </cell>
          <cell r="H38">
            <v>0</v>
          </cell>
          <cell r="I38">
            <v>168059.51999999999</v>
          </cell>
          <cell r="J38">
            <v>620272.48</v>
          </cell>
          <cell r="K38">
            <v>0.21</v>
          </cell>
        </row>
        <row r="39">
          <cell r="A39" t="str">
            <v>660.40.75.620-5000.01</v>
          </cell>
          <cell r="B39" t="str">
            <v>Salaries Regular</v>
          </cell>
          <cell r="C39" t="str">
            <v>660.40.75.620</v>
          </cell>
          <cell r="D39">
            <v>1160749</v>
          </cell>
          <cell r="E39">
            <v>0</v>
          </cell>
          <cell r="F39">
            <v>1160749</v>
          </cell>
          <cell r="G39">
            <v>0</v>
          </cell>
          <cell r="H39">
            <v>0</v>
          </cell>
          <cell r="I39">
            <v>268428.96000000002</v>
          </cell>
          <cell r="J39">
            <v>892320.04</v>
          </cell>
          <cell r="K39">
            <v>0.23</v>
          </cell>
        </row>
        <row r="40">
          <cell r="A40" t="str">
            <v>660.40.75.630-5000.01</v>
          </cell>
          <cell r="B40" t="str">
            <v>Salaries Regular</v>
          </cell>
          <cell r="C40" t="str">
            <v>660.40.75.630</v>
          </cell>
          <cell r="D40">
            <v>125150</v>
          </cell>
          <cell r="E40">
            <v>0</v>
          </cell>
          <cell r="F40">
            <v>125150</v>
          </cell>
          <cell r="G40">
            <v>0</v>
          </cell>
          <cell r="H40">
            <v>0</v>
          </cell>
          <cell r="I40">
            <v>30136.639999999999</v>
          </cell>
          <cell r="J40">
            <v>95013.36</v>
          </cell>
          <cell r="K40">
            <v>0.24</v>
          </cell>
        </row>
        <row r="41">
          <cell r="A41" t="str">
            <v>660.05.00.150-5000.02</v>
          </cell>
          <cell r="B41" t="str">
            <v>Salaries Part Time</v>
          </cell>
          <cell r="C41" t="str">
            <v>660.05.00.150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 t="str">
            <v>+++</v>
          </cell>
        </row>
        <row r="42">
          <cell r="A42" t="str">
            <v>660.05.00.160-5000.02</v>
          </cell>
          <cell r="B42" t="str">
            <v>Salaries Part Time</v>
          </cell>
          <cell r="C42" t="str">
            <v>660.05.00.160</v>
          </cell>
          <cell r="D42">
            <v>4425</v>
          </cell>
          <cell r="E42">
            <v>0</v>
          </cell>
          <cell r="F42">
            <v>4425</v>
          </cell>
          <cell r="G42">
            <v>0</v>
          </cell>
          <cell r="H42">
            <v>0</v>
          </cell>
          <cell r="I42">
            <v>0</v>
          </cell>
          <cell r="J42">
            <v>4425</v>
          </cell>
          <cell r="K42">
            <v>0</v>
          </cell>
        </row>
        <row r="43">
          <cell r="A43" t="str">
            <v>660.07.00.170-5000.02</v>
          </cell>
          <cell r="B43" t="str">
            <v>Salaries Part Time</v>
          </cell>
          <cell r="C43" t="str">
            <v>660.07.00.170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 t="str">
            <v>+++</v>
          </cell>
        </row>
        <row r="44">
          <cell r="A44" t="str">
            <v>660.11.00.250-5000.02</v>
          </cell>
          <cell r="B44" t="str">
            <v>Salaries Part Time</v>
          </cell>
          <cell r="C44" t="str">
            <v>660.11.00.250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 t="str">
            <v>+++</v>
          </cell>
        </row>
        <row r="45">
          <cell r="A45" t="str">
            <v>660.40.50.001-5000.02</v>
          </cell>
          <cell r="B45" t="str">
            <v>Salaries Part Time</v>
          </cell>
          <cell r="C45" t="str">
            <v>660.40.50.001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 t="str">
            <v>+++</v>
          </cell>
        </row>
        <row r="46">
          <cell r="A46" t="str">
            <v>660.40.55.500-5000.02</v>
          </cell>
          <cell r="B46" t="str">
            <v>Salaries Part Time</v>
          </cell>
          <cell r="C46" t="str">
            <v>660.40.55.500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 t="str">
            <v>+++</v>
          </cell>
        </row>
        <row r="47">
          <cell r="A47" t="str">
            <v>660.40.55.510-5000.02</v>
          </cell>
          <cell r="B47" t="str">
            <v>Salaries Part Time</v>
          </cell>
          <cell r="C47" t="str">
            <v>660.40.55.510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 t="str">
            <v>+++</v>
          </cell>
        </row>
        <row r="48">
          <cell r="A48" t="str">
            <v>660.40.60.520-5000.02</v>
          </cell>
          <cell r="B48" t="str">
            <v>Salaries Part Time</v>
          </cell>
          <cell r="C48" t="str">
            <v>660.40.60.520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 t="str">
            <v>+++</v>
          </cell>
        </row>
        <row r="49">
          <cell r="A49" t="str">
            <v>660.40.60.530-5000.02</v>
          </cell>
          <cell r="B49" t="str">
            <v>Salaries Part Time</v>
          </cell>
          <cell r="C49" t="str">
            <v>660.40.60.530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 t="str">
            <v>+++</v>
          </cell>
        </row>
        <row r="50">
          <cell r="A50" t="str">
            <v>660.40.75.001-5000.02</v>
          </cell>
          <cell r="B50" t="str">
            <v>Salaries Part Time</v>
          </cell>
          <cell r="C50" t="str">
            <v>660.40.75.001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 t="str">
            <v>+++</v>
          </cell>
        </row>
        <row r="51">
          <cell r="A51" t="str">
            <v>660.40.75.610-5000.02</v>
          </cell>
          <cell r="B51" t="str">
            <v>Salaries Part Time</v>
          </cell>
          <cell r="C51" t="str">
            <v>660.40.75.610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 t="str">
            <v>+++</v>
          </cell>
        </row>
        <row r="52">
          <cell r="A52" t="str">
            <v>660.40.75.620-5000.02</v>
          </cell>
          <cell r="B52" t="str">
            <v>Salaries Part Time</v>
          </cell>
          <cell r="C52" t="str">
            <v>660.40.75.620</v>
          </cell>
          <cell r="D52">
            <v>5000</v>
          </cell>
          <cell r="E52">
            <v>0</v>
          </cell>
          <cell r="F52">
            <v>5000</v>
          </cell>
          <cell r="G52">
            <v>0</v>
          </cell>
          <cell r="H52">
            <v>0</v>
          </cell>
          <cell r="I52">
            <v>0</v>
          </cell>
          <cell r="J52">
            <v>5000</v>
          </cell>
          <cell r="K52">
            <v>0</v>
          </cell>
        </row>
        <row r="53">
          <cell r="A53" t="str">
            <v>660.40.75.630-5000.02</v>
          </cell>
          <cell r="B53" t="str">
            <v>Salaries Part Time</v>
          </cell>
          <cell r="C53" t="str">
            <v>660.40.75.630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 t="str">
            <v>+++</v>
          </cell>
        </row>
        <row r="54">
          <cell r="A54" t="str">
            <v>660.05.00.150-5000.03</v>
          </cell>
          <cell r="B54" t="str">
            <v>Salaries Overtime</v>
          </cell>
          <cell r="C54" t="str">
            <v>660.05.00.150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 t="str">
            <v>+++</v>
          </cell>
        </row>
        <row r="55">
          <cell r="A55" t="str">
            <v>660.05.00.160-5000.03</v>
          </cell>
          <cell r="B55" t="str">
            <v>Salaries Overtime</v>
          </cell>
          <cell r="C55" t="str">
            <v>660.05.00.160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2.82</v>
          </cell>
          <cell r="J55">
            <v>-2.82</v>
          </cell>
          <cell r="K55" t="str">
            <v>+++</v>
          </cell>
        </row>
        <row r="56">
          <cell r="A56" t="str">
            <v>660.07.00.170-5000.03</v>
          </cell>
          <cell r="B56" t="str">
            <v>Salaries Overtime</v>
          </cell>
          <cell r="C56" t="str">
            <v>660.07.00.170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str">
            <v>+++</v>
          </cell>
        </row>
        <row r="57">
          <cell r="A57" t="str">
            <v>660.11.00.250-5000.03</v>
          </cell>
          <cell r="B57" t="str">
            <v>Salaries Overtime</v>
          </cell>
          <cell r="C57" t="str">
            <v>660.11.00.250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str">
            <v>+++</v>
          </cell>
        </row>
        <row r="58">
          <cell r="A58" t="str">
            <v>660.40.50.001-5000.03</v>
          </cell>
          <cell r="B58" t="str">
            <v>Salaries Overtime</v>
          </cell>
          <cell r="C58" t="str">
            <v>660.40.50.001</v>
          </cell>
          <cell r="D58">
            <v>105</v>
          </cell>
          <cell r="E58">
            <v>0</v>
          </cell>
          <cell r="F58">
            <v>105</v>
          </cell>
          <cell r="G58">
            <v>0</v>
          </cell>
          <cell r="H58">
            <v>0</v>
          </cell>
          <cell r="I58">
            <v>0</v>
          </cell>
          <cell r="J58">
            <v>105</v>
          </cell>
          <cell r="K58">
            <v>0</v>
          </cell>
        </row>
        <row r="59">
          <cell r="A59" t="str">
            <v>660.40.55.500-5000.03</v>
          </cell>
          <cell r="B59" t="str">
            <v>Salaries Overtime</v>
          </cell>
          <cell r="C59" t="str">
            <v>660.40.55.500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 t="str">
            <v>+++</v>
          </cell>
        </row>
        <row r="60">
          <cell r="A60" t="str">
            <v>660.40.55.510-5000.03</v>
          </cell>
          <cell r="B60" t="str">
            <v>Salaries Overtime</v>
          </cell>
          <cell r="C60" t="str">
            <v>660.40.55.510</v>
          </cell>
          <cell r="D60">
            <v>1250</v>
          </cell>
          <cell r="E60">
            <v>0</v>
          </cell>
          <cell r="F60">
            <v>1250</v>
          </cell>
          <cell r="G60">
            <v>0</v>
          </cell>
          <cell r="H60">
            <v>0</v>
          </cell>
          <cell r="I60">
            <v>41.81</v>
          </cell>
          <cell r="J60">
            <v>1208.19</v>
          </cell>
          <cell r="K60">
            <v>0.03</v>
          </cell>
        </row>
        <row r="61">
          <cell r="A61" t="str">
            <v>660.40.60.520-5000.03</v>
          </cell>
          <cell r="B61" t="str">
            <v>Salaries Overtime</v>
          </cell>
          <cell r="C61" t="str">
            <v>660.40.60.520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 t="str">
            <v>+++</v>
          </cell>
        </row>
        <row r="62">
          <cell r="A62" t="str">
            <v>660.40.60.530-5000.03</v>
          </cell>
          <cell r="B62" t="str">
            <v>Salaries Overtime</v>
          </cell>
          <cell r="C62" t="str">
            <v>660.40.60.530</v>
          </cell>
          <cell r="D62">
            <v>5100</v>
          </cell>
          <cell r="E62">
            <v>0</v>
          </cell>
          <cell r="F62">
            <v>5100</v>
          </cell>
          <cell r="G62">
            <v>0</v>
          </cell>
          <cell r="H62">
            <v>0</v>
          </cell>
          <cell r="I62">
            <v>6.38</v>
          </cell>
          <cell r="J62">
            <v>5093.62</v>
          </cell>
          <cell r="K62">
            <v>0</v>
          </cell>
        </row>
        <row r="63">
          <cell r="A63" t="str">
            <v>660.40.75.001-5000.03</v>
          </cell>
          <cell r="B63" t="str">
            <v>Salaries Overtime</v>
          </cell>
          <cell r="C63" t="str">
            <v>660.40.75.001</v>
          </cell>
          <cell r="D63">
            <v>9300</v>
          </cell>
          <cell r="E63">
            <v>0</v>
          </cell>
          <cell r="F63">
            <v>9300</v>
          </cell>
          <cell r="G63">
            <v>0</v>
          </cell>
          <cell r="H63">
            <v>0</v>
          </cell>
          <cell r="I63">
            <v>2549.71</v>
          </cell>
          <cell r="J63">
            <v>6750.29</v>
          </cell>
          <cell r="K63">
            <v>0.27</v>
          </cell>
        </row>
        <row r="64">
          <cell r="A64" t="str">
            <v>660.40.75.610-5000.03</v>
          </cell>
          <cell r="B64" t="str">
            <v>Salaries Overtime</v>
          </cell>
          <cell r="C64" t="str">
            <v>660.40.75.610</v>
          </cell>
          <cell r="D64">
            <v>17500</v>
          </cell>
          <cell r="E64">
            <v>0</v>
          </cell>
          <cell r="F64">
            <v>17500</v>
          </cell>
          <cell r="G64">
            <v>0</v>
          </cell>
          <cell r="H64">
            <v>0</v>
          </cell>
          <cell r="I64">
            <v>8346.49</v>
          </cell>
          <cell r="J64">
            <v>9153.51</v>
          </cell>
          <cell r="K64">
            <v>0.48</v>
          </cell>
        </row>
        <row r="65">
          <cell r="A65" t="str">
            <v>660.40.75.620-5000.03</v>
          </cell>
          <cell r="B65" t="str">
            <v>Salaries Overtime</v>
          </cell>
          <cell r="C65" t="str">
            <v>660.40.75.620</v>
          </cell>
          <cell r="D65">
            <v>41200</v>
          </cell>
          <cell r="E65">
            <v>0</v>
          </cell>
          <cell r="F65">
            <v>41200</v>
          </cell>
          <cell r="G65">
            <v>0</v>
          </cell>
          <cell r="H65">
            <v>0</v>
          </cell>
          <cell r="I65">
            <v>13098.88</v>
          </cell>
          <cell r="J65">
            <v>28101.119999999999</v>
          </cell>
          <cell r="K65">
            <v>0.32</v>
          </cell>
        </row>
        <row r="66">
          <cell r="A66" t="str">
            <v>660.40.75.630-5000.03</v>
          </cell>
          <cell r="B66" t="str">
            <v>Salaries Overtime</v>
          </cell>
          <cell r="C66" t="str">
            <v>660.40.75.630</v>
          </cell>
          <cell r="D66">
            <v>5150</v>
          </cell>
          <cell r="E66">
            <v>0</v>
          </cell>
          <cell r="F66">
            <v>5150</v>
          </cell>
          <cell r="G66">
            <v>0</v>
          </cell>
          <cell r="H66">
            <v>0</v>
          </cell>
          <cell r="I66">
            <v>453.2</v>
          </cell>
          <cell r="J66">
            <v>4696.8</v>
          </cell>
          <cell r="K66">
            <v>0.09</v>
          </cell>
        </row>
        <row r="67">
          <cell r="A67" t="str">
            <v>660.05.00.150-5000.04</v>
          </cell>
          <cell r="B67" t="str">
            <v>Salaries Holiday Pay</v>
          </cell>
          <cell r="C67" t="str">
            <v>660.05.00.150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 t="str">
            <v>+++</v>
          </cell>
        </row>
        <row r="68">
          <cell r="A68" t="str">
            <v>660.05.00.160-5000.04</v>
          </cell>
          <cell r="B68" t="str">
            <v>Salaries Holiday Pay</v>
          </cell>
          <cell r="C68" t="str">
            <v>660.05.00.160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 t="str">
            <v>+++</v>
          </cell>
        </row>
        <row r="69">
          <cell r="A69" t="str">
            <v>660.07.00.170-5000.04</v>
          </cell>
          <cell r="B69" t="str">
            <v>Salaries Holiday Pay</v>
          </cell>
          <cell r="C69" t="str">
            <v>660.07.00.170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+++</v>
          </cell>
        </row>
        <row r="70">
          <cell r="A70" t="str">
            <v>660.11.00.250-5000.04</v>
          </cell>
          <cell r="B70" t="str">
            <v>Salaries Holiday Pay</v>
          </cell>
          <cell r="C70" t="str">
            <v>660.11.00.250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+++</v>
          </cell>
        </row>
        <row r="71">
          <cell r="A71" t="str">
            <v>660.40.50.001-5000.04</v>
          </cell>
          <cell r="B71" t="str">
            <v>Salaries Holiday Pay</v>
          </cell>
          <cell r="C71" t="str">
            <v>660.40.50.001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+++</v>
          </cell>
        </row>
        <row r="72">
          <cell r="A72" t="str">
            <v>660.40.55.500-5000.04</v>
          </cell>
          <cell r="B72" t="str">
            <v>Salaries Holiday Pay</v>
          </cell>
          <cell r="C72" t="str">
            <v>660.40.55.500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+++</v>
          </cell>
        </row>
        <row r="73">
          <cell r="A73" t="str">
            <v>660.40.55.510-5000.04</v>
          </cell>
          <cell r="B73" t="str">
            <v>Salaries Holiday Pay</v>
          </cell>
          <cell r="C73" t="str">
            <v>660.40.55.510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+++</v>
          </cell>
        </row>
        <row r="74">
          <cell r="A74" t="str">
            <v>660.40.60.520-5000.04</v>
          </cell>
          <cell r="B74" t="str">
            <v>Salaries Holiday Pay</v>
          </cell>
          <cell r="C74" t="str">
            <v>660.40.60.520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+++</v>
          </cell>
        </row>
        <row r="75">
          <cell r="A75" t="str">
            <v>660.40.60.530-5000.04</v>
          </cell>
          <cell r="B75" t="str">
            <v>Salaries Holiday Pay</v>
          </cell>
          <cell r="C75" t="str">
            <v>660.40.60.530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+++</v>
          </cell>
        </row>
        <row r="76">
          <cell r="A76" t="str">
            <v>660.40.75.001-5000.04</v>
          </cell>
          <cell r="B76" t="str">
            <v>Salaries Holiday Pay</v>
          </cell>
          <cell r="C76" t="str">
            <v>660.40.75.001</v>
          </cell>
          <cell r="D76">
            <v>2300</v>
          </cell>
          <cell r="E76">
            <v>0</v>
          </cell>
          <cell r="F76">
            <v>2300</v>
          </cell>
          <cell r="G76">
            <v>0</v>
          </cell>
          <cell r="H76">
            <v>0</v>
          </cell>
          <cell r="I76">
            <v>0</v>
          </cell>
          <cell r="J76">
            <v>2300</v>
          </cell>
          <cell r="K76">
            <v>0</v>
          </cell>
        </row>
        <row r="77">
          <cell r="A77" t="str">
            <v>660.40.75.610-5000.04</v>
          </cell>
          <cell r="B77" t="str">
            <v>Salaries Holiday Pay</v>
          </cell>
          <cell r="C77" t="str">
            <v>660.40.75.610</v>
          </cell>
          <cell r="D77">
            <v>25500</v>
          </cell>
          <cell r="E77">
            <v>0</v>
          </cell>
          <cell r="F77">
            <v>25500</v>
          </cell>
          <cell r="G77">
            <v>0</v>
          </cell>
          <cell r="H77">
            <v>0</v>
          </cell>
          <cell r="I77">
            <v>0</v>
          </cell>
          <cell r="J77">
            <v>25500</v>
          </cell>
          <cell r="K77">
            <v>0</v>
          </cell>
        </row>
        <row r="78">
          <cell r="A78" t="str">
            <v>660.40.75.620-5000.04</v>
          </cell>
          <cell r="B78" t="str">
            <v>Salaries Holiday Pay</v>
          </cell>
          <cell r="C78" t="str">
            <v>660.40.75.620</v>
          </cell>
          <cell r="D78">
            <v>34000</v>
          </cell>
          <cell r="E78">
            <v>0</v>
          </cell>
          <cell r="F78">
            <v>34000</v>
          </cell>
          <cell r="G78">
            <v>0</v>
          </cell>
          <cell r="H78">
            <v>0</v>
          </cell>
          <cell r="I78">
            <v>0</v>
          </cell>
          <cell r="J78">
            <v>34000</v>
          </cell>
          <cell r="K78">
            <v>0</v>
          </cell>
        </row>
        <row r="79">
          <cell r="A79" t="str">
            <v>660.40.75.630-5000.04</v>
          </cell>
          <cell r="B79" t="str">
            <v>Salaries Holiday Pay</v>
          </cell>
          <cell r="C79" t="str">
            <v>660.40.75.630</v>
          </cell>
          <cell r="D79">
            <v>8000</v>
          </cell>
          <cell r="E79">
            <v>0</v>
          </cell>
          <cell r="F79">
            <v>8000</v>
          </cell>
          <cell r="G79">
            <v>0</v>
          </cell>
          <cell r="H79">
            <v>0</v>
          </cell>
          <cell r="I79">
            <v>0</v>
          </cell>
          <cell r="J79">
            <v>8000</v>
          </cell>
          <cell r="K79">
            <v>0</v>
          </cell>
        </row>
        <row r="80">
          <cell r="A80" t="str">
            <v>660.05.00.150-5000.05</v>
          </cell>
          <cell r="B80" t="str">
            <v>Salaries Duty Pay</v>
          </cell>
          <cell r="C80" t="str">
            <v>660.05.00.150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 t="str">
            <v>+++</v>
          </cell>
        </row>
        <row r="81">
          <cell r="A81" t="str">
            <v>660.05.00.160-5000.05</v>
          </cell>
          <cell r="B81" t="str">
            <v>Salaries Duty Pay</v>
          </cell>
          <cell r="C81" t="str">
            <v>660.05.00.160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 t="str">
            <v>+++</v>
          </cell>
        </row>
        <row r="82">
          <cell r="A82" t="str">
            <v>660.07.00.170-5000.05</v>
          </cell>
          <cell r="B82" t="str">
            <v>Salaries Duty Pay</v>
          </cell>
          <cell r="C82" t="str">
            <v>660.07.00.170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 t="str">
            <v>+++</v>
          </cell>
        </row>
        <row r="83">
          <cell r="A83" t="str">
            <v>660.11.00.250-5000.05</v>
          </cell>
          <cell r="B83" t="str">
            <v>Salaries Duty Pay</v>
          </cell>
          <cell r="C83" t="str">
            <v>660.11.00.250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 t="str">
            <v>+++</v>
          </cell>
        </row>
        <row r="84">
          <cell r="A84" t="str">
            <v>660.40.50.001-5000.05</v>
          </cell>
          <cell r="B84" t="str">
            <v>Salaries Duty Pay</v>
          </cell>
          <cell r="C84" t="str">
            <v>660.40.50.001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 t="str">
            <v>+++</v>
          </cell>
        </row>
        <row r="85">
          <cell r="A85" t="str">
            <v>660.40.55.500-5000.05</v>
          </cell>
          <cell r="B85" t="str">
            <v>Salaries Duty Pay</v>
          </cell>
          <cell r="C85" t="str">
            <v>660.40.55.500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 t="str">
            <v>+++</v>
          </cell>
        </row>
        <row r="86">
          <cell r="A86" t="str">
            <v>660.40.55.510-5000.05</v>
          </cell>
          <cell r="B86" t="str">
            <v>Salaries Duty Pay</v>
          </cell>
          <cell r="C86" t="str">
            <v>660.40.55.510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 t="str">
            <v>+++</v>
          </cell>
        </row>
        <row r="87">
          <cell r="A87" t="str">
            <v>660.40.60.520-5000.05</v>
          </cell>
          <cell r="B87" t="str">
            <v>Salaries Duty Pay</v>
          </cell>
          <cell r="C87" t="str">
            <v>660.40.60.520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 t="str">
            <v>+++</v>
          </cell>
        </row>
        <row r="88">
          <cell r="A88" t="str">
            <v>660.40.60.530-5000.05</v>
          </cell>
          <cell r="B88" t="str">
            <v>Salaries Duty Pay</v>
          </cell>
          <cell r="C88" t="str">
            <v>660.40.60.530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 t="str">
            <v>+++</v>
          </cell>
        </row>
        <row r="89">
          <cell r="A89" t="str">
            <v>660.05.00.150-5000.06</v>
          </cell>
          <cell r="B89" t="str">
            <v>Salaries Out of Class</v>
          </cell>
          <cell r="C89" t="str">
            <v>660.05.00.150</v>
          </cell>
          <cell r="D89">
            <v>420</v>
          </cell>
          <cell r="E89">
            <v>0</v>
          </cell>
          <cell r="F89">
            <v>420</v>
          </cell>
          <cell r="G89">
            <v>0</v>
          </cell>
          <cell r="H89">
            <v>0</v>
          </cell>
          <cell r="I89">
            <v>0</v>
          </cell>
          <cell r="J89">
            <v>420</v>
          </cell>
          <cell r="K89">
            <v>0</v>
          </cell>
        </row>
        <row r="90">
          <cell r="A90" t="str">
            <v>660.05.00.160-5000.06</v>
          </cell>
          <cell r="B90" t="str">
            <v>Salaries Out of Class</v>
          </cell>
          <cell r="C90" t="str">
            <v>660.05.00.160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 t="str">
            <v>+++</v>
          </cell>
        </row>
        <row r="91">
          <cell r="A91" t="str">
            <v>660.07.00.170-5000.06</v>
          </cell>
          <cell r="B91" t="str">
            <v>Salaries Out of Class</v>
          </cell>
          <cell r="C91" t="str">
            <v>660.07.00.170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 t="str">
            <v>+++</v>
          </cell>
        </row>
        <row r="92">
          <cell r="A92" t="str">
            <v>660.11.00.250-5000.06</v>
          </cell>
          <cell r="B92" t="str">
            <v>Salaries Out of Class</v>
          </cell>
          <cell r="C92" t="str">
            <v>660.11.00.250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 t="str">
            <v>+++</v>
          </cell>
        </row>
        <row r="93">
          <cell r="A93" t="str">
            <v>660.40.50.001-5000.06</v>
          </cell>
          <cell r="B93" t="str">
            <v>Salaries Out of Class</v>
          </cell>
          <cell r="C93" t="str">
            <v>660.40.50.001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 t="str">
            <v>+++</v>
          </cell>
        </row>
        <row r="94">
          <cell r="A94" t="str">
            <v>660.40.55.500-5000.06</v>
          </cell>
          <cell r="B94" t="str">
            <v>Salaries Out of Class</v>
          </cell>
          <cell r="C94" t="str">
            <v>660.40.55.500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 t="str">
            <v>+++</v>
          </cell>
        </row>
        <row r="95">
          <cell r="A95" t="str">
            <v>660.40.55.510-5000.06</v>
          </cell>
          <cell r="B95" t="str">
            <v>Salaries Out of Class</v>
          </cell>
          <cell r="C95" t="str">
            <v>660.40.55.510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 t="str">
            <v>+++</v>
          </cell>
        </row>
        <row r="96">
          <cell r="A96" t="str">
            <v>660.40.60.520-5000.06</v>
          </cell>
          <cell r="B96" t="str">
            <v>Salaries Out of Class</v>
          </cell>
          <cell r="C96" t="str">
            <v>660.40.60.520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 t="str">
            <v>+++</v>
          </cell>
        </row>
        <row r="97">
          <cell r="A97" t="str">
            <v>660.40.60.530-5000.06</v>
          </cell>
          <cell r="B97" t="str">
            <v>Salaries Out of Class</v>
          </cell>
          <cell r="C97" t="str">
            <v>660.40.60.530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 t="str">
            <v>+++</v>
          </cell>
        </row>
        <row r="98">
          <cell r="A98" t="str">
            <v>660.40.75.001-5000.06</v>
          </cell>
          <cell r="B98" t="str">
            <v>Salaries Out of Class</v>
          </cell>
          <cell r="C98" t="str">
            <v>660.40.75.001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 t="str">
            <v>+++</v>
          </cell>
        </row>
        <row r="99">
          <cell r="A99" t="str">
            <v>660.40.75.610-5000.06</v>
          </cell>
          <cell r="B99" t="str">
            <v>Salaries Out of Class</v>
          </cell>
          <cell r="C99" t="str">
            <v>660.40.75.610</v>
          </cell>
          <cell r="D99">
            <v>500</v>
          </cell>
          <cell r="E99">
            <v>0</v>
          </cell>
          <cell r="F99">
            <v>500</v>
          </cell>
          <cell r="G99">
            <v>0</v>
          </cell>
          <cell r="H99">
            <v>0</v>
          </cell>
          <cell r="I99">
            <v>0</v>
          </cell>
          <cell r="J99">
            <v>500</v>
          </cell>
          <cell r="K99">
            <v>0</v>
          </cell>
        </row>
        <row r="100">
          <cell r="A100" t="str">
            <v>660.40.75.620-5000.06</v>
          </cell>
          <cell r="B100" t="str">
            <v>Salaries Out of Class</v>
          </cell>
          <cell r="C100" t="str">
            <v>660.40.75.620</v>
          </cell>
          <cell r="D100">
            <v>500</v>
          </cell>
          <cell r="E100">
            <v>0</v>
          </cell>
          <cell r="F100">
            <v>500</v>
          </cell>
          <cell r="G100">
            <v>0</v>
          </cell>
          <cell r="H100">
            <v>0</v>
          </cell>
          <cell r="I100">
            <v>0</v>
          </cell>
          <cell r="J100">
            <v>500</v>
          </cell>
          <cell r="K100">
            <v>0</v>
          </cell>
        </row>
        <row r="101">
          <cell r="A101" t="str">
            <v>660.40.75.630-5000.06</v>
          </cell>
          <cell r="B101" t="str">
            <v>Salaries Out of Class</v>
          </cell>
          <cell r="C101" t="str">
            <v>660.40.75.630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 t="str">
            <v>+++</v>
          </cell>
        </row>
        <row r="102">
          <cell r="A102" t="str">
            <v>660.05.00.150-5000.07</v>
          </cell>
          <cell r="B102" t="str">
            <v>Salaries Admin Leave Pay</v>
          </cell>
          <cell r="C102" t="str">
            <v>660.05.00.150</v>
          </cell>
          <cell r="D102">
            <v>800</v>
          </cell>
          <cell r="E102">
            <v>0</v>
          </cell>
          <cell r="F102">
            <v>800</v>
          </cell>
          <cell r="G102">
            <v>0</v>
          </cell>
          <cell r="H102">
            <v>0</v>
          </cell>
          <cell r="I102">
            <v>0</v>
          </cell>
          <cell r="J102">
            <v>800</v>
          </cell>
          <cell r="K102">
            <v>0</v>
          </cell>
        </row>
        <row r="103">
          <cell r="A103" t="str">
            <v>660.05.00.160-5000.07</v>
          </cell>
          <cell r="B103" t="str">
            <v>Salaries Admin Leave Pay</v>
          </cell>
          <cell r="C103" t="str">
            <v>660.05.00.160</v>
          </cell>
          <cell r="D103">
            <v>485</v>
          </cell>
          <cell r="E103">
            <v>0</v>
          </cell>
          <cell r="F103">
            <v>485</v>
          </cell>
          <cell r="G103">
            <v>0</v>
          </cell>
          <cell r="H103">
            <v>0</v>
          </cell>
          <cell r="I103">
            <v>909.72</v>
          </cell>
          <cell r="J103">
            <v>-424.72</v>
          </cell>
          <cell r="K103">
            <v>1.88</v>
          </cell>
        </row>
        <row r="104">
          <cell r="A104" t="str">
            <v>660.07.00.170-5000.07</v>
          </cell>
          <cell r="B104" t="str">
            <v>Salaries Admin Leave Pay</v>
          </cell>
          <cell r="C104" t="str">
            <v>660.07.00.170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 t="str">
            <v>+++</v>
          </cell>
        </row>
        <row r="105">
          <cell r="A105" t="str">
            <v>660.11.00.250-5000.07</v>
          </cell>
          <cell r="B105" t="str">
            <v>Salaries Admin Leave Pay</v>
          </cell>
          <cell r="C105" t="str">
            <v>660.11.00.250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 t="str">
            <v>+++</v>
          </cell>
        </row>
        <row r="106">
          <cell r="A106" t="str">
            <v>660.40.50.001-5000.07</v>
          </cell>
          <cell r="B106" t="str">
            <v>Salaries Admin Leave Pay</v>
          </cell>
          <cell r="C106" t="str">
            <v>660.40.50.001</v>
          </cell>
          <cell r="D106">
            <v>3700</v>
          </cell>
          <cell r="E106">
            <v>0</v>
          </cell>
          <cell r="F106">
            <v>3700</v>
          </cell>
          <cell r="G106">
            <v>0</v>
          </cell>
          <cell r="H106">
            <v>0</v>
          </cell>
          <cell r="I106">
            <v>0</v>
          </cell>
          <cell r="J106">
            <v>3700</v>
          </cell>
          <cell r="K106">
            <v>0</v>
          </cell>
        </row>
        <row r="107">
          <cell r="A107" t="str">
            <v>660.40.55.500-5000.07</v>
          </cell>
          <cell r="B107" t="str">
            <v>Salaries Admin Leave Pay</v>
          </cell>
          <cell r="C107" t="str">
            <v>660.40.55.500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 t="str">
            <v>+++</v>
          </cell>
        </row>
        <row r="108">
          <cell r="A108" t="str">
            <v>660.40.55.510-5000.07</v>
          </cell>
          <cell r="B108" t="str">
            <v>Salaries Admin Leave Pay</v>
          </cell>
          <cell r="C108" t="str">
            <v>660.40.55.510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 t="str">
            <v>+++</v>
          </cell>
        </row>
        <row r="109">
          <cell r="A109" t="str">
            <v>660.40.60.520-5000.07</v>
          </cell>
          <cell r="B109" t="str">
            <v>Salaries Admin Leave Pay</v>
          </cell>
          <cell r="C109" t="str">
            <v>660.40.60.520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 t="str">
            <v>+++</v>
          </cell>
        </row>
        <row r="110">
          <cell r="A110" t="str">
            <v>660.40.60.530-5000.07</v>
          </cell>
          <cell r="B110" t="str">
            <v>Salaries Admin Leave Pay</v>
          </cell>
          <cell r="C110" t="str">
            <v>660.40.60.530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 t="str">
            <v>+++</v>
          </cell>
        </row>
        <row r="111">
          <cell r="A111" t="str">
            <v>660.40.75.001-5000.07</v>
          </cell>
          <cell r="B111" t="str">
            <v>Salaries Admin Leave Pay</v>
          </cell>
          <cell r="C111" t="str">
            <v>660.40.75.001</v>
          </cell>
          <cell r="D111">
            <v>4550</v>
          </cell>
          <cell r="E111">
            <v>0</v>
          </cell>
          <cell r="F111">
            <v>4550</v>
          </cell>
          <cell r="G111">
            <v>0</v>
          </cell>
          <cell r="H111">
            <v>0</v>
          </cell>
          <cell r="I111">
            <v>2214.1799999999998</v>
          </cell>
          <cell r="J111">
            <v>2335.8200000000002</v>
          </cell>
          <cell r="K111">
            <v>0.49</v>
          </cell>
        </row>
        <row r="112">
          <cell r="A112" t="str">
            <v>660.40.75.610-5000.07</v>
          </cell>
          <cell r="B112" t="str">
            <v>Salaries Admin Leave Pay</v>
          </cell>
          <cell r="C112" t="str">
            <v>660.40.75.610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 t="str">
            <v>+++</v>
          </cell>
        </row>
        <row r="113">
          <cell r="A113" t="str">
            <v>660.40.75.620-5000.07</v>
          </cell>
          <cell r="B113" t="str">
            <v>Salaries Admin Leave Pay</v>
          </cell>
          <cell r="C113" t="str">
            <v>660.40.75.620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 t="str">
            <v>+++</v>
          </cell>
        </row>
        <row r="114">
          <cell r="A114" t="str">
            <v>660.40.75.630-5000.07</v>
          </cell>
          <cell r="B114" t="str">
            <v>Salaries Admin Leave Pay</v>
          </cell>
          <cell r="C114" t="str">
            <v>660.40.75.630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 t="str">
            <v>+++</v>
          </cell>
        </row>
        <row r="115">
          <cell r="A115" t="str">
            <v>660.05.00.150-5000.08</v>
          </cell>
          <cell r="B115" t="str">
            <v>Salaries Longevity Pay</v>
          </cell>
          <cell r="C115" t="str">
            <v>660.05.00.150</v>
          </cell>
          <cell r="D115">
            <v>520</v>
          </cell>
          <cell r="E115">
            <v>0</v>
          </cell>
          <cell r="F115">
            <v>520</v>
          </cell>
          <cell r="G115">
            <v>0</v>
          </cell>
          <cell r="H115">
            <v>0</v>
          </cell>
          <cell r="I115">
            <v>0</v>
          </cell>
          <cell r="J115">
            <v>520</v>
          </cell>
          <cell r="K115">
            <v>0</v>
          </cell>
        </row>
        <row r="116">
          <cell r="A116" t="str">
            <v>660.05.00.160-5000.08</v>
          </cell>
          <cell r="B116" t="str">
            <v>Salaries Longevity Pay</v>
          </cell>
          <cell r="C116" t="str">
            <v>660.05.00.160</v>
          </cell>
          <cell r="D116">
            <v>800</v>
          </cell>
          <cell r="E116">
            <v>0</v>
          </cell>
          <cell r="F116">
            <v>800</v>
          </cell>
          <cell r="G116">
            <v>0</v>
          </cell>
          <cell r="H116">
            <v>0</v>
          </cell>
          <cell r="I116">
            <v>365.7</v>
          </cell>
          <cell r="J116">
            <v>434.3</v>
          </cell>
          <cell r="K116">
            <v>0.46</v>
          </cell>
        </row>
        <row r="117">
          <cell r="A117" t="str">
            <v>660.07.00.170-5000.08</v>
          </cell>
          <cell r="B117" t="str">
            <v>Salaries Longevity Pay</v>
          </cell>
          <cell r="C117" t="str">
            <v>660.07.00.170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 t="str">
            <v>+++</v>
          </cell>
        </row>
        <row r="118">
          <cell r="A118" t="str">
            <v>660.11.00.250-5000.08</v>
          </cell>
          <cell r="B118" t="str">
            <v>Salaries Longevity Pay</v>
          </cell>
          <cell r="C118" t="str">
            <v>660.11.00.250</v>
          </cell>
          <cell r="D118">
            <v>125</v>
          </cell>
          <cell r="E118">
            <v>0</v>
          </cell>
          <cell r="F118">
            <v>125</v>
          </cell>
          <cell r="G118">
            <v>0</v>
          </cell>
          <cell r="H118">
            <v>0</v>
          </cell>
          <cell r="I118">
            <v>0</v>
          </cell>
          <cell r="J118">
            <v>125</v>
          </cell>
          <cell r="K118">
            <v>0</v>
          </cell>
        </row>
        <row r="119">
          <cell r="A119" t="str">
            <v>660.40.50.001-5000.08</v>
          </cell>
          <cell r="B119" t="str">
            <v>Salaries Longevity Pay</v>
          </cell>
          <cell r="C119" t="str">
            <v>660.40.50.001</v>
          </cell>
          <cell r="D119">
            <v>1150</v>
          </cell>
          <cell r="E119">
            <v>0</v>
          </cell>
          <cell r="F119">
            <v>1150</v>
          </cell>
          <cell r="G119">
            <v>0</v>
          </cell>
          <cell r="H119">
            <v>0</v>
          </cell>
          <cell r="I119">
            <v>0</v>
          </cell>
          <cell r="J119">
            <v>1150</v>
          </cell>
          <cell r="K119">
            <v>0</v>
          </cell>
        </row>
        <row r="120">
          <cell r="A120" t="str">
            <v>660.40.55.500-5000.08</v>
          </cell>
          <cell r="B120" t="str">
            <v>Salaries Longevity Pay</v>
          </cell>
          <cell r="C120" t="str">
            <v>660.40.55.500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 t="str">
            <v>+++</v>
          </cell>
        </row>
        <row r="121">
          <cell r="A121" t="str">
            <v>660.40.55.510-5000.08</v>
          </cell>
          <cell r="B121" t="str">
            <v>Salaries Longevity Pay</v>
          </cell>
          <cell r="C121" t="str">
            <v>660.40.55.510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 t="str">
            <v>+++</v>
          </cell>
        </row>
        <row r="122">
          <cell r="A122" t="str">
            <v>660.40.60.520-5000.08</v>
          </cell>
          <cell r="B122" t="str">
            <v>Salaries Longevity Pay</v>
          </cell>
          <cell r="C122" t="str">
            <v>660.40.60.520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 t="str">
            <v>+++</v>
          </cell>
        </row>
        <row r="123">
          <cell r="A123" t="str">
            <v>660.40.60.530-5000.08</v>
          </cell>
          <cell r="B123" t="str">
            <v>Salaries Longevity Pay</v>
          </cell>
          <cell r="C123" t="str">
            <v>660.40.60.530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 t="str">
            <v>+++</v>
          </cell>
        </row>
        <row r="124">
          <cell r="A124" t="str">
            <v>660.40.75.001-5000.08</v>
          </cell>
          <cell r="B124" t="str">
            <v>Salaries Longevity Pay</v>
          </cell>
          <cell r="C124" t="str">
            <v>660.40.75.001</v>
          </cell>
          <cell r="D124">
            <v>6088</v>
          </cell>
          <cell r="E124">
            <v>0</v>
          </cell>
          <cell r="F124">
            <v>6088</v>
          </cell>
          <cell r="G124">
            <v>0</v>
          </cell>
          <cell r="H124">
            <v>0</v>
          </cell>
          <cell r="I124">
            <v>0</v>
          </cell>
          <cell r="J124">
            <v>6088</v>
          </cell>
          <cell r="K124">
            <v>0</v>
          </cell>
        </row>
        <row r="125">
          <cell r="A125" t="str">
            <v>660.40.75.610-5000.08</v>
          </cell>
          <cell r="B125" t="str">
            <v>Salaries Longevity Pay</v>
          </cell>
          <cell r="C125" t="str">
            <v>660.40.75.610</v>
          </cell>
          <cell r="D125">
            <v>9255</v>
          </cell>
          <cell r="E125">
            <v>0</v>
          </cell>
          <cell r="F125">
            <v>9255</v>
          </cell>
          <cell r="G125">
            <v>0</v>
          </cell>
          <cell r="H125">
            <v>0</v>
          </cell>
          <cell r="I125">
            <v>2283.6799999999998</v>
          </cell>
          <cell r="J125">
            <v>6971.32</v>
          </cell>
          <cell r="K125">
            <v>0.25</v>
          </cell>
        </row>
        <row r="126">
          <cell r="A126" t="str">
            <v>660.40.75.620-5000.08</v>
          </cell>
          <cell r="B126" t="str">
            <v>Salaries Longevity Pay</v>
          </cell>
          <cell r="C126" t="str">
            <v>660.40.75.620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 t="str">
            <v>+++</v>
          </cell>
        </row>
        <row r="127">
          <cell r="A127" t="str">
            <v>660.40.75.630-5000.08</v>
          </cell>
          <cell r="B127" t="str">
            <v>Salaries Longevity Pay</v>
          </cell>
          <cell r="C127" t="str">
            <v>660.40.75.630</v>
          </cell>
          <cell r="D127">
            <v>1118</v>
          </cell>
          <cell r="E127">
            <v>0</v>
          </cell>
          <cell r="F127">
            <v>1118</v>
          </cell>
          <cell r="G127">
            <v>0</v>
          </cell>
          <cell r="H127">
            <v>0</v>
          </cell>
          <cell r="I127">
            <v>0</v>
          </cell>
          <cell r="J127">
            <v>1118</v>
          </cell>
          <cell r="K127">
            <v>0</v>
          </cell>
        </row>
        <row r="128">
          <cell r="A128" t="str">
            <v>660.05.00.150-5000.09</v>
          </cell>
          <cell r="B128" t="str">
            <v>Salaries Mutual Aid Overtime</v>
          </cell>
          <cell r="C128" t="str">
            <v>660.05.00.150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 t="str">
            <v>+++</v>
          </cell>
        </row>
        <row r="129">
          <cell r="A129" t="str">
            <v>660.05.00.160-5000.09</v>
          </cell>
          <cell r="B129" t="str">
            <v>Salaries Mutual Aid Overtime</v>
          </cell>
          <cell r="C129" t="str">
            <v>660.05.00.160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 t="str">
            <v>+++</v>
          </cell>
        </row>
        <row r="130">
          <cell r="A130" t="str">
            <v>660.07.00.170-5000.09</v>
          </cell>
          <cell r="B130" t="str">
            <v>Salaries Mutual Aid Overtime</v>
          </cell>
          <cell r="C130" t="str">
            <v>660.07.00.170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 t="str">
            <v>+++</v>
          </cell>
        </row>
        <row r="131">
          <cell r="A131" t="str">
            <v>660.11.00.250-5000.09</v>
          </cell>
          <cell r="B131" t="str">
            <v>Salaries Mutual Aid Overtime</v>
          </cell>
          <cell r="C131" t="str">
            <v>660.11.00.250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 t="str">
            <v>+++</v>
          </cell>
        </row>
        <row r="132">
          <cell r="A132" t="str">
            <v>660.40.50.001-5000.09</v>
          </cell>
          <cell r="B132" t="str">
            <v>Salaries Mutual Aid Overtime</v>
          </cell>
          <cell r="C132" t="str">
            <v>660.40.50.001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 t="str">
            <v>+++</v>
          </cell>
        </row>
        <row r="133">
          <cell r="A133" t="str">
            <v>660.40.55.500-5000.09</v>
          </cell>
          <cell r="B133" t="str">
            <v>Salaries Mutual Aid Overtime</v>
          </cell>
          <cell r="C133" t="str">
            <v>660.40.55.500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 t="str">
            <v>+++</v>
          </cell>
        </row>
        <row r="134">
          <cell r="A134" t="str">
            <v>660.40.55.510-5000.09</v>
          </cell>
          <cell r="B134" t="str">
            <v>Salaries Mutual Aid Overtime</v>
          </cell>
          <cell r="C134" t="str">
            <v>660.40.55.510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 t="str">
            <v>+++</v>
          </cell>
        </row>
        <row r="135">
          <cell r="A135" t="str">
            <v>660.40.60.520-5000.09</v>
          </cell>
          <cell r="B135" t="str">
            <v>Salaries Mutual Aid Overtime</v>
          </cell>
          <cell r="C135" t="str">
            <v>660.40.60.520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 t="str">
            <v>+++</v>
          </cell>
        </row>
        <row r="136">
          <cell r="A136" t="str">
            <v>660.40.60.530-5000.09</v>
          </cell>
          <cell r="B136" t="str">
            <v>Salaries Mutual Aid Overtime</v>
          </cell>
          <cell r="C136" t="str">
            <v>660.40.60.530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 t="str">
            <v>+++</v>
          </cell>
        </row>
        <row r="137">
          <cell r="A137" t="str">
            <v>660.05.00.150-5000.10</v>
          </cell>
          <cell r="B137" t="str">
            <v>Salaries Furloughs</v>
          </cell>
          <cell r="C137" t="str">
            <v>660.05.00.150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 t="str">
            <v>+++</v>
          </cell>
        </row>
        <row r="138">
          <cell r="A138" t="str">
            <v>660.05.00.160-5000.10</v>
          </cell>
          <cell r="B138" t="str">
            <v>Salaries Furloughs</v>
          </cell>
          <cell r="C138" t="str">
            <v>660.05.00.160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 t="str">
            <v>+++</v>
          </cell>
        </row>
        <row r="139">
          <cell r="A139" t="str">
            <v>660.07.00.170-5000.10</v>
          </cell>
          <cell r="B139" t="str">
            <v>Salaries Furloughs</v>
          </cell>
          <cell r="C139" t="str">
            <v>660.07.00.170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 t="str">
            <v>+++</v>
          </cell>
        </row>
        <row r="140">
          <cell r="A140" t="str">
            <v>660.11.00.250-5000.10</v>
          </cell>
          <cell r="B140" t="str">
            <v>Salaries Furloughs</v>
          </cell>
          <cell r="C140" t="str">
            <v>660.11.00.250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 t="str">
            <v>+++</v>
          </cell>
        </row>
        <row r="141">
          <cell r="A141" t="str">
            <v>660.40.50.001-5000.10</v>
          </cell>
          <cell r="B141" t="str">
            <v>Salaries Furloughs</v>
          </cell>
          <cell r="C141" t="str">
            <v>660.40.50.001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 t="str">
            <v>+++</v>
          </cell>
        </row>
        <row r="142">
          <cell r="A142" t="str">
            <v>660.40.55.500-5000.10</v>
          </cell>
          <cell r="B142" t="str">
            <v>Salaries Furloughs</v>
          </cell>
          <cell r="C142" t="str">
            <v>660.40.55.500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 t="str">
            <v>+++</v>
          </cell>
        </row>
        <row r="143">
          <cell r="A143" t="str">
            <v>660.40.55.510-5000.10</v>
          </cell>
          <cell r="B143" t="str">
            <v>Salaries Furloughs</v>
          </cell>
          <cell r="C143" t="str">
            <v>660.40.55.510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 t="str">
            <v>+++</v>
          </cell>
        </row>
        <row r="144">
          <cell r="A144" t="str">
            <v>660.40.60.520-5000.10</v>
          </cell>
          <cell r="B144" t="str">
            <v>Salaries Furloughs</v>
          </cell>
          <cell r="C144" t="str">
            <v>660.40.60.520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 t="str">
            <v>+++</v>
          </cell>
        </row>
        <row r="145">
          <cell r="A145" t="str">
            <v>660.40.60.530-5000.10</v>
          </cell>
          <cell r="B145" t="str">
            <v>Salaries Furloughs</v>
          </cell>
          <cell r="C145" t="str">
            <v>660.40.60.530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 t="str">
            <v>+++</v>
          </cell>
        </row>
        <row r="146">
          <cell r="A146" t="str">
            <v>660.40.75.001-5000.10</v>
          </cell>
          <cell r="B146" t="str">
            <v>Salaries Furloughs</v>
          </cell>
          <cell r="C146" t="str">
            <v>660.40.75.001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 t="str">
            <v>+++</v>
          </cell>
        </row>
        <row r="147">
          <cell r="A147" t="str">
            <v>660.40.75.610-5000.10</v>
          </cell>
          <cell r="B147" t="str">
            <v>Salaries Furloughs</v>
          </cell>
          <cell r="C147" t="str">
            <v>660.40.75.610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 t="str">
            <v>+++</v>
          </cell>
        </row>
        <row r="148">
          <cell r="A148" t="str">
            <v>660.40.75.620-5000.10</v>
          </cell>
          <cell r="B148" t="str">
            <v>Salaries Furloughs</v>
          </cell>
          <cell r="C148" t="str">
            <v>660.40.75.620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 t="str">
            <v>+++</v>
          </cell>
        </row>
        <row r="149">
          <cell r="A149" t="str">
            <v>660.40.75.630-5000.10</v>
          </cell>
          <cell r="B149" t="str">
            <v>Salaries Furloughs</v>
          </cell>
          <cell r="C149" t="str">
            <v>660.40.75.630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 t="str">
            <v>+++</v>
          </cell>
        </row>
        <row r="150">
          <cell r="A150" t="str">
            <v>660.05.00.150-5000.11</v>
          </cell>
          <cell r="B150" t="str">
            <v>Salaries Worker's Comp</v>
          </cell>
          <cell r="C150" t="str">
            <v>660.05.00.150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 t="str">
            <v>+++</v>
          </cell>
        </row>
        <row r="151">
          <cell r="A151" t="str">
            <v>660.05.00.160-5000.11</v>
          </cell>
          <cell r="B151" t="str">
            <v>Salaries Worker's Comp</v>
          </cell>
          <cell r="C151" t="str">
            <v>660.05.00.160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 t="str">
            <v>+++</v>
          </cell>
        </row>
        <row r="152">
          <cell r="A152" t="str">
            <v>660.07.00.170-5000.11</v>
          </cell>
          <cell r="B152" t="str">
            <v>Salaries Worker's Comp</v>
          </cell>
          <cell r="C152" t="str">
            <v>660.07.00.170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 t="str">
            <v>+++</v>
          </cell>
        </row>
        <row r="153">
          <cell r="A153" t="str">
            <v>660.11.00.250-5000.11</v>
          </cell>
          <cell r="B153" t="str">
            <v>Salaries Worker's Comp</v>
          </cell>
          <cell r="C153" t="str">
            <v>660.11.00.250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 t="str">
            <v>+++</v>
          </cell>
        </row>
        <row r="154">
          <cell r="A154" t="str">
            <v>660.40.50.001-5000.11</v>
          </cell>
          <cell r="B154" t="str">
            <v>Salaries Worker's Comp</v>
          </cell>
          <cell r="C154" t="str">
            <v>660.40.50.001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 t="str">
            <v>+++</v>
          </cell>
        </row>
        <row r="155">
          <cell r="A155" t="str">
            <v>660.40.55.500-5000.11</v>
          </cell>
          <cell r="B155" t="str">
            <v>Salaries Worker's Comp</v>
          </cell>
          <cell r="C155" t="str">
            <v>660.40.55.500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 t="str">
            <v>+++</v>
          </cell>
        </row>
        <row r="156">
          <cell r="A156" t="str">
            <v>660.40.55.510-5000.11</v>
          </cell>
          <cell r="B156" t="str">
            <v>Salaries Worker's Comp</v>
          </cell>
          <cell r="C156" t="str">
            <v>660.40.55.510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 t="str">
            <v>+++</v>
          </cell>
        </row>
        <row r="157">
          <cell r="A157" t="str">
            <v>660.40.60.520-5000.11</v>
          </cell>
          <cell r="B157" t="str">
            <v>Salaries Worker's Comp</v>
          </cell>
          <cell r="C157" t="str">
            <v>660.40.60.520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 t="str">
            <v>+++</v>
          </cell>
        </row>
        <row r="158">
          <cell r="A158" t="str">
            <v>660.40.60.530-5000.11</v>
          </cell>
          <cell r="B158" t="str">
            <v>Salaries Worker's Comp</v>
          </cell>
          <cell r="C158" t="str">
            <v>660.40.60.530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 t="str">
            <v>+++</v>
          </cell>
        </row>
        <row r="159">
          <cell r="A159" t="str">
            <v>660.40.75.001-5000.11</v>
          </cell>
          <cell r="B159" t="str">
            <v>Salaries Worker's Comp</v>
          </cell>
          <cell r="C159" t="str">
            <v>660.40.75.001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 t="str">
            <v>+++</v>
          </cell>
        </row>
        <row r="160">
          <cell r="A160" t="str">
            <v>660.40.75.610-5000.11</v>
          </cell>
          <cell r="B160" t="str">
            <v>Salaries Worker's Comp</v>
          </cell>
          <cell r="C160" t="str">
            <v>660.40.75.610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 t="str">
            <v>+++</v>
          </cell>
        </row>
        <row r="161">
          <cell r="A161" t="str">
            <v>660.40.75.620-5000.11</v>
          </cell>
          <cell r="B161" t="str">
            <v>Salaries Worker's Comp</v>
          </cell>
          <cell r="C161" t="str">
            <v>660.40.75.620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31.37</v>
          </cell>
          <cell r="J161">
            <v>-31.37</v>
          </cell>
          <cell r="K161" t="str">
            <v>+++</v>
          </cell>
        </row>
        <row r="162">
          <cell r="A162" t="str">
            <v>660.40.75.630-5000.11</v>
          </cell>
          <cell r="B162" t="str">
            <v>Salaries Worker's Comp</v>
          </cell>
          <cell r="C162" t="str">
            <v>660.40.75.630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 t="str">
            <v>+++</v>
          </cell>
        </row>
        <row r="163">
          <cell r="A163" t="str">
            <v>660.05.00.150-5000.12</v>
          </cell>
          <cell r="B163" t="str">
            <v>Salaries Compensated Absences</v>
          </cell>
          <cell r="C163" t="str">
            <v>660.05.00.150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 t="str">
            <v>+++</v>
          </cell>
        </row>
        <row r="164">
          <cell r="A164" t="str">
            <v>660.05.00.160-5000.12</v>
          </cell>
          <cell r="B164" t="str">
            <v>Salaries Compensated Absences</v>
          </cell>
          <cell r="C164" t="str">
            <v>660.05.00.160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 t="str">
            <v>+++</v>
          </cell>
        </row>
        <row r="165">
          <cell r="A165" t="str">
            <v>660.07.00.170-5000.12</v>
          </cell>
          <cell r="B165" t="str">
            <v>Salaries Compensated Absences</v>
          </cell>
          <cell r="C165" t="str">
            <v>660.07.00.170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 t="str">
            <v>+++</v>
          </cell>
        </row>
        <row r="166">
          <cell r="A166" t="str">
            <v>660.11.00.250-5000.12</v>
          </cell>
          <cell r="B166" t="str">
            <v>Salaries Compensated Absences</v>
          </cell>
          <cell r="C166" t="str">
            <v>660.11.00.250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 t="str">
            <v>+++</v>
          </cell>
        </row>
        <row r="167">
          <cell r="A167" t="str">
            <v>660.40.50.001-5000.12</v>
          </cell>
          <cell r="B167" t="str">
            <v>Salaries Compensated Absences</v>
          </cell>
          <cell r="C167" t="str">
            <v>660.40.50.001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 t="str">
            <v>+++</v>
          </cell>
        </row>
        <row r="168">
          <cell r="A168" t="str">
            <v>660.40.55.500-5000.12</v>
          </cell>
          <cell r="B168" t="str">
            <v>Salaries Compensated Absences</v>
          </cell>
          <cell r="C168" t="str">
            <v>660.40.55.500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 t="str">
            <v>+++</v>
          </cell>
        </row>
        <row r="169">
          <cell r="A169" t="str">
            <v>660.40.55.510-5000.12</v>
          </cell>
          <cell r="B169" t="str">
            <v>Salaries Compensated Absences</v>
          </cell>
          <cell r="C169" t="str">
            <v>660.40.55.510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 t="str">
            <v>+++</v>
          </cell>
        </row>
        <row r="170">
          <cell r="A170" t="str">
            <v>660.40.60.520-5000.12</v>
          </cell>
          <cell r="B170" t="str">
            <v>Salaries Compensated Absences</v>
          </cell>
          <cell r="C170" t="str">
            <v>660.40.60.520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 t="str">
            <v>+++</v>
          </cell>
        </row>
        <row r="171">
          <cell r="A171" t="str">
            <v>660.40.60.530-5000.12</v>
          </cell>
          <cell r="B171" t="str">
            <v>Salaries Compensated Absences</v>
          </cell>
          <cell r="C171" t="str">
            <v>660.40.60.530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 t="str">
            <v>+++</v>
          </cell>
        </row>
        <row r="172">
          <cell r="A172" t="str">
            <v>660.40.75.001-5000.12</v>
          </cell>
          <cell r="B172" t="str">
            <v>Salaries Compensated Absences</v>
          </cell>
          <cell r="C172" t="str">
            <v>660.40.75.001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 t="str">
            <v>+++</v>
          </cell>
        </row>
        <row r="173">
          <cell r="A173" t="str">
            <v>660.40.75.610-5000.12</v>
          </cell>
          <cell r="B173" t="str">
            <v>Salaries Compensated Absences</v>
          </cell>
          <cell r="C173" t="str">
            <v>660.40.75.610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 t="str">
            <v>+++</v>
          </cell>
        </row>
        <row r="174">
          <cell r="A174" t="str">
            <v>660.40.75.620-5000.12</v>
          </cell>
          <cell r="B174" t="str">
            <v>Salaries Compensated Absences</v>
          </cell>
          <cell r="C174" t="str">
            <v>660.40.75.620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 t="str">
            <v>+++</v>
          </cell>
        </row>
        <row r="175">
          <cell r="A175" t="str">
            <v>660.40.75.630-5000.12</v>
          </cell>
          <cell r="B175" t="str">
            <v>Salaries Compensated Absences</v>
          </cell>
          <cell r="C175" t="str">
            <v>660.40.75.630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 t="str">
            <v>+++</v>
          </cell>
        </row>
        <row r="176">
          <cell r="A176" t="str">
            <v>660.05.00.150-5000.99</v>
          </cell>
          <cell r="B176" t="str">
            <v>Salaries New Personnel Requests</v>
          </cell>
          <cell r="C176" t="str">
            <v>660.05.00.150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 t="str">
            <v>+++</v>
          </cell>
        </row>
        <row r="177">
          <cell r="A177" t="str">
            <v>660.05.00.160-5000.99</v>
          </cell>
          <cell r="B177" t="str">
            <v>Salaries New Personnel Requests</v>
          </cell>
          <cell r="C177" t="str">
            <v>660.05.00.160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 t="str">
            <v>+++</v>
          </cell>
        </row>
        <row r="178">
          <cell r="A178" t="str">
            <v>660.40.50.001-5000.99</v>
          </cell>
          <cell r="B178" t="str">
            <v>Salaries New Personnel Requests</v>
          </cell>
          <cell r="C178" t="str">
            <v>660.40.50.001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 t="str">
            <v>+++</v>
          </cell>
        </row>
        <row r="179">
          <cell r="A179" t="str">
            <v>660.40.55.500-5000.99</v>
          </cell>
          <cell r="B179" t="str">
            <v>Salaries New Personnel Requests</v>
          </cell>
          <cell r="C179" t="str">
            <v>660.40.55.500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 t="str">
            <v>+++</v>
          </cell>
        </row>
        <row r="180">
          <cell r="A180" t="str">
            <v>660.40.60.520-5000.99</v>
          </cell>
          <cell r="B180" t="str">
            <v>Salaries New Personnel Requests</v>
          </cell>
          <cell r="C180" t="str">
            <v>660.40.60.520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 t="str">
            <v>+++</v>
          </cell>
        </row>
        <row r="181">
          <cell r="A181" t="str">
            <v>660.40.75.001-5000.99</v>
          </cell>
          <cell r="B181" t="str">
            <v>Salaries New Personnel Requests</v>
          </cell>
          <cell r="C181" t="str">
            <v>660.40.75.001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 t="str">
            <v>+++</v>
          </cell>
        </row>
        <row r="182">
          <cell r="A182" t="str">
            <v>660.40.75.560-5000.99</v>
          </cell>
          <cell r="B182" t="str">
            <v>Salaries New Personnel Requests</v>
          </cell>
          <cell r="C182" t="str">
            <v>660.40.75.560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 t="str">
            <v>+++</v>
          </cell>
        </row>
        <row r="183">
          <cell r="A183" t="str">
            <v>660.40.75.610-5000.99</v>
          </cell>
          <cell r="B183" t="str">
            <v>Salaries New Personnel Requests</v>
          </cell>
          <cell r="C183" t="str">
            <v>660.40.75.610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 t="str">
            <v>+++</v>
          </cell>
        </row>
        <row r="184">
          <cell r="A184" t="str">
            <v>660.40.75.620-5000.99</v>
          </cell>
          <cell r="B184" t="str">
            <v>Salaries New Personnel Requests</v>
          </cell>
          <cell r="C184" t="str">
            <v>660.40.75.620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 t="str">
            <v>+++</v>
          </cell>
        </row>
        <row r="185">
          <cell r="A185" t="str">
            <v>660.40.75.630-5000.99</v>
          </cell>
          <cell r="B185" t="str">
            <v>Salaries New Personnel Requests</v>
          </cell>
          <cell r="C185" t="str">
            <v>660.40.75.630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 t="str">
            <v>+++</v>
          </cell>
        </row>
        <row r="186">
          <cell r="A186" t="str">
            <v xml:space="preserve">660.40.55.500-5100 - </v>
          </cell>
          <cell r="B186" t="str">
            <v>nefits</v>
          </cell>
          <cell r="C186" t="str">
            <v>660.40.55.500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 t="str">
            <v>+++</v>
          </cell>
        </row>
        <row r="187">
          <cell r="A187" t="str">
            <v>660.05.00.150-5100.00</v>
          </cell>
          <cell r="B187" t="str">
            <v>Benefits PERS Pool Liability</v>
          </cell>
          <cell r="C187" t="str">
            <v>660.05.00.150</v>
          </cell>
          <cell r="D187">
            <v>8300</v>
          </cell>
          <cell r="E187">
            <v>0</v>
          </cell>
          <cell r="F187">
            <v>8300</v>
          </cell>
          <cell r="G187">
            <v>0</v>
          </cell>
          <cell r="H187">
            <v>0</v>
          </cell>
          <cell r="I187">
            <v>832.75</v>
          </cell>
          <cell r="J187">
            <v>7467.25</v>
          </cell>
          <cell r="K187">
            <v>0.1</v>
          </cell>
        </row>
        <row r="188">
          <cell r="A188" t="str">
            <v>660.05.00.160-5100.00</v>
          </cell>
          <cell r="B188" t="str">
            <v>Benefits PERS Pool Liability</v>
          </cell>
          <cell r="C188" t="str">
            <v>660.05.00.160</v>
          </cell>
          <cell r="D188">
            <v>36170</v>
          </cell>
          <cell r="E188">
            <v>0</v>
          </cell>
          <cell r="F188">
            <v>36170</v>
          </cell>
          <cell r="G188">
            <v>0</v>
          </cell>
          <cell r="H188">
            <v>0</v>
          </cell>
          <cell r="I188">
            <v>9563.35</v>
          </cell>
          <cell r="J188">
            <v>26606.65</v>
          </cell>
          <cell r="K188">
            <v>0.26</v>
          </cell>
        </row>
        <row r="189">
          <cell r="A189" t="str">
            <v>660.07.00.170-5100.00</v>
          </cell>
          <cell r="B189" t="str">
            <v>Benefits PERS Pool Liability</v>
          </cell>
          <cell r="C189" t="str">
            <v>660.07.00.170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 t="str">
            <v>+++</v>
          </cell>
        </row>
        <row r="190">
          <cell r="A190" t="str">
            <v>660.11.00.250-5100.00</v>
          </cell>
          <cell r="B190" t="str">
            <v>Benefits PERS Pool Liability</v>
          </cell>
          <cell r="C190" t="str">
            <v>660.11.00.250</v>
          </cell>
          <cell r="D190">
            <v>1695</v>
          </cell>
          <cell r="E190">
            <v>0</v>
          </cell>
          <cell r="F190">
            <v>1695</v>
          </cell>
          <cell r="G190">
            <v>0</v>
          </cell>
          <cell r="H190">
            <v>0</v>
          </cell>
          <cell r="I190">
            <v>367.4</v>
          </cell>
          <cell r="J190">
            <v>1327.6</v>
          </cell>
          <cell r="K190">
            <v>0.22</v>
          </cell>
        </row>
        <row r="191">
          <cell r="A191" t="str">
            <v>660.40.50.001-5100.00</v>
          </cell>
          <cell r="B191" t="str">
            <v>Benefits PERS Pool Liability</v>
          </cell>
          <cell r="C191" t="str">
            <v>660.40.50.001</v>
          </cell>
          <cell r="D191">
            <v>44575</v>
          </cell>
          <cell r="E191">
            <v>0</v>
          </cell>
          <cell r="F191">
            <v>44575</v>
          </cell>
          <cell r="G191">
            <v>0</v>
          </cell>
          <cell r="H191">
            <v>0</v>
          </cell>
          <cell r="I191">
            <v>3585.18</v>
          </cell>
          <cell r="J191">
            <v>40989.82</v>
          </cell>
          <cell r="K191">
            <v>0.08</v>
          </cell>
        </row>
        <row r="192">
          <cell r="A192" t="str">
            <v>660.40.55.500-5100.00</v>
          </cell>
          <cell r="B192" t="str">
            <v>Benefits PERS Pool Liability</v>
          </cell>
          <cell r="C192" t="str">
            <v>660.40.55.500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 t="str">
            <v>+++</v>
          </cell>
        </row>
        <row r="193">
          <cell r="A193" t="str">
            <v>660.40.55.510-5100.00</v>
          </cell>
          <cell r="B193" t="str">
            <v>Benefits PERS Pool Liability</v>
          </cell>
          <cell r="C193" t="str">
            <v>660.40.55.510</v>
          </cell>
          <cell r="D193">
            <v>3180</v>
          </cell>
          <cell r="E193">
            <v>0</v>
          </cell>
          <cell r="F193">
            <v>3180</v>
          </cell>
          <cell r="G193">
            <v>0</v>
          </cell>
          <cell r="H193">
            <v>0</v>
          </cell>
          <cell r="I193">
            <v>727.27</v>
          </cell>
          <cell r="J193">
            <v>2452.73</v>
          </cell>
          <cell r="K193">
            <v>0.23</v>
          </cell>
        </row>
        <row r="194">
          <cell r="A194" t="str">
            <v>660.40.60.520-5100.00</v>
          </cell>
          <cell r="B194" t="str">
            <v>Benefits PERS Pool Liability</v>
          </cell>
          <cell r="C194" t="str">
            <v>660.40.60.520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135.46</v>
          </cell>
          <cell r="J194">
            <v>-135.46</v>
          </cell>
          <cell r="K194" t="str">
            <v>+++</v>
          </cell>
        </row>
        <row r="195">
          <cell r="A195" t="str">
            <v>660.40.60.530-5100.00</v>
          </cell>
          <cell r="B195" t="str">
            <v>Benefits PERS Pool Liability</v>
          </cell>
          <cell r="C195" t="str">
            <v>660.40.60.530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12500.26</v>
          </cell>
          <cell r="J195">
            <v>-12500.26</v>
          </cell>
          <cell r="K195" t="str">
            <v>+++</v>
          </cell>
        </row>
        <row r="196">
          <cell r="A196" t="str">
            <v>660.40.75.001-5100.00</v>
          </cell>
          <cell r="B196" t="str">
            <v>Benefits PERS Pool Liability</v>
          </cell>
          <cell r="C196" t="str">
            <v>660.40.75.001</v>
          </cell>
          <cell r="D196">
            <v>96230</v>
          </cell>
          <cell r="E196">
            <v>0</v>
          </cell>
          <cell r="F196">
            <v>96230</v>
          </cell>
          <cell r="G196">
            <v>0</v>
          </cell>
          <cell r="H196">
            <v>0</v>
          </cell>
          <cell r="I196">
            <v>15156.43</v>
          </cell>
          <cell r="J196">
            <v>81073.570000000007</v>
          </cell>
          <cell r="K196">
            <v>0.16</v>
          </cell>
        </row>
        <row r="197">
          <cell r="A197" t="str">
            <v>660.40.75.560-5100.00</v>
          </cell>
          <cell r="B197" t="str">
            <v>Benefits PERS Pool Liability</v>
          </cell>
          <cell r="C197" t="str">
            <v>660.40.75.560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 t="str">
            <v>+++</v>
          </cell>
        </row>
        <row r="198">
          <cell r="A198" t="str">
            <v>660.40.75.610-5100.00</v>
          </cell>
          <cell r="B198" t="str">
            <v>Benefits PERS Pool Liability</v>
          </cell>
          <cell r="C198" t="str">
            <v>660.40.75.610</v>
          </cell>
          <cell r="D198">
            <v>153675</v>
          </cell>
          <cell r="E198">
            <v>0</v>
          </cell>
          <cell r="F198">
            <v>153675</v>
          </cell>
          <cell r="G198">
            <v>0</v>
          </cell>
          <cell r="H198">
            <v>0</v>
          </cell>
          <cell r="I198">
            <v>30782.27</v>
          </cell>
          <cell r="J198">
            <v>122892.73</v>
          </cell>
          <cell r="K198">
            <v>0.2</v>
          </cell>
        </row>
        <row r="199">
          <cell r="A199" t="str">
            <v>660.40.75.620-5100.00</v>
          </cell>
          <cell r="B199" t="str">
            <v>Benefits PERS Pool Liability</v>
          </cell>
          <cell r="C199" t="str">
            <v>660.40.75.620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46624.94</v>
          </cell>
          <cell r="J199">
            <v>-46624.94</v>
          </cell>
          <cell r="K199" t="str">
            <v>+++</v>
          </cell>
        </row>
        <row r="200">
          <cell r="A200" t="str">
            <v>660.40.75.630-5100.00</v>
          </cell>
          <cell r="B200" t="str">
            <v>Benefits PERS Pool Liability</v>
          </cell>
          <cell r="C200" t="str">
            <v>660.40.75.630</v>
          </cell>
          <cell r="D200">
            <v>25365</v>
          </cell>
          <cell r="E200">
            <v>0</v>
          </cell>
          <cell r="F200">
            <v>25365</v>
          </cell>
          <cell r="G200">
            <v>0</v>
          </cell>
          <cell r="H200">
            <v>0</v>
          </cell>
          <cell r="I200">
            <v>5519.98</v>
          </cell>
          <cell r="J200">
            <v>19845.02</v>
          </cell>
          <cell r="K200">
            <v>0.22</v>
          </cell>
        </row>
        <row r="201">
          <cell r="A201" t="str">
            <v>660.05.00.150-5100.01</v>
          </cell>
          <cell r="B201" t="str">
            <v>Benefits Retirement</v>
          </cell>
          <cell r="C201" t="str">
            <v>660.05.00.150</v>
          </cell>
          <cell r="D201">
            <v>1755</v>
          </cell>
          <cell r="E201">
            <v>0</v>
          </cell>
          <cell r="F201">
            <v>1755</v>
          </cell>
          <cell r="G201">
            <v>0</v>
          </cell>
          <cell r="H201">
            <v>0</v>
          </cell>
          <cell r="I201">
            <v>239</v>
          </cell>
          <cell r="J201">
            <v>1516</v>
          </cell>
          <cell r="K201">
            <v>0.14000000000000001</v>
          </cell>
        </row>
        <row r="202">
          <cell r="A202" t="str">
            <v>660.05.00.160-5100.01</v>
          </cell>
          <cell r="B202" t="str">
            <v>Benefits Retirement</v>
          </cell>
          <cell r="C202" t="str">
            <v>660.05.00.160</v>
          </cell>
          <cell r="D202">
            <v>17980</v>
          </cell>
          <cell r="E202">
            <v>0</v>
          </cell>
          <cell r="F202">
            <v>17980</v>
          </cell>
          <cell r="G202">
            <v>0</v>
          </cell>
          <cell r="H202">
            <v>0</v>
          </cell>
          <cell r="I202">
            <v>4654.71</v>
          </cell>
          <cell r="J202">
            <v>13325.29</v>
          </cell>
          <cell r="K202">
            <v>0.26</v>
          </cell>
        </row>
        <row r="203">
          <cell r="A203" t="str">
            <v>660.07.00.170-5100.01</v>
          </cell>
          <cell r="B203" t="str">
            <v>Benefits Retirement</v>
          </cell>
          <cell r="C203" t="str">
            <v>660.07.00.170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 t="str">
            <v>+++</v>
          </cell>
        </row>
        <row r="204">
          <cell r="A204" t="str">
            <v>660.11.00.250-5100.01</v>
          </cell>
          <cell r="B204" t="str">
            <v>Benefits Retirement</v>
          </cell>
          <cell r="C204" t="str">
            <v>660.11.00.250</v>
          </cell>
          <cell r="D204">
            <v>460</v>
          </cell>
          <cell r="E204">
            <v>0</v>
          </cell>
          <cell r="F204">
            <v>460</v>
          </cell>
          <cell r="G204">
            <v>0</v>
          </cell>
          <cell r="H204">
            <v>0</v>
          </cell>
          <cell r="I204">
            <v>105.45</v>
          </cell>
          <cell r="J204">
            <v>354.55</v>
          </cell>
          <cell r="K204">
            <v>0.23</v>
          </cell>
        </row>
        <row r="205">
          <cell r="A205" t="str">
            <v>660.40.50.001-5100.01</v>
          </cell>
          <cell r="B205" t="str">
            <v>Benefits Retirement</v>
          </cell>
          <cell r="C205" t="str">
            <v>660.40.50.001</v>
          </cell>
          <cell r="D205">
            <v>11845</v>
          </cell>
          <cell r="E205">
            <v>0</v>
          </cell>
          <cell r="F205">
            <v>11845</v>
          </cell>
          <cell r="G205">
            <v>0</v>
          </cell>
          <cell r="H205">
            <v>0</v>
          </cell>
          <cell r="I205">
            <v>1626.95</v>
          </cell>
          <cell r="J205">
            <v>10218.049999999999</v>
          </cell>
          <cell r="K205">
            <v>0.14000000000000001</v>
          </cell>
        </row>
        <row r="206">
          <cell r="A206" t="str">
            <v>660.40.55.500-5100.01</v>
          </cell>
          <cell r="B206" t="str">
            <v>Benefits Retirement</v>
          </cell>
          <cell r="C206" t="str">
            <v>660.40.55.500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 t="str">
            <v>+++</v>
          </cell>
        </row>
        <row r="207">
          <cell r="A207" t="str">
            <v>660.40.55.510-5100.01</v>
          </cell>
          <cell r="B207" t="str">
            <v>Benefits Retirement</v>
          </cell>
          <cell r="C207" t="str">
            <v>660.40.55.510</v>
          </cell>
          <cell r="D207">
            <v>1745</v>
          </cell>
          <cell r="E207">
            <v>0</v>
          </cell>
          <cell r="F207">
            <v>1745</v>
          </cell>
          <cell r="G207">
            <v>0</v>
          </cell>
          <cell r="H207">
            <v>0</v>
          </cell>
          <cell r="I207">
            <v>408.83</v>
          </cell>
          <cell r="J207">
            <v>1336.17</v>
          </cell>
          <cell r="K207">
            <v>0.23</v>
          </cell>
        </row>
        <row r="208">
          <cell r="A208" t="str">
            <v>660.40.60.520-5100.01</v>
          </cell>
          <cell r="B208" t="str">
            <v>Benefits Retirement</v>
          </cell>
          <cell r="C208" t="str">
            <v>660.40.60.520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76.150000000000006</v>
          </cell>
          <cell r="J208">
            <v>-76.150000000000006</v>
          </cell>
          <cell r="K208" t="str">
            <v>+++</v>
          </cell>
        </row>
        <row r="209">
          <cell r="A209" t="str">
            <v>660.40.60.530-5100.01</v>
          </cell>
          <cell r="B209" t="str">
            <v>Benefits Retirement</v>
          </cell>
          <cell r="C209" t="str">
            <v>660.40.60.530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6057.77</v>
          </cell>
          <cell r="J209">
            <v>-6057.77</v>
          </cell>
          <cell r="K209" t="str">
            <v>+++</v>
          </cell>
        </row>
        <row r="210">
          <cell r="A210" t="str">
            <v>660.40.75.001-5100.01</v>
          </cell>
          <cell r="B210" t="str">
            <v>Benefits Retirement</v>
          </cell>
          <cell r="C210" t="str">
            <v>660.40.75.001</v>
          </cell>
          <cell r="D210">
            <v>40625</v>
          </cell>
          <cell r="E210">
            <v>0</v>
          </cell>
          <cell r="F210">
            <v>40625</v>
          </cell>
          <cell r="G210">
            <v>0</v>
          </cell>
          <cell r="H210">
            <v>0</v>
          </cell>
          <cell r="I210">
            <v>7293.98</v>
          </cell>
          <cell r="J210">
            <v>33331.019999999997</v>
          </cell>
          <cell r="K210">
            <v>0.18</v>
          </cell>
        </row>
        <row r="211">
          <cell r="A211" t="str">
            <v>660.40.75.610-5100.01</v>
          </cell>
          <cell r="B211" t="str">
            <v>Benefits Retirement</v>
          </cell>
          <cell r="C211" t="str">
            <v>660.40.75.610</v>
          </cell>
          <cell r="D211">
            <v>96345</v>
          </cell>
          <cell r="E211">
            <v>0</v>
          </cell>
          <cell r="F211">
            <v>96345</v>
          </cell>
          <cell r="G211">
            <v>0</v>
          </cell>
          <cell r="H211">
            <v>0</v>
          </cell>
          <cell r="I211">
            <v>17299.59</v>
          </cell>
          <cell r="J211">
            <v>79045.41</v>
          </cell>
          <cell r="K211">
            <v>0.18</v>
          </cell>
        </row>
        <row r="212">
          <cell r="A212" t="str">
            <v>660.40.75.620-5100.01</v>
          </cell>
          <cell r="B212" t="str">
            <v>Benefits Retirement</v>
          </cell>
          <cell r="C212" t="str">
            <v>660.40.75.620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26209.29</v>
          </cell>
          <cell r="J212">
            <v>-26209.29</v>
          </cell>
          <cell r="K212" t="str">
            <v>+++</v>
          </cell>
        </row>
        <row r="213">
          <cell r="A213" t="str">
            <v>660.40.75.630-5100.01</v>
          </cell>
          <cell r="B213" t="str">
            <v>Benefits Retirement</v>
          </cell>
          <cell r="C213" t="str">
            <v>660.40.75.630</v>
          </cell>
          <cell r="D213">
            <v>15410</v>
          </cell>
          <cell r="E213">
            <v>0</v>
          </cell>
          <cell r="F213">
            <v>15410</v>
          </cell>
          <cell r="G213">
            <v>0</v>
          </cell>
          <cell r="H213">
            <v>0</v>
          </cell>
          <cell r="I213">
            <v>3101.14</v>
          </cell>
          <cell r="J213">
            <v>12308.86</v>
          </cell>
          <cell r="K213">
            <v>0.2</v>
          </cell>
        </row>
        <row r="214">
          <cell r="A214" t="str">
            <v>660.05.00.150-5100.02</v>
          </cell>
          <cell r="B214" t="str">
            <v>Benefits Health Insurance</v>
          </cell>
          <cell r="C214" t="str">
            <v>660.05.00.150</v>
          </cell>
          <cell r="D214">
            <v>6600</v>
          </cell>
          <cell r="E214">
            <v>0</v>
          </cell>
          <cell r="F214">
            <v>6600</v>
          </cell>
          <cell r="G214">
            <v>0</v>
          </cell>
          <cell r="H214">
            <v>0</v>
          </cell>
          <cell r="I214">
            <v>519.6</v>
          </cell>
          <cell r="J214">
            <v>6080.4</v>
          </cell>
          <cell r="K214">
            <v>0.08</v>
          </cell>
        </row>
        <row r="215">
          <cell r="A215" t="str">
            <v>660.05.00.160-5100.02</v>
          </cell>
          <cell r="B215" t="str">
            <v>Benefits Health Insurance</v>
          </cell>
          <cell r="C215" t="str">
            <v>660.05.00.160</v>
          </cell>
          <cell r="D215">
            <v>31910</v>
          </cell>
          <cell r="E215">
            <v>0</v>
          </cell>
          <cell r="F215">
            <v>31910</v>
          </cell>
          <cell r="G215">
            <v>0</v>
          </cell>
          <cell r="H215">
            <v>0</v>
          </cell>
          <cell r="I215">
            <v>9195.57</v>
          </cell>
          <cell r="J215">
            <v>22714.43</v>
          </cell>
          <cell r="K215">
            <v>0.28999999999999998</v>
          </cell>
        </row>
        <row r="216">
          <cell r="A216" t="str">
            <v>660.07.00.170-5100.02</v>
          </cell>
          <cell r="B216" t="str">
            <v>Benefits Health Insurance</v>
          </cell>
          <cell r="C216" t="str">
            <v>660.07.00.170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 t="str">
            <v>+++</v>
          </cell>
        </row>
        <row r="217">
          <cell r="A217" t="str">
            <v>660.11.00.250-5100.02</v>
          </cell>
          <cell r="B217" t="str">
            <v>Benefits Health Insurance</v>
          </cell>
          <cell r="C217" t="str">
            <v>660.11.00.250</v>
          </cell>
          <cell r="D217">
            <v>595</v>
          </cell>
          <cell r="E217">
            <v>0</v>
          </cell>
          <cell r="F217">
            <v>595</v>
          </cell>
          <cell r="G217">
            <v>0</v>
          </cell>
          <cell r="H217">
            <v>0</v>
          </cell>
          <cell r="I217">
            <v>0</v>
          </cell>
          <cell r="J217">
            <v>595</v>
          </cell>
          <cell r="K217">
            <v>0</v>
          </cell>
        </row>
        <row r="218">
          <cell r="A218" t="str">
            <v>660.40.50.001-5100.02</v>
          </cell>
          <cell r="B218" t="str">
            <v>Benefits Health Insurance</v>
          </cell>
          <cell r="C218" t="str">
            <v>660.40.50.001</v>
          </cell>
          <cell r="D218">
            <v>32770</v>
          </cell>
          <cell r="E218">
            <v>0</v>
          </cell>
          <cell r="F218">
            <v>32770</v>
          </cell>
          <cell r="G218">
            <v>0</v>
          </cell>
          <cell r="H218">
            <v>0</v>
          </cell>
          <cell r="I218">
            <v>1801.4</v>
          </cell>
          <cell r="J218">
            <v>30968.6</v>
          </cell>
          <cell r="K218">
            <v>0.05</v>
          </cell>
        </row>
        <row r="219">
          <cell r="A219" t="str">
            <v>660.40.55.500-5100.02</v>
          </cell>
          <cell r="B219" t="str">
            <v>Benefits Health Insurance</v>
          </cell>
          <cell r="C219" t="str">
            <v>660.40.55.500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 t="str">
            <v>+++</v>
          </cell>
        </row>
        <row r="220">
          <cell r="A220" t="str">
            <v>660.40.55.510-5100.02</v>
          </cell>
          <cell r="B220" t="str">
            <v>Benefits Health Insurance</v>
          </cell>
          <cell r="C220" t="str">
            <v>660.40.55.510</v>
          </cell>
          <cell r="D220">
            <v>4320</v>
          </cell>
          <cell r="E220">
            <v>0</v>
          </cell>
          <cell r="F220">
            <v>4320</v>
          </cell>
          <cell r="G220">
            <v>0</v>
          </cell>
          <cell r="H220">
            <v>0</v>
          </cell>
          <cell r="I220">
            <v>468.8</v>
          </cell>
          <cell r="J220">
            <v>3851.2</v>
          </cell>
          <cell r="K220">
            <v>0.11</v>
          </cell>
        </row>
        <row r="221">
          <cell r="A221" t="str">
            <v>660.40.60.520-5100.02</v>
          </cell>
          <cell r="B221" t="str">
            <v>Benefits Health Insurance</v>
          </cell>
          <cell r="C221" t="str">
            <v>660.40.60.520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237.55</v>
          </cell>
          <cell r="J221">
            <v>-237.55</v>
          </cell>
          <cell r="K221" t="str">
            <v>+++</v>
          </cell>
        </row>
        <row r="222">
          <cell r="A222" t="str">
            <v>660.40.60.530-5100.02</v>
          </cell>
          <cell r="B222" t="str">
            <v>Benefits Health Insurance</v>
          </cell>
          <cell r="C222" t="str">
            <v>660.40.60.530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16907.849999999999</v>
          </cell>
          <cell r="J222">
            <v>-16907.849999999999</v>
          </cell>
          <cell r="K222" t="str">
            <v>+++</v>
          </cell>
        </row>
        <row r="223">
          <cell r="A223" t="str">
            <v>660.40.75.001-5100.02</v>
          </cell>
          <cell r="B223" t="str">
            <v>Benefits Health Insurance</v>
          </cell>
          <cell r="C223" t="str">
            <v>660.40.75.001</v>
          </cell>
          <cell r="D223">
            <v>97435</v>
          </cell>
          <cell r="E223">
            <v>0</v>
          </cell>
          <cell r="F223">
            <v>97435</v>
          </cell>
          <cell r="G223">
            <v>0</v>
          </cell>
          <cell r="H223">
            <v>0</v>
          </cell>
          <cell r="I223">
            <v>12391.4</v>
          </cell>
          <cell r="J223">
            <v>85043.6</v>
          </cell>
          <cell r="K223">
            <v>0.13</v>
          </cell>
        </row>
        <row r="224">
          <cell r="A224" t="str">
            <v>660.40.75.610-5100.02</v>
          </cell>
          <cell r="B224" t="str">
            <v>Benefits Health Insurance</v>
          </cell>
          <cell r="C224" t="str">
            <v>660.40.75.610</v>
          </cell>
          <cell r="D224">
            <v>182155</v>
          </cell>
          <cell r="E224">
            <v>0</v>
          </cell>
          <cell r="F224">
            <v>182155</v>
          </cell>
          <cell r="G224">
            <v>0</v>
          </cell>
          <cell r="H224">
            <v>0</v>
          </cell>
          <cell r="I224">
            <v>34547</v>
          </cell>
          <cell r="J224">
            <v>147608</v>
          </cell>
          <cell r="K224">
            <v>0.19</v>
          </cell>
        </row>
        <row r="225">
          <cell r="A225" t="str">
            <v>660.40.75.620-5100.02</v>
          </cell>
          <cell r="B225" t="str">
            <v>Benefits Health Insurance</v>
          </cell>
          <cell r="C225" t="str">
            <v>660.40.75.620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56036</v>
          </cell>
          <cell r="J225">
            <v>-56036</v>
          </cell>
          <cell r="K225" t="str">
            <v>+++</v>
          </cell>
        </row>
        <row r="226">
          <cell r="A226" t="str">
            <v>660.40.75.630-5100.02</v>
          </cell>
          <cell r="B226" t="str">
            <v>Benefits Health Insurance</v>
          </cell>
          <cell r="C226" t="str">
            <v>660.40.75.630</v>
          </cell>
          <cell r="D226">
            <v>8700</v>
          </cell>
          <cell r="E226">
            <v>0</v>
          </cell>
          <cell r="F226">
            <v>8700</v>
          </cell>
          <cell r="G226">
            <v>0</v>
          </cell>
          <cell r="H226">
            <v>0</v>
          </cell>
          <cell r="I226">
            <v>1875</v>
          </cell>
          <cell r="J226">
            <v>6825</v>
          </cell>
          <cell r="K226">
            <v>0.22</v>
          </cell>
        </row>
        <row r="227">
          <cell r="A227" t="str">
            <v>660.05.00.150-5100.03</v>
          </cell>
          <cell r="B227" t="str">
            <v>Benefits Dental Insurance</v>
          </cell>
          <cell r="C227" t="str">
            <v>660.05.00.150</v>
          </cell>
          <cell r="D227">
            <v>485</v>
          </cell>
          <cell r="E227">
            <v>0</v>
          </cell>
          <cell r="F227">
            <v>485</v>
          </cell>
          <cell r="G227">
            <v>0</v>
          </cell>
          <cell r="H227">
            <v>0</v>
          </cell>
          <cell r="I227">
            <v>45.7</v>
          </cell>
          <cell r="J227">
            <v>439.3</v>
          </cell>
          <cell r="K227">
            <v>0.09</v>
          </cell>
        </row>
        <row r="228">
          <cell r="A228" t="str">
            <v>660.05.00.160-5100.03</v>
          </cell>
          <cell r="B228" t="str">
            <v>Benefits Dental Insurance</v>
          </cell>
          <cell r="C228" t="str">
            <v>660.05.00.160</v>
          </cell>
          <cell r="D228">
            <v>3785</v>
          </cell>
          <cell r="E228">
            <v>0</v>
          </cell>
          <cell r="F228">
            <v>3785</v>
          </cell>
          <cell r="G228">
            <v>0</v>
          </cell>
          <cell r="H228">
            <v>0</v>
          </cell>
          <cell r="I228">
            <v>931.38</v>
          </cell>
          <cell r="J228">
            <v>2853.62</v>
          </cell>
          <cell r="K228">
            <v>0.25</v>
          </cell>
        </row>
        <row r="229">
          <cell r="A229" t="str">
            <v>660.07.00.170-5100.03</v>
          </cell>
          <cell r="B229" t="str">
            <v>Benefits Dental Insurance</v>
          </cell>
          <cell r="C229" t="str">
            <v>660.07.00.170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 t="str">
            <v>+++</v>
          </cell>
        </row>
        <row r="230">
          <cell r="A230" t="str">
            <v>660.11.00.250-5100.03</v>
          </cell>
          <cell r="B230" t="str">
            <v>Benefits Dental Insurance</v>
          </cell>
          <cell r="C230" t="str">
            <v>660.11.00.250</v>
          </cell>
          <cell r="D230">
            <v>40</v>
          </cell>
          <cell r="E230">
            <v>0</v>
          </cell>
          <cell r="F230">
            <v>40</v>
          </cell>
          <cell r="G230">
            <v>0</v>
          </cell>
          <cell r="H230">
            <v>0</v>
          </cell>
          <cell r="I230">
            <v>21.3</v>
          </cell>
          <cell r="J230">
            <v>18.7</v>
          </cell>
          <cell r="K230">
            <v>0.53</v>
          </cell>
        </row>
        <row r="231">
          <cell r="A231" t="str">
            <v>660.40.50.001-5100.03</v>
          </cell>
          <cell r="B231" t="str">
            <v>Benefits Dental Insurance</v>
          </cell>
          <cell r="C231" t="str">
            <v>660.40.50.001</v>
          </cell>
          <cell r="D231">
            <v>2370</v>
          </cell>
          <cell r="E231">
            <v>0</v>
          </cell>
          <cell r="F231">
            <v>2370</v>
          </cell>
          <cell r="G231">
            <v>0</v>
          </cell>
          <cell r="H231">
            <v>0</v>
          </cell>
          <cell r="I231">
            <v>127.28</v>
          </cell>
          <cell r="J231">
            <v>2242.7199999999998</v>
          </cell>
          <cell r="K231">
            <v>0.05</v>
          </cell>
        </row>
        <row r="232">
          <cell r="A232" t="str">
            <v>660.40.55.500-5100.03</v>
          </cell>
          <cell r="B232" t="str">
            <v>Benefits Dental Insurance</v>
          </cell>
          <cell r="C232" t="str">
            <v>660.40.55.500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 t="str">
            <v>+++</v>
          </cell>
        </row>
        <row r="233">
          <cell r="A233" t="str">
            <v>660.40.55.510-5100.03</v>
          </cell>
          <cell r="B233" t="str">
            <v>Benefits Dental Insurance</v>
          </cell>
          <cell r="C233" t="str">
            <v>660.40.55.510</v>
          </cell>
          <cell r="D233">
            <v>405</v>
          </cell>
          <cell r="E233">
            <v>0</v>
          </cell>
          <cell r="F233">
            <v>405</v>
          </cell>
          <cell r="G233">
            <v>0</v>
          </cell>
          <cell r="H233">
            <v>0</v>
          </cell>
          <cell r="I233">
            <v>76.099999999999994</v>
          </cell>
          <cell r="J233">
            <v>328.9</v>
          </cell>
          <cell r="K233">
            <v>0.19</v>
          </cell>
        </row>
        <row r="234">
          <cell r="A234" t="str">
            <v>660.40.60.520-5100.03</v>
          </cell>
          <cell r="B234" t="str">
            <v>Benefits Dental Insurance</v>
          </cell>
          <cell r="C234" t="str">
            <v>660.40.60.520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15.2</v>
          </cell>
          <cell r="J234">
            <v>-15.2</v>
          </cell>
          <cell r="K234" t="str">
            <v>+++</v>
          </cell>
        </row>
        <row r="235">
          <cell r="A235" t="str">
            <v>660.40.60.530-5100.03</v>
          </cell>
          <cell r="B235" t="str">
            <v>Benefits Dental Insurance</v>
          </cell>
          <cell r="C235" t="str">
            <v>660.40.60.530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1190.3499999999999</v>
          </cell>
          <cell r="J235">
            <v>-1190.3499999999999</v>
          </cell>
          <cell r="K235" t="str">
            <v>+++</v>
          </cell>
        </row>
        <row r="236">
          <cell r="A236" t="str">
            <v>660.40.75.001-5100.03</v>
          </cell>
          <cell r="B236" t="str">
            <v>Benefits Dental Insurance</v>
          </cell>
          <cell r="C236" t="str">
            <v>660.40.75.001</v>
          </cell>
          <cell r="D236">
            <v>9345</v>
          </cell>
          <cell r="E236">
            <v>0</v>
          </cell>
          <cell r="F236">
            <v>9345</v>
          </cell>
          <cell r="G236">
            <v>0</v>
          </cell>
          <cell r="H236">
            <v>0</v>
          </cell>
          <cell r="I236">
            <v>1397.7</v>
          </cell>
          <cell r="J236">
            <v>7947.3</v>
          </cell>
          <cell r="K236">
            <v>0.15</v>
          </cell>
        </row>
        <row r="237">
          <cell r="A237" t="str">
            <v>660.40.75.610-5100.03</v>
          </cell>
          <cell r="B237" t="str">
            <v>Benefits Dental Insurance</v>
          </cell>
          <cell r="C237" t="str">
            <v>660.40.75.610</v>
          </cell>
          <cell r="D237">
            <v>17100</v>
          </cell>
          <cell r="E237">
            <v>0</v>
          </cell>
          <cell r="F237">
            <v>17100</v>
          </cell>
          <cell r="G237">
            <v>0</v>
          </cell>
          <cell r="H237">
            <v>0</v>
          </cell>
          <cell r="I237">
            <v>2870.16</v>
          </cell>
          <cell r="J237">
            <v>14229.84</v>
          </cell>
          <cell r="K237">
            <v>0.17</v>
          </cell>
        </row>
        <row r="238">
          <cell r="A238" t="str">
            <v>660.40.75.620-5100.03</v>
          </cell>
          <cell r="B238" t="str">
            <v>Benefits Dental Insurance</v>
          </cell>
          <cell r="C238" t="str">
            <v>660.40.75.620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3968.83</v>
          </cell>
          <cell r="J238">
            <v>-3968.83</v>
          </cell>
          <cell r="K238" t="str">
            <v>+++</v>
          </cell>
        </row>
        <row r="239">
          <cell r="A239" t="str">
            <v>660.40.75.630-5100.03</v>
          </cell>
          <cell r="B239" t="str">
            <v>Benefits Dental Insurance</v>
          </cell>
          <cell r="C239" t="str">
            <v>660.40.75.630</v>
          </cell>
          <cell r="D239">
            <v>2080</v>
          </cell>
          <cell r="E239">
            <v>0</v>
          </cell>
          <cell r="F239">
            <v>2080</v>
          </cell>
          <cell r="G239">
            <v>0</v>
          </cell>
          <cell r="H239">
            <v>0</v>
          </cell>
          <cell r="I239">
            <v>415.15</v>
          </cell>
          <cell r="J239">
            <v>1664.85</v>
          </cell>
          <cell r="K239">
            <v>0.2</v>
          </cell>
        </row>
        <row r="240">
          <cell r="A240" t="str">
            <v>660.05.00.150-5100.04</v>
          </cell>
          <cell r="B240" t="str">
            <v>Benefits Vision Insurance</v>
          </cell>
          <cell r="C240" t="str">
            <v>660.05.00.150</v>
          </cell>
          <cell r="D240">
            <v>75</v>
          </cell>
          <cell r="E240">
            <v>0</v>
          </cell>
          <cell r="F240">
            <v>75</v>
          </cell>
          <cell r="G240">
            <v>0</v>
          </cell>
          <cell r="H240">
            <v>0</v>
          </cell>
          <cell r="I240">
            <v>7.4</v>
          </cell>
          <cell r="J240">
            <v>67.599999999999994</v>
          </cell>
          <cell r="K240">
            <v>0.1</v>
          </cell>
        </row>
        <row r="241">
          <cell r="A241" t="str">
            <v>660.05.00.160-5100.04</v>
          </cell>
          <cell r="B241" t="str">
            <v>Benefits Vision Insurance</v>
          </cell>
          <cell r="C241" t="str">
            <v>660.05.00.160</v>
          </cell>
          <cell r="D241">
            <v>590</v>
          </cell>
          <cell r="E241">
            <v>0</v>
          </cell>
          <cell r="F241">
            <v>590</v>
          </cell>
          <cell r="G241">
            <v>0</v>
          </cell>
          <cell r="H241">
            <v>0</v>
          </cell>
          <cell r="I241">
            <v>156.08000000000001</v>
          </cell>
          <cell r="J241">
            <v>433.92</v>
          </cell>
          <cell r="K241">
            <v>0.26</v>
          </cell>
        </row>
        <row r="242">
          <cell r="A242" t="str">
            <v>660.07.00.170-5100.04</v>
          </cell>
          <cell r="B242" t="str">
            <v>Benefits Vision Insurance</v>
          </cell>
          <cell r="C242" t="str">
            <v>660.07.00.170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 t="str">
            <v>+++</v>
          </cell>
        </row>
        <row r="243">
          <cell r="A243" t="str">
            <v>660.11.00.250-5100.04</v>
          </cell>
          <cell r="B243" t="str">
            <v>Benefits Vision Insurance</v>
          </cell>
          <cell r="C243" t="str">
            <v>660.11.00.250</v>
          </cell>
          <cell r="D243">
            <v>10</v>
          </cell>
          <cell r="E243">
            <v>0</v>
          </cell>
          <cell r="F243">
            <v>10</v>
          </cell>
          <cell r="G243">
            <v>0</v>
          </cell>
          <cell r="H243">
            <v>0</v>
          </cell>
          <cell r="I243">
            <v>3.5</v>
          </cell>
          <cell r="J243">
            <v>6.5</v>
          </cell>
          <cell r="K243">
            <v>0.35</v>
          </cell>
        </row>
        <row r="244">
          <cell r="A244" t="str">
            <v>660.40.50.001-5100.04</v>
          </cell>
          <cell r="B244" t="str">
            <v>Benefits Vision Insurance</v>
          </cell>
          <cell r="C244" t="str">
            <v>660.40.50.001</v>
          </cell>
          <cell r="D244">
            <v>370</v>
          </cell>
          <cell r="E244">
            <v>0</v>
          </cell>
          <cell r="F244">
            <v>370</v>
          </cell>
          <cell r="G244">
            <v>0</v>
          </cell>
          <cell r="H244">
            <v>0</v>
          </cell>
          <cell r="I244">
            <v>24.06</v>
          </cell>
          <cell r="J244">
            <v>345.94</v>
          </cell>
          <cell r="K244">
            <v>7.0000000000000007E-2</v>
          </cell>
        </row>
        <row r="245">
          <cell r="A245" t="str">
            <v>660.40.55.500-5100.04</v>
          </cell>
          <cell r="B245" t="str">
            <v>Benefits Vision Insurance</v>
          </cell>
          <cell r="C245" t="str">
            <v>660.40.55.500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 t="str">
            <v>+++</v>
          </cell>
        </row>
        <row r="246">
          <cell r="A246" t="str">
            <v>660.40.55.510-5100.04</v>
          </cell>
          <cell r="B246" t="str">
            <v>Benefits Vision Insurance</v>
          </cell>
          <cell r="C246" t="str">
            <v>660.40.55.510</v>
          </cell>
          <cell r="D246">
            <v>60</v>
          </cell>
          <cell r="E246">
            <v>0</v>
          </cell>
          <cell r="F246">
            <v>60</v>
          </cell>
          <cell r="G246">
            <v>0</v>
          </cell>
          <cell r="H246">
            <v>0</v>
          </cell>
          <cell r="I246">
            <v>12.45</v>
          </cell>
          <cell r="J246">
            <v>47.55</v>
          </cell>
          <cell r="K246">
            <v>0.21</v>
          </cell>
        </row>
        <row r="247">
          <cell r="A247" t="str">
            <v>660.40.60.520-5100.04</v>
          </cell>
          <cell r="B247" t="str">
            <v>Benefits Vision Insurance</v>
          </cell>
          <cell r="C247" t="str">
            <v>660.40.60.520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2.5</v>
          </cell>
          <cell r="J247">
            <v>-2.5</v>
          </cell>
          <cell r="K247" t="str">
            <v>+++</v>
          </cell>
        </row>
        <row r="248">
          <cell r="A248" t="str">
            <v>660.40.60.530-5100.04</v>
          </cell>
          <cell r="B248" t="str">
            <v>Benefits Vision Insurance</v>
          </cell>
          <cell r="C248" t="str">
            <v>660.40.60.530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194.3</v>
          </cell>
          <cell r="J248">
            <v>-194.3</v>
          </cell>
          <cell r="K248" t="str">
            <v>+++</v>
          </cell>
        </row>
        <row r="249">
          <cell r="A249" t="str">
            <v>660.40.75.001-5100.04</v>
          </cell>
          <cell r="B249" t="str">
            <v>Benefits Vision Insurance</v>
          </cell>
          <cell r="C249" t="str">
            <v>660.40.75.001</v>
          </cell>
          <cell r="D249">
            <v>1400</v>
          </cell>
          <cell r="E249">
            <v>0</v>
          </cell>
          <cell r="F249">
            <v>1400</v>
          </cell>
          <cell r="G249">
            <v>0</v>
          </cell>
          <cell r="H249">
            <v>0</v>
          </cell>
          <cell r="I249">
            <v>229.6</v>
          </cell>
          <cell r="J249">
            <v>1170.4000000000001</v>
          </cell>
          <cell r="K249">
            <v>0.16</v>
          </cell>
        </row>
        <row r="250">
          <cell r="A250" t="str">
            <v>660.40.75.610-5100.04</v>
          </cell>
          <cell r="B250" t="str">
            <v>Benefits Vision Insurance</v>
          </cell>
          <cell r="C250" t="str">
            <v>660.40.75.610</v>
          </cell>
          <cell r="D250">
            <v>710</v>
          </cell>
          <cell r="E250">
            <v>0</v>
          </cell>
          <cell r="F250">
            <v>710</v>
          </cell>
          <cell r="G250">
            <v>0</v>
          </cell>
          <cell r="H250">
            <v>0</v>
          </cell>
          <cell r="I250">
            <v>465.5</v>
          </cell>
          <cell r="J250">
            <v>244.5</v>
          </cell>
          <cell r="K250">
            <v>0.66</v>
          </cell>
        </row>
        <row r="251">
          <cell r="A251" t="str">
            <v>660.40.75.620-5100.04</v>
          </cell>
          <cell r="B251" t="str">
            <v>Benefits Vision Insurance</v>
          </cell>
          <cell r="C251" t="str">
            <v>660.40.75.620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698.34</v>
          </cell>
          <cell r="J251">
            <v>-698.34</v>
          </cell>
          <cell r="K251" t="str">
            <v>+++</v>
          </cell>
        </row>
        <row r="252">
          <cell r="A252" t="str">
            <v>660.40.75.630-5100.04</v>
          </cell>
          <cell r="B252" t="str">
            <v>Benefits Vision Insurance</v>
          </cell>
          <cell r="C252" t="str">
            <v>660.40.75.630</v>
          </cell>
          <cell r="D252">
            <v>355</v>
          </cell>
          <cell r="E252">
            <v>0</v>
          </cell>
          <cell r="F252">
            <v>355</v>
          </cell>
          <cell r="G252">
            <v>0</v>
          </cell>
          <cell r="H252">
            <v>0</v>
          </cell>
          <cell r="I252">
            <v>73.2</v>
          </cell>
          <cell r="J252">
            <v>281.8</v>
          </cell>
          <cell r="K252">
            <v>0.21</v>
          </cell>
        </row>
        <row r="253">
          <cell r="A253" t="str">
            <v>660.05.00.150-5100.05</v>
          </cell>
          <cell r="B253" t="str">
            <v>Benefits Life Insurance</v>
          </cell>
          <cell r="C253" t="str">
            <v>660.05.00.150</v>
          </cell>
          <cell r="D253">
            <v>100</v>
          </cell>
          <cell r="E253">
            <v>0</v>
          </cell>
          <cell r="F253">
            <v>100</v>
          </cell>
          <cell r="G253">
            <v>0</v>
          </cell>
          <cell r="H253">
            <v>0</v>
          </cell>
          <cell r="I253">
            <v>7</v>
          </cell>
          <cell r="J253">
            <v>93</v>
          </cell>
          <cell r="K253">
            <v>7.0000000000000007E-2</v>
          </cell>
        </row>
        <row r="254">
          <cell r="A254" t="str">
            <v>660.05.00.160-5100.05</v>
          </cell>
          <cell r="B254" t="str">
            <v>Benefits Life Insurance</v>
          </cell>
          <cell r="C254" t="str">
            <v>660.05.00.160</v>
          </cell>
          <cell r="D254">
            <v>180</v>
          </cell>
          <cell r="E254">
            <v>0</v>
          </cell>
          <cell r="F254">
            <v>180</v>
          </cell>
          <cell r="G254">
            <v>0</v>
          </cell>
          <cell r="H254">
            <v>0</v>
          </cell>
          <cell r="I254">
            <v>45.9</v>
          </cell>
          <cell r="J254">
            <v>134.1</v>
          </cell>
          <cell r="K254">
            <v>0.26</v>
          </cell>
        </row>
        <row r="255">
          <cell r="A255" t="str">
            <v>660.07.00.170-5100.05</v>
          </cell>
          <cell r="B255" t="str">
            <v>Benefits Life Insurance</v>
          </cell>
          <cell r="C255" t="str">
            <v>660.07.00.170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 t="str">
            <v>+++</v>
          </cell>
        </row>
        <row r="256">
          <cell r="A256" t="str">
            <v>660.11.00.250-5100.05</v>
          </cell>
          <cell r="B256" t="str">
            <v>Benefits Life Insurance</v>
          </cell>
          <cell r="C256" t="str">
            <v>660.11.00.250</v>
          </cell>
          <cell r="D256">
            <v>20</v>
          </cell>
          <cell r="E256">
            <v>0</v>
          </cell>
          <cell r="F256">
            <v>20</v>
          </cell>
          <cell r="G256">
            <v>0</v>
          </cell>
          <cell r="H256">
            <v>0</v>
          </cell>
          <cell r="I256">
            <v>4.2300000000000004</v>
          </cell>
          <cell r="J256">
            <v>15.77</v>
          </cell>
          <cell r="K256">
            <v>0.21</v>
          </cell>
        </row>
        <row r="257">
          <cell r="A257" t="str">
            <v>660.40.50.001-5100.05</v>
          </cell>
          <cell r="B257" t="str">
            <v>Benefits Life Insurance</v>
          </cell>
          <cell r="C257" t="str">
            <v>660.40.50.001</v>
          </cell>
          <cell r="D257">
            <v>490</v>
          </cell>
          <cell r="E257">
            <v>0</v>
          </cell>
          <cell r="F257">
            <v>490</v>
          </cell>
          <cell r="G257">
            <v>0</v>
          </cell>
          <cell r="H257">
            <v>0</v>
          </cell>
          <cell r="I257">
            <v>23.75</v>
          </cell>
          <cell r="J257">
            <v>466.25</v>
          </cell>
          <cell r="K257">
            <v>0.05</v>
          </cell>
        </row>
        <row r="258">
          <cell r="A258" t="str">
            <v>660.40.55.500-5100.05</v>
          </cell>
          <cell r="B258" t="str">
            <v>Benefits Life Insurance</v>
          </cell>
          <cell r="C258" t="str">
            <v>660.40.55.500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 t="str">
            <v>+++</v>
          </cell>
        </row>
        <row r="259">
          <cell r="A259" t="str">
            <v>660.40.55.510-5100.05</v>
          </cell>
          <cell r="B259" t="str">
            <v>Benefits Life Insurance</v>
          </cell>
          <cell r="C259" t="str">
            <v>660.40.55.510</v>
          </cell>
          <cell r="D259">
            <v>10</v>
          </cell>
          <cell r="E259">
            <v>0</v>
          </cell>
          <cell r="F259">
            <v>10</v>
          </cell>
          <cell r="G259">
            <v>0</v>
          </cell>
          <cell r="H259">
            <v>0</v>
          </cell>
          <cell r="I259">
            <v>8.08</v>
          </cell>
          <cell r="J259">
            <v>1.92</v>
          </cell>
          <cell r="K259">
            <v>0.81</v>
          </cell>
        </row>
        <row r="260">
          <cell r="A260" t="str">
            <v>660.40.60.520-5100.05</v>
          </cell>
          <cell r="B260" t="str">
            <v>Benefits Life Insurance</v>
          </cell>
          <cell r="C260" t="str">
            <v>660.40.60.520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0.26</v>
          </cell>
          <cell r="J260">
            <v>-0.26</v>
          </cell>
          <cell r="K260" t="str">
            <v>+++</v>
          </cell>
        </row>
        <row r="261">
          <cell r="A261" t="str">
            <v>660.40.60.530-5100.05</v>
          </cell>
          <cell r="B261" t="str">
            <v>Benefits Life Insurance</v>
          </cell>
          <cell r="C261" t="str">
            <v>660.40.60.530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83.35</v>
          </cell>
          <cell r="J261">
            <v>-83.35</v>
          </cell>
          <cell r="K261" t="str">
            <v>+++</v>
          </cell>
        </row>
        <row r="262">
          <cell r="A262" t="str">
            <v>660.40.75.001-5100.05</v>
          </cell>
          <cell r="B262" t="str">
            <v>Benefits Life Insurance</v>
          </cell>
          <cell r="C262" t="str">
            <v>660.40.75.001</v>
          </cell>
          <cell r="D262">
            <v>1120</v>
          </cell>
          <cell r="E262">
            <v>0</v>
          </cell>
          <cell r="F262">
            <v>1120</v>
          </cell>
          <cell r="G262">
            <v>0</v>
          </cell>
          <cell r="H262">
            <v>0</v>
          </cell>
          <cell r="I262">
            <v>184.71</v>
          </cell>
          <cell r="J262">
            <v>935.29</v>
          </cell>
          <cell r="K262">
            <v>0.16</v>
          </cell>
        </row>
        <row r="263">
          <cell r="A263" t="str">
            <v>660.40.75.610-5100.05</v>
          </cell>
          <cell r="B263" t="str">
            <v>Benefits Life Insurance</v>
          </cell>
          <cell r="C263" t="str">
            <v>660.40.75.610</v>
          </cell>
          <cell r="D263">
            <v>1330</v>
          </cell>
          <cell r="E263">
            <v>0</v>
          </cell>
          <cell r="F263">
            <v>1330</v>
          </cell>
          <cell r="G263">
            <v>0</v>
          </cell>
          <cell r="H263">
            <v>0</v>
          </cell>
          <cell r="I263">
            <v>309.32</v>
          </cell>
          <cell r="J263">
            <v>1020.68</v>
          </cell>
          <cell r="K263">
            <v>0.23</v>
          </cell>
        </row>
        <row r="264">
          <cell r="A264" t="str">
            <v>660.40.75.620-5100.05</v>
          </cell>
          <cell r="B264" t="str">
            <v>Benefits Life Insurance</v>
          </cell>
          <cell r="C264" t="str">
            <v>660.40.75.620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442.62</v>
          </cell>
          <cell r="J264">
            <v>-442.62</v>
          </cell>
          <cell r="K264" t="str">
            <v>+++</v>
          </cell>
        </row>
        <row r="265">
          <cell r="A265" t="str">
            <v>660.40.75.630-5100.05</v>
          </cell>
          <cell r="B265" t="str">
            <v>Benefits Life Insurance</v>
          </cell>
          <cell r="C265" t="str">
            <v>660.40.75.630</v>
          </cell>
          <cell r="D265">
            <v>180</v>
          </cell>
          <cell r="E265">
            <v>0</v>
          </cell>
          <cell r="F265">
            <v>180</v>
          </cell>
          <cell r="G265">
            <v>0</v>
          </cell>
          <cell r="H265">
            <v>0</v>
          </cell>
          <cell r="I265">
            <v>41.26</v>
          </cell>
          <cell r="J265">
            <v>138.74</v>
          </cell>
          <cell r="K265">
            <v>0.23</v>
          </cell>
        </row>
        <row r="266">
          <cell r="A266" t="str">
            <v>660.05.00.150-5100.06</v>
          </cell>
          <cell r="B266" t="str">
            <v>Benefits Worker's Comp</v>
          </cell>
          <cell r="C266" t="str">
            <v>660.05.00.150</v>
          </cell>
          <cell r="D266">
            <v>1210</v>
          </cell>
          <cell r="E266">
            <v>0</v>
          </cell>
          <cell r="F266">
            <v>1210</v>
          </cell>
          <cell r="G266">
            <v>0</v>
          </cell>
          <cell r="H266">
            <v>0</v>
          </cell>
          <cell r="I266">
            <v>0</v>
          </cell>
          <cell r="J266">
            <v>1210</v>
          </cell>
          <cell r="K266">
            <v>0</v>
          </cell>
        </row>
        <row r="267">
          <cell r="A267" t="str">
            <v>660.05.00.160-5100.06</v>
          </cell>
          <cell r="B267" t="str">
            <v>Benefits Worker's Comp</v>
          </cell>
          <cell r="C267" t="str">
            <v>660.05.00.160</v>
          </cell>
          <cell r="D267">
            <v>5950</v>
          </cell>
          <cell r="E267">
            <v>0</v>
          </cell>
          <cell r="F267">
            <v>5950</v>
          </cell>
          <cell r="G267">
            <v>0</v>
          </cell>
          <cell r="H267">
            <v>0</v>
          </cell>
          <cell r="I267">
            <v>0</v>
          </cell>
          <cell r="J267">
            <v>5950</v>
          </cell>
          <cell r="K267">
            <v>0</v>
          </cell>
        </row>
        <row r="268">
          <cell r="A268" t="str">
            <v>660.07.00.170-5100.06</v>
          </cell>
          <cell r="B268" t="str">
            <v>Benefits Worker's Comp</v>
          </cell>
          <cell r="C268" t="str">
            <v>660.07.00.170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 t="str">
            <v>+++</v>
          </cell>
        </row>
        <row r="269">
          <cell r="A269" t="str">
            <v>660.11.00.250-5100.06</v>
          </cell>
          <cell r="B269" t="str">
            <v>Benefits Worker's Comp</v>
          </cell>
          <cell r="C269" t="str">
            <v>660.11.00.250</v>
          </cell>
          <cell r="D269">
            <v>240</v>
          </cell>
          <cell r="E269">
            <v>0</v>
          </cell>
          <cell r="F269">
            <v>240</v>
          </cell>
          <cell r="G269">
            <v>0</v>
          </cell>
          <cell r="H269">
            <v>0</v>
          </cell>
          <cell r="I269">
            <v>0</v>
          </cell>
          <cell r="J269">
            <v>240</v>
          </cell>
          <cell r="K269">
            <v>0</v>
          </cell>
        </row>
        <row r="270">
          <cell r="A270" t="str">
            <v>660.40.50.001-5100.06</v>
          </cell>
          <cell r="B270" t="str">
            <v>Benefits Worker's Comp</v>
          </cell>
          <cell r="C270" t="str">
            <v>660.40.50.001</v>
          </cell>
          <cell r="D270">
            <v>2810</v>
          </cell>
          <cell r="E270">
            <v>0</v>
          </cell>
          <cell r="F270">
            <v>2810</v>
          </cell>
          <cell r="G270">
            <v>0</v>
          </cell>
          <cell r="H270">
            <v>0</v>
          </cell>
          <cell r="I270">
            <v>0</v>
          </cell>
          <cell r="J270">
            <v>2810</v>
          </cell>
          <cell r="K270">
            <v>0</v>
          </cell>
        </row>
        <row r="271">
          <cell r="A271" t="str">
            <v>660.40.55.500-5100.06</v>
          </cell>
          <cell r="B271" t="str">
            <v>Benefits Worker's Comp</v>
          </cell>
          <cell r="C271" t="str">
            <v>660.40.55.500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 t="str">
            <v>+++</v>
          </cell>
        </row>
        <row r="272">
          <cell r="A272" t="str">
            <v>660.40.55.510-5100.06</v>
          </cell>
          <cell r="B272" t="str">
            <v>Benefits Worker's Comp</v>
          </cell>
          <cell r="C272" t="str">
            <v>660.40.55.510</v>
          </cell>
          <cell r="D272">
            <v>590</v>
          </cell>
          <cell r="E272">
            <v>0</v>
          </cell>
          <cell r="F272">
            <v>590</v>
          </cell>
          <cell r="G272">
            <v>0</v>
          </cell>
          <cell r="H272">
            <v>0</v>
          </cell>
          <cell r="I272">
            <v>0</v>
          </cell>
          <cell r="J272">
            <v>590</v>
          </cell>
          <cell r="K272">
            <v>0</v>
          </cell>
        </row>
        <row r="273">
          <cell r="A273" t="str">
            <v>660.40.60.520-5100.06</v>
          </cell>
          <cell r="B273" t="str">
            <v>Benefits Worker's Comp</v>
          </cell>
          <cell r="C273" t="str">
            <v>660.40.60.520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 t="str">
            <v>+++</v>
          </cell>
        </row>
        <row r="274">
          <cell r="A274" t="str">
            <v>660.40.60.530-5100.06</v>
          </cell>
          <cell r="B274" t="str">
            <v>Benefits Worker's Comp</v>
          </cell>
          <cell r="C274" t="str">
            <v>660.40.60.530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 t="str">
            <v>+++</v>
          </cell>
        </row>
        <row r="275">
          <cell r="A275" t="str">
            <v>660.40.75.001-5100.06</v>
          </cell>
          <cell r="B275" t="str">
            <v>Benefits Worker's Comp</v>
          </cell>
          <cell r="C275" t="str">
            <v>660.40.75.001</v>
          </cell>
          <cell r="D275">
            <v>19090</v>
          </cell>
          <cell r="E275">
            <v>0</v>
          </cell>
          <cell r="F275">
            <v>19090</v>
          </cell>
          <cell r="G275">
            <v>0</v>
          </cell>
          <cell r="H275">
            <v>0</v>
          </cell>
          <cell r="I275">
            <v>0</v>
          </cell>
          <cell r="J275">
            <v>19090</v>
          </cell>
          <cell r="K275">
            <v>0</v>
          </cell>
        </row>
        <row r="276">
          <cell r="A276" t="str">
            <v>660.40.75.610-5100.06</v>
          </cell>
          <cell r="B276" t="str">
            <v>Benefits Worker's Comp</v>
          </cell>
          <cell r="C276" t="str">
            <v>660.40.75.610</v>
          </cell>
          <cell r="D276">
            <v>27370</v>
          </cell>
          <cell r="E276">
            <v>0</v>
          </cell>
          <cell r="F276">
            <v>27370</v>
          </cell>
          <cell r="G276">
            <v>0</v>
          </cell>
          <cell r="H276">
            <v>0</v>
          </cell>
          <cell r="I276">
            <v>0</v>
          </cell>
          <cell r="J276">
            <v>27370</v>
          </cell>
          <cell r="K276">
            <v>0</v>
          </cell>
        </row>
        <row r="277">
          <cell r="A277" t="str">
            <v>660.40.75.620-5100.06</v>
          </cell>
          <cell r="B277" t="str">
            <v>Benefits Worker's Comp</v>
          </cell>
          <cell r="C277" t="str">
            <v>660.40.75.620</v>
          </cell>
          <cell r="D277">
            <v>43200</v>
          </cell>
          <cell r="E277">
            <v>0</v>
          </cell>
          <cell r="F277">
            <v>43200</v>
          </cell>
          <cell r="G277">
            <v>0</v>
          </cell>
          <cell r="H277">
            <v>0</v>
          </cell>
          <cell r="I277">
            <v>-235.15</v>
          </cell>
          <cell r="J277">
            <v>43435.15</v>
          </cell>
          <cell r="K277">
            <v>-0.01</v>
          </cell>
        </row>
        <row r="278">
          <cell r="A278" t="str">
            <v>660.40.75.630-5100.06</v>
          </cell>
          <cell r="B278" t="str">
            <v>Benefits Worker's Comp</v>
          </cell>
          <cell r="C278" t="str">
            <v>660.40.75.630</v>
          </cell>
          <cell r="D278">
            <v>3910</v>
          </cell>
          <cell r="E278">
            <v>0</v>
          </cell>
          <cell r="F278">
            <v>3910</v>
          </cell>
          <cell r="G278">
            <v>0</v>
          </cell>
          <cell r="H278">
            <v>0</v>
          </cell>
          <cell r="I278">
            <v>0</v>
          </cell>
          <cell r="J278">
            <v>3910</v>
          </cell>
          <cell r="K278">
            <v>0</v>
          </cell>
        </row>
        <row r="279">
          <cell r="A279" t="str">
            <v>660.05.00.150-5100.07</v>
          </cell>
          <cell r="B279" t="str">
            <v>Benefits Long Term Disability</v>
          </cell>
          <cell r="C279" t="str">
            <v>660.05.00.150</v>
          </cell>
          <cell r="D279">
            <v>240</v>
          </cell>
          <cell r="E279">
            <v>0</v>
          </cell>
          <cell r="F279">
            <v>240</v>
          </cell>
          <cell r="G279">
            <v>0</v>
          </cell>
          <cell r="H279">
            <v>0</v>
          </cell>
          <cell r="I279">
            <v>18.78</v>
          </cell>
          <cell r="J279">
            <v>221.22</v>
          </cell>
          <cell r="K279">
            <v>0.08</v>
          </cell>
        </row>
        <row r="280">
          <cell r="A280" t="str">
            <v>660.05.00.160-5100.07</v>
          </cell>
          <cell r="B280" t="str">
            <v>Benefits Long Term Disability</v>
          </cell>
          <cell r="C280" t="str">
            <v>660.05.00.160</v>
          </cell>
          <cell r="D280">
            <v>990</v>
          </cell>
          <cell r="E280">
            <v>0</v>
          </cell>
          <cell r="F280">
            <v>990</v>
          </cell>
          <cell r="G280">
            <v>0</v>
          </cell>
          <cell r="H280">
            <v>0</v>
          </cell>
          <cell r="I280">
            <v>161.22</v>
          </cell>
          <cell r="J280">
            <v>828.78</v>
          </cell>
          <cell r="K280">
            <v>0.16</v>
          </cell>
        </row>
        <row r="281">
          <cell r="A281" t="str">
            <v>660.07.00.170-5100.07</v>
          </cell>
          <cell r="B281" t="str">
            <v>Benefits Long Term Disability</v>
          </cell>
          <cell r="C281" t="str">
            <v>660.07.00.170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 t="str">
            <v>+++</v>
          </cell>
        </row>
        <row r="282">
          <cell r="A282" t="str">
            <v>660.11.00.250-5100.07</v>
          </cell>
          <cell r="B282" t="str">
            <v>Benefits Long Term Disability</v>
          </cell>
          <cell r="C282" t="str">
            <v>660.11.00.250</v>
          </cell>
          <cell r="D282">
            <v>60</v>
          </cell>
          <cell r="E282">
            <v>0</v>
          </cell>
          <cell r="F282">
            <v>60</v>
          </cell>
          <cell r="G282">
            <v>0</v>
          </cell>
          <cell r="H282">
            <v>0</v>
          </cell>
          <cell r="I282">
            <v>8.9600000000000009</v>
          </cell>
          <cell r="J282">
            <v>51.04</v>
          </cell>
          <cell r="K282">
            <v>0.15</v>
          </cell>
        </row>
        <row r="283">
          <cell r="A283" t="str">
            <v>660.40.50.001-5100.07</v>
          </cell>
          <cell r="B283" t="str">
            <v>Benefits Long Term Disability</v>
          </cell>
          <cell r="C283" t="str">
            <v>660.40.50.001</v>
          </cell>
          <cell r="D283">
            <v>1160</v>
          </cell>
          <cell r="E283">
            <v>0</v>
          </cell>
          <cell r="F283">
            <v>1160</v>
          </cell>
          <cell r="G283">
            <v>0</v>
          </cell>
          <cell r="H283">
            <v>0</v>
          </cell>
          <cell r="I283">
            <v>36.81</v>
          </cell>
          <cell r="J283">
            <v>1123.19</v>
          </cell>
          <cell r="K283">
            <v>0.03</v>
          </cell>
        </row>
        <row r="284">
          <cell r="A284" t="str">
            <v>660.40.55.500-5100.07</v>
          </cell>
          <cell r="B284" t="str">
            <v>Benefits Long Term Disability</v>
          </cell>
          <cell r="C284" t="str">
            <v>660.40.55.500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 t="str">
            <v>+++</v>
          </cell>
        </row>
        <row r="285">
          <cell r="A285" t="str">
            <v>660.40.55.510-5100.07</v>
          </cell>
          <cell r="B285" t="str">
            <v>Benefits Long Term Disability</v>
          </cell>
          <cell r="C285" t="str">
            <v>660.40.55.510</v>
          </cell>
          <cell r="D285">
            <v>100</v>
          </cell>
          <cell r="E285">
            <v>0</v>
          </cell>
          <cell r="F285">
            <v>100</v>
          </cell>
          <cell r="G285">
            <v>0</v>
          </cell>
          <cell r="H285">
            <v>0</v>
          </cell>
          <cell r="I285">
            <v>17.66</v>
          </cell>
          <cell r="J285">
            <v>82.34</v>
          </cell>
          <cell r="K285">
            <v>0.18</v>
          </cell>
        </row>
        <row r="286">
          <cell r="A286" t="str">
            <v>660.40.60.520-5100.07</v>
          </cell>
          <cell r="B286" t="str">
            <v>Benefits Long Term Disability</v>
          </cell>
          <cell r="C286" t="str">
            <v>660.40.60.520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2.98</v>
          </cell>
          <cell r="J286">
            <v>-2.98</v>
          </cell>
          <cell r="K286" t="str">
            <v>+++</v>
          </cell>
        </row>
        <row r="287">
          <cell r="A287" t="str">
            <v>660.40.60.530-5100.07</v>
          </cell>
          <cell r="B287" t="str">
            <v>Benefits Long Term Disability</v>
          </cell>
          <cell r="C287" t="str">
            <v>660.40.60.530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293.19</v>
          </cell>
          <cell r="J287">
            <v>-293.19</v>
          </cell>
          <cell r="K287" t="str">
            <v>+++</v>
          </cell>
        </row>
        <row r="288">
          <cell r="A288" t="str">
            <v>660.40.75.001-5100.07</v>
          </cell>
          <cell r="B288" t="str">
            <v>Benefits Long Term Disability</v>
          </cell>
          <cell r="C288" t="str">
            <v>660.40.75.001</v>
          </cell>
          <cell r="D288">
            <v>2850</v>
          </cell>
          <cell r="E288">
            <v>0</v>
          </cell>
          <cell r="F288">
            <v>2850</v>
          </cell>
          <cell r="G288">
            <v>0</v>
          </cell>
          <cell r="H288">
            <v>0</v>
          </cell>
          <cell r="I288">
            <v>334.16</v>
          </cell>
          <cell r="J288">
            <v>2515.84</v>
          </cell>
          <cell r="K288">
            <v>0.12</v>
          </cell>
        </row>
        <row r="289">
          <cell r="A289" t="str">
            <v>660.40.75.610-5100.07</v>
          </cell>
          <cell r="B289" t="str">
            <v>Benefits Long Term Disability</v>
          </cell>
          <cell r="C289" t="str">
            <v>660.40.75.610</v>
          </cell>
          <cell r="D289">
            <v>4410</v>
          </cell>
          <cell r="E289">
            <v>0</v>
          </cell>
          <cell r="F289">
            <v>4410</v>
          </cell>
          <cell r="G289">
            <v>0</v>
          </cell>
          <cell r="H289">
            <v>0</v>
          </cell>
          <cell r="I289">
            <v>715.7</v>
          </cell>
          <cell r="J289">
            <v>3694.3</v>
          </cell>
          <cell r="K289">
            <v>0.16</v>
          </cell>
        </row>
        <row r="290">
          <cell r="A290" t="str">
            <v>660.40.75.620-5100.07</v>
          </cell>
          <cell r="B290" t="str">
            <v>Benefits Long Term Disability</v>
          </cell>
          <cell r="C290" t="str">
            <v>660.40.75.620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1086.95</v>
          </cell>
          <cell r="J290">
            <v>-1086.95</v>
          </cell>
          <cell r="K290" t="str">
            <v>+++</v>
          </cell>
        </row>
        <row r="291">
          <cell r="A291" t="str">
            <v>660.40.75.630-5100.07</v>
          </cell>
          <cell r="B291" t="str">
            <v>Benefits Long Term Disability</v>
          </cell>
          <cell r="C291" t="str">
            <v>660.40.75.630</v>
          </cell>
          <cell r="D291">
            <v>720</v>
          </cell>
          <cell r="E291">
            <v>0</v>
          </cell>
          <cell r="F291">
            <v>720</v>
          </cell>
          <cell r="G291">
            <v>0</v>
          </cell>
          <cell r="H291">
            <v>0</v>
          </cell>
          <cell r="I291">
            <v>126.58</v>
          </cell>
          <cell r="J291">
            <v>593.41999999999996</v>
          </cell>
          <cell r="K291">
            <v>0.18</v>
          </cell>
        </row>
        <row r="292">
          <cell r="A292" t="str">
            <v>660.05.00.150-5100.08</v>
          </cell>
          <cell r="B292" t="str">
            <v>Benefits Deferred Compensation</v>
          </cell>
          <cell r="C292" t="str">
            <v>660.05.00.150</v>
          </cell>
          <cell r="D292">
            <v>420</v>
          </cell>
          <cell r="E292">
            <v>0</v>
          </cell>
          <cell r="F292">
            <v>420</v>
          </cell>
          <cell r="G292">
            <v>0</v>
          </cell>
          <cell r="H292">
            <v>0</v>
          </cell>
          <cell r="I292">
            <v>0</v>
          </cell>
          <cell r="J292">
            <v>420</v>
          </cell>
          <cell r="K292">
            <v>0</v>
          </cell>
        </row>
        <row r="293">
          <cell r="A293" t="str">
            <v>660.05.00.160-5100.08</v>
          </cell>
          <cell r="B293" t="str">
            <v>Benefits Deferred Compensation</v>
          </cell>
          <cell r="C293" t="str">
            <v>660.05.00.160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859.75</v>
          </cell>
          <cell r="J293">
            <v>-859.75</v>
          </cell>
          <cell r="K293" t="str">
            <v>+++</v>
          </cell>
        </row>
        <row r="294">
          <cell r="A294" t="str">
            <v>660.07.00.170-5100.08</v>
          </cell>
          <cell r="B294" t="str">
            <v>Benefits Deferred Compensation</v>
          </cell>
          <cell r="C294" t="str">
            <v>660.07.00.170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 t="str">
            <v>+++</v>
          </cell>
        </row>
        <row r="295">
          <cell r="A295" t="str">
            <v>660.11.00.250-5100.08</v>
          </cell>
          <cell r="B295" t="str">
            <v>Benefits Deferred Compensation</v>
          </cell>
          <cell r="C295" t="str">
            <v>660.11.00.250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90.14</v>
          </cell>
          <cell r="J295">
            <v>-90.14</v>
          </cell>
          <cell r="K295" t="str">
            <v>+++</v>
          </cell>
        </row>
        <row r="296">
          <cell r="A296" t="str">
            <v>660.40.50.001-5100.08</v>
          </cell>
          <cell r="B296" t="str">
            <v>Benefits Deferred Compensation</v>
          </cell>
          <cell r="C296" t="str">
            <v>660.40.50.001</v>
          </cell>
          <cell r="D296">
            <v>2365</v>
          </cell>
          <cell r="E296">
            <v>0</v>
          </cell>
          <cell r="F296">
            <v>2365</v>
          </cell>
          <cell r="G296">
            <v>0</v>
          </cell>
          <cell r="H296">
            <v>0</v>
          </cell>
          <cell r="I296">
            <v>277.70999999999998</v>
          </cell>
          <cell r="J296">
            <v>2087.29</v>
          </cell>
          <cell r="K296">
            <v>0.12</v>
          </cell>
        </row>
        <row r="297">
          <cell r="A297" t="str">
            <v>660.40.55.500-5100.08</v>
          </cell>
          <cell r="B297" t="str">
            <v>Benefits Deferred Compensation</v>
          </cell>
          <cell r="C297" t="str">
            <v>660.40.55.500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 t="str">
            <v>+++</v>
          </cell>
        </row>
        <row r="298">
          <cell r="A298" t="str">
            <v>660.40.55.510-5100.08</v>
          </cell>
          <cell r="B298" t="str">
            <v>Benefits Deferred Compensation</v>
          </cell>
          <cell r="C298" t="str">
            <v>660.40.55.510</v>
          </cell>
          <cell r="D298">
            <v>755</v>
          </cell>
          <cell r="E298">
            <v>0</v>
          </cell>
          <cell r="F298">
            <v>755</v>
          </cell>
          <cell r="G298">
            <v>0</v>
          </cell>
          <cell r="H298">
            <v>0</v>
          </cell>
          <cell r="I298">
            <v>169.72</v>
          </cell>
          <cell r="J298">
            <v>585.28</v>
          </cell>
          <cell r="K298">
            <v>0.22</v>
          </cell>
        </row>
        <row r="299">
          <cell r="A299" t="str">
            <v>660.40.60.520-5100.08</v>
          </cell>
          <cell r="B299" t="str">
            <v>Benefits Deferred Compensation</v>
          </cell>
          <cell r="C299" t="str">
            <v>660.40.60.520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363.79</v>
          </cell>
          <cell r="J299">
            <v>-363.79</v>
          </cell>
          <cell r="K299" t="str">
            <v>+++</v>
          </cell>
        </row>
        <row r="300">
          <cell r="A300" t="str">
            <v>660.40.60.530-5100.08</v>
          </cell>
          <cell r="B300" t="str">
            <v>Benefits Deferred Compensation</v>
          </cell>
          <cell r="C300" t="str">
            <v>660.40.60.530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8625.5</v>
          </cell>
          <cell r="J300">
            <v>-8625.5</v>
          </cell>
          <cell r="K300" t="str">
            <v>+++</v>
          </cell>
        </row>
        <row r="301">
          <cell r="A301" t="str">
            <v>660.40.75.001-5100.08</v>
          </cell>
          <cell r="B301" t="str">
            <v>Benefits Deferred Compensation</v>
          </cell>
          <cell r="C301" t="str">
            <v>660.40.75.001</v>
          </cell>
          <cell r="D301">
            <v>4035</v>
          </cell>
          <cell r="E301">
            <v>0</v>
          </cell>
          <cell r="F301">
            <v>4035</v>
          </cell>
          <cell r="G301">
            <v>0</v>
          </cell>
          <cell r="H301">
            <v>0</v>
          </cell>
          <cell r="I301">
            <v>1395.39</v>
          </cell>
          <cell r="J301">
            <v>2639.61</v>
          </cell>
          <cell r="K301">
            <v>0.35</v>
          </cell>
        </row>
        <row r="302">
          <cell r="A302" t="str">
            <v>660.40.75.610-5100.08</v>
          </cell>
          <cell r="B302" t="str">
            <v>Benefits Deferred Compensation</v>
          </cell>
          <cell r="C302" t="str">
            <v>660.40.75.610</v>
          </cell>
          <cell r="D302">
            <v>42170</v>
          </cell>
          <cell r="E302">
            <v>0</v>
          </cell>
          <cell r="F302">
            <v>42170</v>
          </cell>
          <cell r="G302">
            <v>0</v>
          </cell>
          <cell r="H302">
            <v>0</v>
          </cell>
          <cell r="I302">
            <v>8285.51</v>
          </cell>
          <cell r="J302">
            <v>33884.49</v>
          </cell>
          <cell r="K302">
            <v>0.2</v>
          </cell>
        </row>
        <row r="303">
          <cell r="A303" t="str">
            <v>660.40.75.620-5100.08</v>
          </cell>
          <cell r="B303" t="str">
            <v>Benefits Deferred Compensation</v>
          </cell>
          <cell r="C303" t="str">
            <v>660.40.75.620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12277.12</v>
          </cell>
          <cell r="J303">
            <v>-12277.12</v>
          </cell>
          <cell r="K303" t="str">
            <v>+++</v>
          </cell>
        </row>
        <row r="304">
          <cell r="A304" t="str">
            <v>660.40.75.630-5100.08</v>
          </cell>
          <cell r="B304" t="str">
            <v>Benefits Deferred Compensation</v>
          </cell>
          <cell r="C304" t="str">
            <v>660.40.75.630</v>
          </cell>
          <cell r="D304">
            <v>11090</v>
          </cell>
          <cell r="E304">
            <v>0</v>
          </cell>
          <cell r="F304">
            <v>11090</v>
          </cell>
          <cell r="G304">
            <v>0</v>
          </cell>
          <cell r="H304">
            <v>0</v>
          </cell>
          <cell r="I304">
            <v>2445.3200000000002</v>
          </cell>
          <cell r="J304">
            <v>8644.68</v>
          </cell>
          <cell r="K304">
            <v>0.22</v>
          </cell>
        </row>
        <row r="305">
          <cell r="A305" t="str">
            <v>660.05.00.150-5100.09</v>
          </cell>
          <cell r="B305" t="str">
            <v>Benefits Unemployment Insurance</v>
          </cell>
          <cell r="C305" t="str">
            <v>660.05.00.150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 t="str">
            <v>+++</v>
          </cell>
        </row>
        <row r="306">
          <cell r="A306" t="str">
            <v>660.05.00.160-5100.09</v>
          </cell>
          <cell r="B306" t="str">
            <v>Benefits Unemployment Insurance</v>
          </cell>
          <cell r="C306" t="str">
            <v>660.05.00.160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 t="str">
            <v>+++</v>
          </cell>
        </row>
        <row r="307">
          <cell r="A307" t="str">
            <v>660.07.00.170-5100.09</v>
          </cell>
          <cell r="B307" t="str">
            <v>Benefits Unemployment Insurance</v>
          </cell>
          <cell r="C307" t="str">
            <v>660.07.00.170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 t="str">
            <v>+++</v>
          </cell>
        </row>
        <row r="308">
          <cell r="A308" t="str">
            <v>660.11.00.250-5100.09</v>
          </cell>
          <cell r="B308" t="str">
            <v>Benefits Unemployment Insurance</v>
          </cell>
          <cell r="C308" t="str">
            <v>660.11.00.250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 t="str">
            <v>+++</v>
          </cell>
        </row>
        <row r="309">
          <cell r="A309" t="str">
            <v>660.40.50.001-5100.09</v>
          </cell>
          <cell r="B309" t="str">
            <v>Benefits Unemployment Insurance</v>
          </cell>
          <cell r="C309" t="str">
            <v>660.40.50.001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 t="str">
            <v>+++</v>
          </cell>
        </row>
        <row r="310">
          <cell r="A310" t="str">
            <v>660.40.55.500-5100.09</v>
          </cell>
          <cell r="B310" t="str">
            <v>Benefits Unemployment Insurance</v>
          </cell>
          <cell r="C310" t="str">
            <v>660.40.55.500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 t="str">
            <v>+++</v>
          </cell>
        </row>
        <row r="311">
          <cell r="A311" t="str">
            <v>660.40.55.510-5100.09</v>
          </cell>
          <cell r="B311" t="str">
            <v>Benefits Unemployment Insurance</v>
          </cell>
          <cell r="C311" t="str">
            <v>660.40.55.510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 t="str">
            <v>+++</v>
          </cell>
        </row>
        <row r="312">
          <cell r="A312" t="str">
            <v>660.40.60.520-5100.09</v>
          </cell>
          <cell r="B312" t="str">
            <v>Benefits Unemployment Insurance</v>
          </cell>
          <cell r="C312" t="str">
            <v>660.40.60.520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 t="str">
            <v>+++</v>
          </cell>
        </row>
        <row r="313">
          <cell r="A313" t="str">
            <v>660.40.60.530-5100.09</v>
          </cell>
          <cell r="B313" t="str">
            <v>Benefits Unemployment Insurance</v>
          </cell>
          <cell r="C313" t="str">
            <v>660.40.60.530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 t="str">
            <v>+++</v>
          </cell>
        </row>
        <row r="314">
          <cell r="A314" t="str">
            <v>660.40.75.001-5100.09</v>
          </cell>
          <cell r="B314" t="str">
            <v>Benefits Unemployment Insurance</v>
          </cell>
          <cell r="C314" t="str">
            <v>660.40.75.001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 t="str">
            <v>+++</v>
          </cell>
        </row>
        <row r="315">
          <cell r="A315" t="str">
            <v>660.40.75.610-5100.09</v>
          </cell>
          <cell r="B315" t="str">
            <v>Benefits Unemployment Insurance</v>
          </cell>
          <cell r="C315" t="str">
            <v>660.40.75.610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 t="str">
            <v>+++</v>
          </cell>
        </row>
        <row r="316">
          <cell r="A316" t="str">
            <v>660.40.75.620-5100.09</v>
          </cell>
          <cell r="B316" t="str">
            <v>Benefits Unemployment Insurance</v>
          </cell>
          <cell r="C316" t="str">
            <v>660.40.75.620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2545</v>
          </cell>
          <cell r="J316">
            <v>-2545</v>
          </cell>
          <cell r="K316" t="str">
            <v>+++</v>
          </cell>
        </row>
        <row r="317">
          <cell r="A317" t="str">
            <v>660.40.75.630-5100.09</v>
          </cell>
          <cell r="B317" t="str">
            <v>Benefits Unemployment Insurance</v>
          </cell>
          <cell r="C317" t="str">
            <v>660.40.75.630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 t="str">
            <v>+++</v>
          </cell>
        </row>
        <row r="318">
          <cell r="A318" t="str">
            <v>660.05.00.150-5100.10</v>
          </cell>
          <cell r="B318" t="str">
            <v>Benefits Uniform Allowance</v>
          </cell>
          <cell r="C318" t="str">
            <v>660.05.00.150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 t="str">
            <v>+++</v>
          </cell>
        </row>
        <row r="319">
          <cell r="A319" t="str">
            <v>660.05.00.160-5100.10</v>
          </cell>
          <cell r="B319" t="str">
            <v>Benefits Uniform Allowance</v>
          </cell>
          <cell r="C319" t="str">
            <v>660.05.00.160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 t="str">
            <v>+++</v>
          </cell>
        </row>
        <row r="320">
          <cell r="A320" t="str">
            <v>660.07.00.170-5100.10</v>
          </cell>
          <cell r="B320" t="str">
            <v>Benefits Uniform Allowance</v>
          </cell>
          <cell r="C320" t="str">
            <v>660.07.00.170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 t="str">
            <v>+++</v>
          </cell>
        </row>
        <row r="321">
          <cell r="A321" t="str">
            <v>660.11.00.250-5100.10</v>
          </cell>
          <cell r="B321" t="str">
            <v>Benefits Uniform Allowance</v>
          </cell>
          <cell r="C321" t="str">
            <v>660.11.00.250</v>
          </cell>
          <cell r="D321">
            <v>70</v>
          </cell>
          <cell r="E321">
            <v>0</v>
          </cell>
          <cell r="F321">
            <v>70</v>
          </cell>
          <cell r="G321">
            <v>0</v>
          </cell>
          <cell r="H321">
            <v>0</v>
          </cell>
          <cell r="I321">
            <v>0</v>
          </cell>
          <cell r="J321">
            <v>70</v>
          </cell>
          <cell r="K321">
            <v>0</v>
          </cell>
        </row>
        <row r="322">
          <cell r="A322" t="str">
            <v>660.40.50.001-5100.10</v>
          </cell>
          <cell r="B322" t="str">
            <v>Benefits Uniform Allowance</v>
          </cell>
          <cell r="C322" t="str">
            <v>660.40.50.001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 t="str">
            <v>+++</v>
          </cell>
        </row>
        <row r="323">
          <cell r="A323" t="str">
            <v>660.40.55.500-5100.10</v>
          </cell>
          <cell r="B323" t="str">
            <v>Benefits Uniform Allowance</v>
          </cell>
          <cell r="C323" t="str">
            <v>660.40.55.500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 t="str">
            <v>+++</v>
          </cell>
        </row>
        <row r="324">
          <cell r="A324" t="str">
            <v>660.40.55.510-5100.10</v>
          </cell>
          <cell r="B324" t="str">
            <v>Benefits Uniform Allowance</v>
          </cell>
          <cell r="C324" t="str">
            <v>660.40.55.510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 t="str">
            <v>+++</v>
          </cell>
        </row>
        <row r="325">
          <cell r="A325" t="str">
            <v>660.40.60.520-5100.10</v>
          </cell>
          <cell r="B325" t="str">
            <v>Benefits Uniform Allowance</v>
          </cell>
          <cell r="C325" t="str">
            <v>660.40.60.520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 t="str">
            <v>+++</v>
          </cell>
        </row>
        <row r="326">
          <cell r="A326" t="str">
            <v>660.40.60.530-5100.10</v>
          </cell>
          <cell r="B326" t="str">
            <v>Benefits Uniform Allowance</v>
          </cell>
          <cell r="C326" t="str">
            <v>660.40.60.530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 t="str">
            <v>+++</v>
          </cell>
        </row>
        <row r="327">
          <cell r="A327" t="str">
            <v>660.40.75.001-5100.10</v>
          </cell>
          <cell r="B327" t="str">
            <v>Benefits Uniform Allowance</v>
          </cell>
          <cell r="C327" t="str">
            <v>660.40.75.001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 t="str">
            <v>+++</v>
          </cell>
        </row>
        <row r="328">
          <cell r="A328" t="str">
            <v>660.40.75.610-5100.10</v>
          </cell>
          <cell r="B328" t="str">
            <v>Benefits Uniform Allowance</v>
          </cell>
          <cell r="C328" t="str">
            <v>660.40.75.610</v>
          </cell>
          <cell r="D328">
            <v>300</v>
          </cell>
          <cell r="E328">
            <v>0</v>
          </cell>
          <cell r="F328">
            <v>300</v>
          </cell>
          <cell r="G328">
            <v>0</v>
          </cell>
          <cell r="H328">
            <v>0</v>
          </cell>
          <cell r="I328">
            <v>250</v>
          </cell>
          <cell r="J328">
            <v>50</v>
          </cell>
          <cell r="K328">
            <v>0.83</v>
          </cell>
        </row>
        <row r="329">
          <cell r="A329" t="str">
            <v>660.40.75.620-5100.10</v>
          </cell>
          <cell r="B329" t="str">
            <v>Benefits Uniform Allowance</v>
          </cell>
          <cell r="C329" t="str">
            <v>660.40.75.620</v>
          </cell>
          <cell r="D329">
            <v>300</v>
          </cell>
          <cell r="E329">
            <v>0</v>
          </cell>
          <cell r="F329">
            <v>300</v>
          </cell>
          <cell r="G329">
            <v>0</v>
          </cell>
          <cell r="H329">
            <v>0</v>
          </cell>
          <cell r="I329">
            <v>250</v>
          </cell>
          <cell r="J329">
            <v>50</v>
          </cell>
          <cell r="K329">
            <v>0.83</v>
          </cell>
        </row>
        <row r="330">
          <cell r="A330" t="str">
            <v>660.40.75.630-5100.10</v>
          </cell>
          <cell r="B330" t="str">
            <v>Benefits Uniform Allowance</v>
          </cell>
          <cell r="C330" t="str">
            <v>660.40.75.630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 t="str">
            <v>+++</v>
          </cell>
        </row>
        <row r="331">
          <cell r="A331" t="str">
            <v>660.05.00.150-5100.11</v>
          </cell>
          <cell r="B331" t="str">
            <v>Benefits Medicare</v>
          </cell>
          <cell r="C331" t="str">
            <v>660.05.00.150</v>
          </cell>
          <cell r="D331">
            <v>645</v>
          </cell>
          <cell r="E331">
            <v>0</v>
          </cell>
          <cell r="F331">
            <v>645</v>
          </cell>
          <cell r="G331">
            <v>0</v>
          </cell>
          <cell r="H331">
            <v>0</v>
          </cell>
          <cell r="I331">
            <v>75.319999999999993</v>
          </cell>
          <cell r="J331">
            <v>569.67999999999995</v>
          </cell>
          <cell r="K331">
            <v>0.12</v>
          </cell>
        </row>
        <row r="332">
          <cell r="A332" t="str">
            <v>660.05.00.160-5100.11</v>
          </cell>
          <cell r="B332" t="str">
            <v>Benefits Medicare</v>
          </cell>
          <cell r="C332" t="str">
            <v>660.05.00.160</v>
          </cell>
          <cell r="D332">
            <v>2865</v>
          </cell>
          <cell r="E332">
            <v>0</v>
          </cell>
          <cell r="F332">
            <v>2865</v>
          </cell>
          <cell r="G332">
            <v>0</v>
          </cell>
          <cell r="H332">
            <v>0</v>
          </cell>
          <cell r="I332">
            <v>893.05</v>
          </cell>
          <cell r="J332">
            <v>1971.95</v>
          </cell>
          <cell r="K332">
            <v>0.31</v>
          </cell>
        </row>
        <row r="333">
          <cell r="A333" t="str">
            <v>660.07.00.170-5100.11</v>
          </cell>
          <cell r="B333" t="str">
            <v>Benefits Medicare</v>
          </cell>
          <cell r="C333" t="str">
            <v>660.07.00.170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 t="str">
            <v>+++</v>
          </cell>
        </row>
        <row r="334">
          <cell r="A334" t="str">
            <v>660.11.00.250-5100.11</v>
          </cell>
          <cell r="B334" t="str">
            <v>Benefits Medicare</v>
          </cell>
          <cell r="C334" t="str">
            <v>660.11.00.250</v>
          </cell>
          <cell r="D334">
            <v>130</v>
          </cell>
          <cell r="E334">
            <v>0</v>
          </cell>
          <cell r="F334">
            <v>130</v>
          </cell>
          <cell r="G334">
            <v>0</v>
          </cell>
          <cell r="H334">
            <v>0</v>
          </cell>
          <cell r="I334">
            <v>33.25</v>
          </cell>
          <cell r="J334">
            <v>96.75</v>
          </cell>
          <cell r="K334">
            <v>0.26</v>
          </cell>
        </row>
        <row r="335">
          <cell r="A335" t="str">
            <v>660.40.50.001-5100.11</v>
          </cell>
          <cell r="B335" t="str">
            <v>Benefits Medicare</v>
          </cell>
          <cell r="C335" t="str">
            <v>660.40.50.001</v>
          </cell>
          <cell r="D335">
            <v>3420</v>
          </cell>
          <cell r="E335">
            <v>0</v>
          </cell>
          <cell r="F335">
            <v>3420</v>
          </cell>
          <cell r="G335">
            <v>0</v>
          </cell>
          <cell r="H335">
            <v>0</v>
          </cell>
          <cell r="I335">
            <v>262.39999999999998</v>
          </cell>
          <cell r="J335">
            <v>3157.6</v>
          </cell>
          <cell r="K335">
            <v>0.08</v>
          </cell>
        </row>
        <row r="336">
          <cell r="A336" t="str">
            <v>660.40.55.500-5100.11</v>
          </cell>
          <cell r="B336" t="str">
            <v>Benefits Medicare</v>
          </cell>
          <cell r="C336" t="str">
            <v>660.40.55.500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 t="str">
            <v>+++</v>
          </cell>
        </row>
        <row r="337">
          <cell r="A337" t="str">
            <v>660.40.55.510-5100.11</v>
          </cell>
          <cell r="B337" t="str">
            <v>Benefits Medicare</v>
          </cell>
          <cell r="C337" t="str">
            <v>660.40.55.510</v>
          </cell>
          <cell r="D337">
            <v>280</v>
          </cell>
          <cell r="E337">
            <v>0</v>
          </cell>
          <cell r="F337">
            <v>280</v>
          </cell>
          <cell r="G337">
            <v>0</v>
          </cell>
          <cell r="H337">
            <v>0</v>
          </cell>
          <cell r="I337">
            <v>54.41</v>
          </cell>
          <cell r="J337">
            <v>225.59</v>
          </cell>
          <cell r="K337">
            <v>0.19</v>
          </cell>
        </row>
        <row r="338">
          <cell r="A338" t="str">
            <v>660.40.60.520-5100.11</v>
          </cell>
          <cell r="B338" t="str">
            <v>Benefits Medicare</v>
          </cell>
          <cell r="C338" t="str">
            <v>660.40.60.520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9.86</v>
          </cell>
          <cell r="J338">
            <v>-9.86</v>
          </cell>
          <cell r="K338" t="str">
            <v>+++</v>
          </cell>
        </row>
        <row r="339">
          <cell r="A339" t="str">
            <v>660.40.60.530-5100.11</v>
          </cell>
          <cell r="B339" t="str">
            <v>Benefits Medicare</v>
          </cell>
          <cell r="C339" t="str">
            <v>660.40.60.530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924.38</v>
          </cell>
          <cell r="J339">
            <v>-924.38</v>
          </cell>
          <cell r="K339" t="str">
            <v>+++</v>
          </cell>
        </row>
        <row r="340">
          <cell r="A340" t="str">
            <v>660.40.75.001-5100.11</v>
          </cell>
          <cell r="B340" t="str">
            <v>Benefits Medicare</v>
          </cell>
          <cell r="C340" t="str">
            <v>660.40.75.001</v>
          </cell>
          <cell r="D340">
            <v>7500</v>
          </cell>
          <cell r="E340">
            <v>0</v>
          </cell>
          <cell r="F340">
            <v>7500</v>
          </cell>
          <cell r="G340">
            <v>0</v>
          </cell>
          <cell r="H340">
            <v>0</v>
          </cell>
          <cell r="I340">
            <v>1326.22</v>
          </cell>
          <cell r="J340">
            <v>6173.78</v>
          </cell>
          <cell r="K340">
            <v>0.18</v>
          </cell>
        </row>
        <row r="341">
          <cell r="A341" t="str">
            <v>660.40.75.610-5100.11</v>
          </cell>
          <cell r="B341" t="str">
            <v>Benefits Medicare</v>
          </cell>
          <cell r="C341" t="str">
            <v>660.40.75.610</v>
          </cell>
          <cell r="D341">
            <v>12295</v>
          </cell>
          <cell r="E341">
            <v>0</v>
          </cell>
          <cell r="F341">
            <v>12295</v>
          </cell>
          <cell r="G341">
            <v>0</v>
          </cell>
          <cell r="H341">
            <v>0</v>
          </cell>
          <cell r="I341">
            <v>2715.56</v>
          </cell>
          <cell r="J341">
            <v>9579.44</v>
          </cell>
          <cell r="K341">
            <v>0.22</v>
          </cell>
        </row>
        <row r="342">
          <cell r="A342" t="str">
            <v>660.40.75.620-5100.11</v>
          </cell>
          <cell r="B342" t="str">
            <v>Benefits Medicare</v>
          </cell>
          <cell r="C342" t="str">
            <v>660.40.75.620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4264.43</v>
          </cell>
          <cell r="J342">
            <v>-4264.43</v>
          </cell>
          <cell r="K342" t="str">
            <v>+++</v>
          </cell>
        </row>
        <row r="343">
          <cell r="A343" t="str">
            <v>660.40.75.630-5100.11</v>
          </cell>
          <cell r="B343" t="str">
            <v>Benefits Medicare</v>
          </cell>
          <cell r="C343" t="str">
            <v>660.40.75.630</v>
          </cell>
          <cell r="D343">
            <v>2070</v>
          </cell>
          <cell r="E343">
            <v>0</v>
          </cell>
          <cell r="F343">
            <v>2070</v>
          </cell>
          <cell r="G343">
            <v>0</v>
          </cell>
          <cell r="H343">
            <v>0</v>
          </cell>
          <cell r="I343">
            <v>479.6</v>
          </cell>
          <cell r="J343">
            <v>1590.4</v>
          </cell>
          <cell r="K343">
            <v>0.23</v>
          </cell>
        </row>
        <row r="344">
          <cell r="A344" t="str">
            <v>660.05.00.150-5100.12</v>
          </cell>
          <cell r="B344" t="str">
            <v>Benefits Annual Physical Exam</v>
          </cell>
          <cell r="C344" t="str">
            <v>660.05.00.150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 t="str">
            <v>+++</v>
          </cell>
        </row>
        <row r="345">
          <cell r="A345" t="str">
            <v>660.05.00.160-5100.12</v>
          </cell>
          <cell r="B345" t="str">
            <v>Benefits Annual Physical Exam</v>
          </cell>
          <cell r="C345" t="str">
            <v>660.05.00.160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 t="str">
            <v>+++</v>
          </cell>
        </row>
        <row r="346">
          <cell r="A346" t="str">
            <v>660.07.00.170-5100.12</v>
          </cell>
          <cell r="B346" t="str">
            <v>Benefits Annual Physical Exam</v>
          </cell>
          <cell r="C346" t="str">
            <v>660.07.00.170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 t="str">
            <v>+++</v>
          </cell>
        </row>
        <row r="347">
          <cell r="A347" t="str">
            <v>660.11.00.250-5100.12</v>
          </cell>
          <cell r="B347" t="str">
            <v>Benefits Annual Physical Exam</v>
          </cell>
          <cell r="C347" t="str">
            <v>660.11.00.250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 t="str">
            <v>+++</v>
          </cell>
        </row>
        <row r="348">
          <cell r="A348" t="str">
            <v>660.40.50.001-5100.12</v>
          </cell>
          <cell r="B348" t="str">
            <v>Benefits Annual Physical Exam</v>
          </cell>
          <cell r="C348" t="str">
            <v>660.40.50.001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 t="str">
            <v>+++</v>
          </cell>
        </row>
        <row r="349">
          <cell r="A349" t="str">
            <v>660.40.55.500-5100.12</v>
          </cell>
          <cell r="B349" t="str">
            <v>Benefits Annual Physical Exam</v>
          </cell>
          <cell r="C349" t="str">
            <v>660.40.55.500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 t="str">
            <v>+++</v>
          </cell>
        </row>
        <row r="350">
          <cell r="A350" t="str">
            <v>660.40.55.510-5100.12</v>
          </cell>
          <cell r="B350" t="str">
            <v>Benefits Annual Physical Exam</v>
          </cell>
          <cell r="C350" t="str">
            <v>660.40.55.510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 t="str">
            <v>+++</v>
          </cell>
        </row>
        <row r="351">
          <cell r="A351" t="str">
            <v>660.40.60.520-5100.12</v>
          </cell>
          <cell r="B351" t="str">
            <v>Benefits Annual Physical Exam</v>
          </cell>
          <cell r="C351" t="str">
            <v>660.40.60.520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 t="str">
            <v>+++</v>
          </cell>
        </row>
        <row r="352">
          <cell r="A352" t="str">
            <v>660.40.60.530-5100.12</v>
          </cell>
          <cell r="B352" t="str">
            <v>Benefits Annual Physical Exam</v>
          </cell>
          <cell r="C352" t="str">
            <v>660.40.60.530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 t="str">
            <v>+++</v>
          </cell>
        </row>
        <row r="353">
          <cell r="A353" t="str">
            <v>660.40.75.001-5100.12</v>
          </cell>
          <cell r="B353" t="str">
            <v>Benefits Annual Physical Exam</v>
          </cell>
          <cell r="C353" t="str">
            <v>660.40.75.001</v>
          </cell>
          <cell r="D353">
            <v>4000</v>
          </cell>
          <cell r="E353">
            <v>0</v>
          </cell>
          <cell r="F353">
            <v>4000</v>
          </cell>
          <cell r="G353">
            <v>0</v>
          </cell>
          <cell r="H353">
            <v>0</v>
          </cell>
          <cell r="I353">
            <v>1050</v>
          </cell>
          <cell r="J353">
            <v>2950</v>
          </cell>
          <cell r="K353">
            <v>0.26</v>
          </cell>
        </row>
        <row r="354">
          <cell r="A354" t="str">
            <v>660.40.75.610-5100.12</v>
          </cell>
          <cell r="B354" t="str">
            <v>Benefits Annual Physical Exam</v>
          </cell>
          <cell r="C354" t="str">
            <v>660.40.75.610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 t="str">
            <v>+++</v>
          </cell>
        </row>
        <row r="355">
          <cell r="A355" t="str">
            <v>660.40.75.620-5100.12</v>
          </cell>
          <cell r="B355" t="str">
            <v>Benefits Annual Physical Exam</v>
          </cell>
          <cell r="C355" t="str">
            <v>660.40.75.620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 t="str">
            <v>+++</v>
          </cell>
        </row>
        <row r="356">
          <cell r="A356" t="str">
            <v>660.40.75.630-5100.12</v>
          </cell>
          <cell r="B356" t="str">
            <v>Benefits Annual Physical Exam</v>
          </cell>
          <cell r="C356" t="str">
            <v>660.40.75.630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 t="str">
            <v>+++</v>
          </cell>
        </row>
        <row r="357">
          <cell r="A357" t="str">
            <v>660.05.00.150-5100.13</v>
          </cell>
          <cell r="B357" t="str">
            <v>Benefits Employee Assistance Program</v>
          </cell>
          <cell r="C357" t="str">
            <v>660.05.00.150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 t="str">
            <v>+++</v>
          </cell>
        </row>
        <row r="358">
          <cell r="A358" t="str">
            <v>660.05.00.160-5100.13</v>
          </cell>
          <cell r="B358" t="str">
            <v>Benefits Employee Assistance Program</v>
          </cell>
          <cell r="C358" t="str">
            <v>660.05.00.160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 t="str">
            <v>+++</v>
          </cell>
        </row>
        <row r="359">
          <cell r="A359" t="str">
            <v>660.07.00.170-5100.13</v>
          </cell>
          <cell r="B359" t="str">
            <v>Benefits Employee Assistance Program</v>
          </cell>
          <cell r="C359" t="str">
            <v>660.07.00.170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 t="str">
            <v>+++</v>
          </cell>
        </row>
        <row r="360">
          <cell r="A360" t="str">
            <v>660.11.00.250-5100.13</v>
          </cell>
          <cell r="B360" t="str">
            <v>Benefits Employee Assistance Program</v>
          </cell>
          <cell r="C360" t="str">
            <v>660.11.00.250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 t="str">
            <v>+++</v>
          </cell>
        </row>
        <row r="361">
          <cell r="A361" t="str">
            <v>660.40.50.001-5100.13</v>
          </cell>
          <cell r="B361" t="str">
            <v>Benefits Employee Assistance Program</v>
          </cell>
          <cell r="C361" t="str">
            <v>660.40.50.001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 t="str">
            <v>+++</v>
          </cell>
        </row>
        <row r="362">
          <cell r="A362" t="str">
            <v>660.40.55.500-5100.13</v>
          </cell>
          <cell r="B362" t="str">
            <v>Benefits Employee Assistance Program</v>
          </cell>
          <cell r="C362" t="str">
            <v>660.40.55.500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 t="str">
            <v>+++</v>
          </cell>
        </row>
        <row r="363">
          <cell r="A363" t="str">
            <v>660.40.55.510-5100.13</v>
          </cell>
          <cell r="B363" t="str">
            <v>Benefits Employee Assistance Program</v>
          </cell>
          <cell r="C363" t="str">
            <v>660.40.55.510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 t="str">
            <v>+++</v>
          </cell>
        </row>
        <row r="364">
          <cell r="A364" t="str">
            <v>660.40.60.520-5100.13</v>
          </cell>
          <cell r="B364" t="str">
            <v>Benefits Employee Assistance Program</v>
          </cell>
          <cell r="C364" t="str">
            <v>660.40.60.520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 t="str">
            <v>+++</v>
          </cell>
        </row>
        <row r="365">
          <cell r="A365" t="str">
            <v>660.40.60.530-5100.13</v>
          </cell>
          <cell r="B365" t="str">
            <v>Benefits Employee Assistance Program</v>
          </cell>
          <cell r="C365" t="str">
            <v>660.40.60.530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 t="str">
            <v>+++</v>
          </cell>
        </row>
        <row r="366">
          <cell r="A366" t="str">
            <v>660.05.00.150-5100.14</v>
          </cell>
          <cell r="B366" t="str">
            <v>Benefits PPE</v>
          </cell>
          <cell r="C366" t="str">
            <v>660.05.00.150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 t="str">
            <v>+++</v>
          </cell>
        </row>
        <row r="367">
          <cell r="A367" t="str">
            <v>660.05.00.160-5100.14</v>
          </cell>
          <cell r="B367" t="str">
            <v>Benefits PPE</v>
          </cell>
          <cell r="C367" t="str">
            <v>660.05.00.160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 t="str">
            <v>+++</v>
          </cell>
        </row>
        <row r="368">
          <cell r="A368" t="str">
            <v>660.07.00.170-5100.14</v>
          </cell>
          <cell r="B368" t="str">
            <v>Benefits PPE</v>
          </cell>
          <cell r="C368" t="str">
            <v>660.07.00.170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 t="str">
            <v>+++</v>
          </cell>
        </row>
        <row r="369">
          <cell r="A369" t="str">
            <v>660.11.00.250-5100.14</v>
          </cell>
          <cell r="B369" t="str">
            <v>Benefits PPE</v>
          </cell>
          <cell r="C369" t="str">
            <v>660.11.00.250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 t="str">
            <v>+++</v>
          </cell>
        </row>
        <row r="370">
          <cell r="A370" t="str">
            <v>660.40.50.001-5100.14</v>
          </cell>
          <cell r="B370" t="str">
            <v>Benefits PPE</v>
          </cell>
          <cell r="C370" t="str">
            <v>660.40.50.001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 t="str">
            <v>+++</v>
          </cell>
        </row>
        <row r="371">
          <cell r="A371" t="str">
            <v>660.40.55.500-5100.14</v>
          </cell>
          <cell r="B371" t="str">
            <v>Benefits PPE</v>
          </cell>
          <cell r="C371" t="str">
            <v>660.40.55.500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 t="str">
            <v>+++</v>
          </cell>
        </row>
        <row r="372">
          <cell r="A372" t="str">
            <v>660.40.55.510-5100.14</v>
          </cell>
          <cell r="B372" t="str">
            <v>Benefits PPE</v>
          </cell>
          <cell r="C372" t="str">
            <v>660.40.55.510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 t="str">
            <v>+++</v>
          </cell>
        </row>
        <row r="373">
          <cell r="A373" t="str">
            <v>660.40.60.520-5100.14</v>
          </cell>
          <cell r="B373" t="str">
            <v>Benefits PPE</v>
          </cell>
          <cell r="C373" t="str">
            <v>660.40.60.520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 t="str">
            <v>+++</v>
          </cell>
        </row>
        <row r="374">
          <cell r="A374" t="str">
            <v>660.40.60.530-5100.14</v>
          </cell>
          <cell r="B374" t="str">
            <v>Benefits PPE</v>
          </cell>
          <cell r="C374" t="str">
            <v>660.40.60.530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 t="str">
            <v>+++</v>
          </cell>
        </row>
        <row r="375">
          <cell r="A375" t="str">
            <v>660.05.00.150-5100.15</v>
          </cell>
          <cell r="B375" t="str">
            <v>Benefits Cell Phone Allowance</v>
          </cell>
          <cell r="C375" t="str">
            <v>660.05.00.150</v>
          </cell>
          <cell r="D375">
            <v>155</v>
          </cell>
          <cell r="E375">
            <v>0</v>
          </cell>
          <cell r="F375">
            <v>155</v>
          </cell>
          <cell r="G375">
            <v>0</v>
          </cell>
          <cell r="H375">
            <v>0</v>
          </cell>
          <cell r="I375">
            <v>63</v>
          </cell>
          <cell r="J375">
            <v>92</v>
          </cell>
          <cell r="K375">
            <v>0.41</v>
          </cell>
        </row>
        <row r="376">
          <cell r="A376" t="str">
            <v>660.05.00.160-5100.15</v>
          </cell>
          <cell r="B376" t="str">
            <v>Benefits Cell Phone Allowance</v>
          </cell>
          <cell r="C376" t="str">
            <v>660.05.00.160</v>
          </cell>
          <cell r="D376">
            <v>150</v>
          </cell>
          <cell r="E376">
            <v>0</v>
          </cell>
          <cell r="F376">
            <v>150</v>
          </cell>
          <cell r="G376">
            <v>0</v>
          </cell>
          <cell r="H376">
            <v>0</v>
          </cell>
          <cell r="I376">
            <v>81</v>
          </cell>
          <cell r="J376">
            <v>69</v>
          </cell>
          <cell r="K376">
            <v>0.54</v>
          </cell>
        </row>
        <row r="377">
          <cell r="A377" t="str">
            <v>660.07.00.170-5100.15</v>
          </cell>
          <cell r="B377" t="str">
            <v>Benefits Cell Phone Allowance</v>
          </cell>
          <cell r="C377" t="str">
            <v>660.07.00.170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 t="str">
            <v>+++</v>
          </cell>
        </row>
        <row r="378">
          <cell r="A378" t="str">
            <v>660.11.00.250-5100.15</v>
          </cell>
          <cell r="B378" t="str">
            <v>Benefits Cell Phone Allowance</v>
          </cell>
          <cell r="C378" t="str">
            <v>660.11.00.250</v>
          </cell>
          <cell r="D378">
            <v>100</v>
          </cell>
          <cell r="E378">
            <v>0</v>
          </cell>
          <cell r="F378">
            <v>100</v>
          </cell>
          <cell r="G378">
            <v>0</v>
          </cell>
          <cell r="H378">
            <v>0</v>
          </cell>
          <cell r="I378">
            <v>21</v>
          </cell>
          <cell r="J378">
            <v>79</v>
          </cell>
          <cell r="K378">
            <v>0.21</v>
          </cell>
        </row>
        <row r="379">
          <cell r="A379" t="str">
            <v>660.40.50.001-5100.15</v>
          </cell>
          <cell r="B379" t="str">
            <v>Benefits Cell Phone Allowance</v>
          </cell>
          <cell r="C379" t="str">
            <v>660.40.50.001</v>
          </cell>
          <cell r="D379">
            <v>1800</v>
          </cell>
          <cell r="E379">
            <v>0</v>
          </cell>
          <cell r="F379">
            <v>1800</v>
          </cell>
          <cell r="G379">
            <v>0</v>
          </cell>
          <cell r="H379">
            <v>0</v>
          </cell>
          <cell r="I379">
            <v>15</v>
          </cell>
          <cell r="J379">
            <v>1785</v>
          </cell>
          <cell r="K379">
            <v>0.01</v>
          </cell>
        </row>
        <row r="380">
          <cell r="A380" t="str">
            <v>660.40.55.500-5100.15</v>
          </cell>
          <cell r="B380" t="str">
            <v>Benefits Cell Phone Allowance</v>
          </cell>
          <cell r="C380" t="str">
            <v>660.40.55.500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 t="str">
            <v>+++</v>
          </cell>
        </row>
        <row r="381">
          <cell r="A381" t="str">
            <v>660.40.55.510-5100.15</v>
          </cell>
          <cell r="B381" t="str">
            <v>Benefits Cell Phone Allowance</v>
          </cell>
          <cell r="C381" t="str">
            <v>660.40.55.510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 t="str">
            <v>+++</v>
          </cell>
        </row>
        <row r="382">
          <cell r="A382" t="str">
            <v>660.40.60.520-5100.15</v>
          </cell>
          <cell r="B382" t="str">
            <v>Benefits Cell Phone Allowance</v>
          </cell>
          <cell r="C382" t="str">
            <v>660.40.60.520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 t="str">
            <v>+++</v>
          </cell>
        </row>
        <row r="383">
          <cell r="A383" t="str">
            <v>660.40.60.530-5100.15</v>
          </cell>
          <cell r="B383" t="str">
            <v>Benefits Cell Phone Allowance</v>
          </cell>
          <cell r="C383" t="str">
            <v>660.40.60.530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84.35</v>
          </cell>
          <cell r="J383">
            <v>-84.35</v>
          </cell>
          <cell r="K383" t="str">
            <v>+++</v>
          </cell>
        </row>
        <row r="384">
          <cell r="A384" t="str">
            <v>660.40.75.001-5100.15</v>
          </cell>
          <cell r="B384" t="str">
            <v>Benefits Cell Phone Allowance</v>
          </cell>
          <cell r="C384" t="str">
            <v>660.40.75.001</v>
          </cell>
          <cell r="D384">
            <v>1080</v>
          </cell>
          <cell r="E384">
            <v>0</v>
          </cell>
          <cell r="F384">
            <v>1080</v>
          </cell>
          <cell r="G384">
            <v>0</v>
          </cell>
          <cell r="H384">
            <v>0</v>
          </cell>
          <cell r="I384">
            <v>112.5</v>
          </cell>
          <cell r="J384">
            <v>967.5</v>
          </cell>
          <cell r="K384">
            <v>0.1</v>
          </cell>
        </row>
        <row r="385">
          <cell r="A385" t="str">
            <v>660.40.75.610-5100.15</v>
          </cell>
          <cell r="B385" t="str">
            <v>Benefits Cell Phone Allowance</v>
          </cell>
          <cell r="C385" t="str">
            <v>660.40.75.610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 t="str">
            <v>+++</v>
          </cell>
        </row>
        <row r="386">
          <cell r="A386" t="str">
            <v>660.40.75.620-5100.15</v>
          </cell>
          <cell r="B386" t="str">
            <v>Benefits Cell Phone Allowance</v>
          </cell>
          <cell r="C386" t="str">
            <v>660.40.75.620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 t="str">
            <v>+++</v>
          </cell>
        </row>
        <row r="387">
          <cell r="A387" t="str">
            <v>660.40.75.630-5100.15</v>
          </cell>
          <cell r="B387" t="str">
            <v>Benefits Cell Phone Allowance</v>
          </cell>
          <cell r="C387" t="str">
            <v>660.40.75.630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 t="str">
            <v>+++</v>
          </cell>
        </row>
        <row r="388">
          <cell r="A388" t="str">
            <v>660.05.00.150-5100.16</v>
          </cell>
          <cell r="B388" t="str">
            <v>Benefits 1959 Survivor Retirement</v>
          </cell>
          <cell r="C388" t="str">
            <v>660.05.00.150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 t="str">
            <v>+++</v>
          </cell>
        </row>
        <row r="389">
          <cell r="A389" t="str">
            <v>660.05.00.160-5100.16</v>
          </cell>
          <cell r="B389" t="str">
            <v>Benefits 1959 Survivor Retirement</v>
          </cell>
          <cell r="C389" t="str">
            <v>660.05.00.160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 t="str">
            <v>+++</v>
          </cell>
        </row>
        <row r="390">
          <cell r="A390" t="str">
            <v>660.07.00.170-5100.16</v>
          </cell>
          <cell r="B390" t="str">
            <v>Benefits 1959 Survivor Retirement</v>
          </cell>
          <cell r="C390" t="str">
            <v>660.07.00.170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 t="str">
            <v>+++</v>
          </cell>
        </row>
        <row r="391">
          <cell r="A391" t="str">
            <v>660.11.00.250-5100.16</v>
          </cell>
          <cell r="B391" t="str">
            <v>Benefits 1959 Survivor Retirement</v>
          </cell>
          <cell r="C391" t="str">
            <v>660.11.00.250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 t="str">
            <v>+++</v>
          </cell>
        </row>
        <row r="392">
          <cell r="A392" t="str">
            <v>660.40.50.001-5100.16</v>
          </cell>
          <cell r="B392" t="str">
            <v>Benefits 1959 Survivor Retirement</v>
          </cell>
          <cell r="C392" t="str">
            <v>660.40.50.001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 t="str">
            <v>+++</v>
          </cell>
        </row>
        <row r="393">
          <cell r="A393" t="str">
            <v>660.40.55.500-5100.16</v>
          </cell>
          <cell r="B393" t="str">
            <v>Benefits 1959 Survivor Retirement</v>
          </cell>
          <cell r="C393" t="str">
            <v>660.40.55.500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 t="str">
            <v>+++</v>
          </cell>
        </row>
        <row r="394">
          <cell r="A394" t="str">
            <v>660.40.55.510-5100.16</v>
          </cell>
          <cell r="B394" t="str">
            <v>Benefits 1959 Survivor Retirement</v>
          </cell>
          <cell r="C394" t="str">
            <v>660.40.55.510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 t="str">
            <v>+++</v>
          </cell>
        </row>
        <row r="395">
          <cell r="A395" t="str">
            <v>660.40.60.520-5100.16</v>
          </cell>
          <cell r="B395" t="str">
            <v>Benefits 1959 Survivor Retirement</v>
          </cell>
          <cell r="C395" t="str">
            <v>660.40.60.520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 t="str">
            <v>+++</v>
          </cell>
        </row>
        <row r="396">
          <cell r="A396" t="str">
            <v>660.40.60.530-5100.16</v>
          </cell>
          <cell r="B396" t="str">
            <v>Benefits 1959 Survivor Retirement</v>
          </cell>
          <cell r="C396" t="str">
            <v>660.40.60.530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 t="str">
            <v>+++</v>
          </cell>
        </row>
        <row r="397">
          <cell r="A397" t="str">
            <v>660.05.00.150-5100.17</v>
          </cell>
          <cell r="B397" t="str">
            <v>Benefits Other Post Employment Benefits</v>
          </cell>
          <cell r="C397" t="str">
            <v>660.05.00.150</v>
          </cell>
          <cell r="D397">
            <v>765</v>
          </cell>
          <cell r="E397">
            <v>0</v>
          </cell>
          <cell r="F397">
            <v>765</v>
          </cell>
          <cell r="G397">
            <v>0</v>
          </cell>
          <cell r="H397">
            <v>0</v>
          </cell>
          <cell r="I397">
            <v>479.88</v>
          </cell>
          <cell r="J397">
            <v>285.12</v>
          </cell>
          <cell r="K397">
            <v>0.63</v>
          </cell>
        </row>
        <row r="398">
          <cell r="A398" t="str">
            <v>660.05.00.160-5100.17</v>
          </cell>
          <cell r="B398" t="str">
            <v>Benefits Other Post Employment Benefits</v>
          </cell>
          <cell r="C398" t="str">
            <v>660.05.00.160</v>
          </cell>
          <cell r="D398">
            <v>7765</v>
          </cell>
          <cell r="E398">
            <v>0</v>
          </cell>
          <cell r="F398">
            <v>7765</v>
          </cell>
          <cell r="G398">
            <v>0</v>
          </cell>
          <cell r="H398">
            <v>0</v>
          </cell>
          <cell r="I398">
            <v>1908.42</v>
          </cell>
          <cell r="J398">
            <v>5856.58</v>
          </cell>
          <cell r="K398">
            <v>0.25</v>
          </cell>
        </row>
        <row r="399">
          <cell r="A399" t="str">
            <v>660.11.00.250-5100.17</v>
          </cell>
          <cell r="B399" t="str">
            <v>Benefits Other Post Employment Benefits</v>
          </cell>
          <cell r="C399" t="str">
            <v>660.11.00.250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 t="str">
            <v>+++</v>
          </cell>
        </row>
        <row r="400">
          <cell r="A400" t="str">
            <v>660.40.50.001-5100.17</v>
          </cell>
          <cell r="B400" t="str">
            <v>Benefits Other Post Employment Benefits</v>
          </cell>
          <cell r="C400" t="str">
            <v>660.40.50.001</v>
          </cell>
          <cell r="D400">
            <v>4195</v>
          </cell>
          <cell r="E400">
            <v>0</v>
          </cell>
          <cell r="F400">
            <v>4195</v>
          </cell>
          <cell r="G400">
            <v>0</v>
          </cell>
          <cell r="H400">
            <v>0</v>
          </cell>
          <cell r="I400">
            <v>1540.8</v>
          </cell>
          <cell r="J400">
            <v>2654.2</v>
          </cell>
          <cell r="K400">
            <v>0.37</v>
          </cell>
        </row>
        <row r="401">
          <cell r="A401" t="str">
            <v>660.40.55.500-5100.17</v>
          </cell>
          <cell r="B401" t="str">
            <v>Benefits Other Post Employment Benefits</v>
          </cell>
          <cell r="C401" t="str">
            <v>660.40.55.500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 t="str">
            <v>+++</v>
          </cell>
        </row>
        <row r="402">
          <cell r="A402" t="str">
            <v>660.40.55.510-5100.17</v>
          </cell>
          <cell r="B402" t="str">
            <v>Benefits Other Post Employment Benefits</v>
          </cell>
          <cell r="C402" t="str">
            <v>660.40.55.510</v>
          </cell>
          <cell r="D402">
            <v>2025</v>
          </cell>
          <cell r="E402">
            <v>0</v>
          </cell>
          <cell r="F402">
            <v>2025</v>
          </cell>
          <cell r="G402">
            <v>0</v>
          </cell>
          <cell r="H402">
            <v>0</v>
          </cell>
          <cell r="I402">
            <v>402</v>
          </cell>
          <cell r="J402">
            <v>1623</v>
          </cell>
          <cell r="K402">
            <v>0.2</v>
          </cell>
        </row>
        <row r="403">
          <cell r="A403" t="str">
            <v>660.40.60.520-5100.17</v>
          </cell>
          <cell r="B403" t="str">
            <v>Benefits Other Post Employment Benefits</v>
          </cell>
          <cell r="C403" t="str">
            <v>660.40.60.520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 t="str">
            <v>+++</v>
          </cell>
        </row>
        <row r="404">
          <cell r="A404" t="str">
            <v>660.40.60.530-5100.17</v>
          </cell>
          <cell r="B404" t="str">
            <v>Benefits Other Post Employment Benefits</v>
          </cell>
          <cell r="C404" t="str">
            <v>660.40.60.530</v>
          </cell>
          <cell r="D404">
            <v>11840</v>
          </cell>
          <cell r="E404">
            <v>0</v>
          </cell>
          <cell r="F404">
            <v>11840</v>
          </cell>
          <cell r="G404">
            <v>0</v>
          </cell>
          <cell r="H404">
            <v>0</v>
          </cell>
          <cell r="I404">
            <v>4191.42</v>
          </cell>
          <cell r="J404">
            <v>7648.58</v>
          </cell>
          <cell r="K404">
            <v>0.35</v>
          </cell>
        </row>
        <row r="405">
          <cell r="A405" t="str">
            <v>660.40.75.001-5100.17</v>
          </cell>
          <cell r="B405" t="str">
            <v>Benefits Other Post Employment Benefits</v>
          </cell>
          <cell r="C405" t="str">
            <v>660.40.75.001</v>
          </cell>
          <cell r="D405">
            <v>114535</v>
          </cell>
          <cell r="E405">
            <v>0</v>
          </cell>
          <cell r="F405">
            <v>114535</v>
          </cell>
          <cell r="G405">
            <v>0</v>
          </cell>
          <cell r="H405">
            <v>0</v>
          </cell>
          <cell r="I405">
            <v>21596.16</v>
          </cell>
          <cell r="J405">
            <v>92938.84</v>
          </cell>
          <cell r="K405">
            <v>0.19</v>
          </cell>
        </row>
        <row r="406">
          <cell r="A406" t="str">
            <v>660.40.75.610-5100.17</v>
          </cell>
          <cell r="B406" t="str">
            <v>Benefits Other Post Employment Benefits</v>
          </cell>
          <cell r="C406" t="str">
            <v>660.40.75.610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 t="str">
            <v>+++</v>
          </cell>
        </row>
        <row r="407">
          <cell r="A407" t="str">
            <v>660.40.75.620-5100.17</v>
          </cell>
          <cell r="B407" t="str">
            <v>Benefits Other Post Employment Benefits</v>
          </cell>
          <cell r="C407" t="str">
            <v>660.40.75.620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 t="str">
            <v>+++</v>
          </cell>
        </row>
        <row r="408">
          <cell r="A408" t="str">
            <v>660.40.75.630-5100.17</v>
          </cell>
          <cell r="B408" t="str">
            <v>Benefits Other Post Employment Benefits</v>
          </cell>
          <cell r="C408" t="str">
            <v>660.40.75.630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 t="str">
            <v>+++</v>
          </cell>
        </row>
        <row r="409">
          <cell r="A409" t="str">
            <v>660 - Solid W-5100.98</v>
          </cell>
          <cell r="B409" t="str">
            <v>Benefits GASB 75 Expense</v>
          </cell>
          <cell r="C409" t="str">
            <v>660 - Solid W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 t="str">
            <v>+++</v>
          </cell>
        </row>
        <row r="410">
          <cell r="A410" t="str">
            <v>660.40.75.001-5100.98</v>
          </cell>
          <cell r="B410" t="str">
            <v>Benefits GASB 75 Expense</v>
          </cell>
          <cell r="C410" t="str">
            <v>660.40.75.001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 t="str">
            <v>+++</v>
          </cell>
        </row>
        <row r="411">
          <cell r="A411" t="str">
            <v>660.40.75.001-5100.99</v>
          </cell>
          <cell r="B411" t="str">
            <v>Benefits Pension Expense</v>
          </cell>
          <cell r="C411" t="str">
            <v>660.40.75.001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 t="str">
            <v>+++</v>
          </cell>
        </row>
        <row r="412">
          <cell r="A412" t="str">
            <v>660.05.00.150-6000.01</v>
          </cell>
          <cell r="B412" t="str">
            <v>Professional Services General</v>
          </cell>
          <cell r="C412" t="str">
            <v>660.05.00.150</v>
          </cell>
          <cell r="D412">
            <v>58000</v>
          </cell>
          <cell r="E412">
            <v>0</v>
          </cell>
          <cell r="F412">
            <v>58000</v>
          </cell>
          <cell r="G412">
            <v>0</v>
          </cell>
          <cell r="H412">
            <v>0</v>
          </cell>
          <cell r="I412">
            <v>0</v>
          </cell>
          <cell r="J412">
            <v>58000</v>
          </cell>
          <cell r="K412">
            <v>0</v>
          </cell>
        </row>
        <row r="413">
          <cell r="A413" t="str">
            <v>660.40.75.001-6000.01</v>
          </cell>
          <cell r="B413" t="str">
            <v>Professional Services General</v>
          </cell>
          <cell r="C413" t="str">
            <v>660.40.75.001</v>
          </cell>
          <cell r="D413">
            <v>75000</v>
          </cell>
          <cell r="E413">
            <v>0</v>
          </cell>
          <cell r="F413">
            <v>75000</v>
          </cell>
          <cell r="G413">
            <v>0</v>
          </cell>
          <cell r="H413">
            <v>4800</v>
          </cell>
          <cell r="I413">
            <v>736.95</v>
          </cell>
          <cell r="J413">
            <v>69463.05</v>
          </cell>
          <cell r="K413">
            <v>7.0000000000000007E-2</v>
          </cell>
        </row>
        <row r="414">
          <cell r="A414" t="str">
            <v>660.40.75.560-6000.01</v>
          </cell>
          <cell r="B414" t="str">
            <v>Professional Services General</v>
          </cell>
          <cell r="C414" t="str">
            <v>660.40.75.560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 t="str">
            <v>+++</v>
          </cell>
        </row>
        <row r="415">
          <cell r="A415" t="str">
            <v>660.40.75.001-6000.09</v>
          </cell>
          <cell r="B415" t="str">
            <v>Professional Services Uniform</v>
          </cell>
          <cell r="C415" t="str">
            <v>660.40.75.001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 t="str">
            <v>+++</v>
          </cell>
        </row>
        <row r="416">
          <cell r="A416" t="str">
            <v>660.40.75.610-6000.09</v>
          </cell>
          <cell r="B416" t="str">
            <v>Professional Services Uniform</v>
          </cell>
          <cell r="C416" t="str">
            <v>660.40.75.610</v>
          </cell>
          <cell r="D416">
            <v>3000</v>
          </cell>
          <cell r="E416">
            <v>0</v>
          </cell>
          <cell r="F416">
            <v>3000</v>
          </cell>
          <cell r="G416">
            <v>0</v>
          </cell>
          <cell r="H416">
            <v>0</v>
          </cell>
          <cell r="I416">
            <v>388.02</v>
          </cell>
          <cell r="J416">
            <v>2611.98</v>
          </cell>
          <cell r="K416">
            <v>0.13</v>
          </cell>
        </row>
        <row r="417">
          <cell r="A417" t="str">
            <v>660.40.75.620-6000.09</v>
          </cell>
          <cell r="B417" t="str">
            <v>Professional Services Uniform</v>
          </cell>
          <cell r="C417" t="str">
            <v>660.40.75.620</v>
          </cell>
          <cell r="D417">
            <v>4000</v>
          </cell>
          <cell r="E417">
            <v>0</v>
          </cell>
          <cell r="F417">
            <v>4000</v>
          </cell>
          <cell r="G417">
            <v>0</v>
          </cell>
          <cell r="H417">
            <v>0</v>
          </cell>
          <cell r="I417">
            <v>778.85</v>
          </cell>
          <cell r="J417">
            <v>3221.15</v>
          </cell>
          <cell r="K417">
            <v>0.19</v>
          </cell>
        </row>
        <row r="418">
          <cell r="A418" t="str">
            <v>660.40.75.630-6000.09</v>
          </cell>
          <cell r="B418" t="str">
            <v>Professional Services Uniform</v>
          </cell>
          <cell r="C418" t="str">
            <v>660.40.75.630</v>
          </cell>
          <cell r="D418">
            <v>650</v>
          </cell>
          <cell r="E418">
            <v>0</v>
          </cell>
          <cell r="F418">
            <v>650</v>
          </cell>
          <cell r="G418">
            <v>0</v>
          </cell>
          <cell r="H418">
            <v>0</v>
          </cell>
          <cell r="I418">
            <v>259.49</v>
          </cell>
          <cell r="J418">
            <v>390.51</v>
          </cell>
          <cell r="K418">
            <v>0.4</v>
          </cell>
        </row>
        <row r="419">
          <cell r="A419" t="str">
            <v>660.40.75.610-6000.12</v>
          </cell>
          <cell r="B419" t="str">
            <v>Professional Services Contract Services</v>
          </cell>
          <cell r="C419" t="str">
            <v>660.40.75.610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 t="str">
            <v>+++</v>
          </cell>
        </row>
        <row r="420">
          <cell r="A420" t="str">
            <v>660.40.75.620-6000.12</v>
          </cell>
          <cell r="B420" t="str">
            <v>Professional Services Contract Services</v>
          </cell>
          <cell r="C420" t="str">
            <v>660.40.75.620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 t="str">
            <v>+++</v>
          </cell>
        </row>
        <row r="421">
          <cell r="A421" t="str">
            <v>660.05.00.160-6000.15</v>
          </cell>
          <cell r="B421" t="str">
            <v>Professional Services Utility Statement Processing</v>
          </cell>
          <cell r="C421" t="str">
            <v>660.05.00.160</v>
          </cell>
          <cell r="D421">
            <v>85000</v>
          </cell>
          <cell r="E421">
            <v>0</v>
          </cell>
          <cell r="F421">
            <v>85000</v>
          </cell>
          <cell r="G421">
            <v>0</v>
          </cell>
          <cell r="H421">
            <v>0</v>
          </cell>
          <cell r="I421">
            <v>18048.2</v>
          </cell>
          <cell r="J421">
            <v>66951.8</v>
          </cell>
          <cell r="K421">
            <v>0.21</v>
          </cell>
        </row>
        <row r="422">
          <cell r="A422" t="str">
            <v>660.40.75.001-6000.15</v>
          </cell>
          <cell r="B422" t="str">
            <v>Professional Services Utility Statement Processing</v>
          </cell>
          <cell r="C422" t="str">
            <v>660.40.75.001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 t="str">
            <v>+++</v>
          </cell>
        </row>
        <row r="423">
          <cell r="A423" t="str">
            <v>660.40.75.001-6000.18</v>
          </cell>
          <cell r="B423" t="str">
            <v>Professional Services Legal</v>
          </cell>
          <cell r="C423" t="str">
            <v>660.40.75.001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 t="str">
            <v>+++</v>
          </cell>
        </row>
        <row r="424">
          <cell r="A424" t="str">
            <v>660.40.50.001-6000.19</v>
          </cell>
          <cell r="B424" t="str">
            <v>Professional Services Labor Relations</v>
          </cell>
          <cell r="C424" t="str">
            <v>660.40.50.001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 t="str">
            <v>+++</v>
          </cell>
        </row>
        <row r="425">
          <cell r="A425" t="str">
            <v>660.40.75.001-6100.01</v>
          </cell>
          <cell r="B425" t="str">
            <v>Utilities Electric</v>
          </cell>
          <cell r="C425" t="str">
            <v>660.40.75.001</v>
          </cell>
          <cell r="D425">
            <v>10000</v>
          </cell>
          <cell r="E425">
            <v>0</v>
          </cell>
          <cell r="F425">
            <v>10000</v>
          </cell>
          <cell r="G425">
            <v>0</v>
          </cell>
          <cell r="H425">
            <v>0</v>
          </cell>
          <cell r="I425">
            <v>1900.65</v>
          </cell>
          <cell r="J425">
            <v>8099.35</v>
          </cell>
          <cell r="K425">
            <v>0.19</v>
          </cell>
        </row>
        <row r="426">
          <cell r="A426" t="str">
            <v>660.40.75.001-6100.02</v>
          </cell>
          <cell r="B426" t="str">
            <v>Utilities Telephone</v>
          </cell>
          <cell r="C426" t="str">
            <v>660.40.75.001</v>
          </cell>
          <cell r="D426">
            <v>4200</v>
          </cell>
          <cell r="E426">
            <v>0</v>
          </cell>
          <cell r="F426">
            <v>4200</v>
          </cell>
          <cell r="G426">
            <v>0</v>
          </cell>
          <cell r="H426">
            <v>0</v>
          </cell>
          <cell r="I426">
            <v>552.85</v>
          </cell>
          <cell r="J426">
            <v>3647.15</v>
          </cell>
          <cell r="K426">
            <v>0.13</v>
          </cell>
        </row>
        <row r="427">
          <cell r="A427" t="str">
            <v>660.40.75.001-6100.03</v>
          </cell>
          <cell r="B427" t="str">
            <v>Utilities Data Transmission / ISP</v>
          </cell>
          <cell r="C427" t="str">
            <v>660.40.75.001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 t="str">
            <v>+++</v>
          </cell>
        </row>
        <row r="428">
          <cell r="A428" t="str">
            <v>660.40.75.001-6200.01</v>
          </cell>
          <cell r="B428" t="str">
            <v>Supplies Office</v>
          </cell>
          <cell r="C428" t="str">
            <v>660.40.75.001</v>
          </cell>
          <cell r="D428">
            <v>3000</v>
          </cell>
          <cell r="E428">
            <v>0</v>
          </cell>
          <cell r="F428">
            <v>3000</v>
          </cell>
          <cell r="G428">
            <v>0</v>
          </cell>
          <cell r="H428">
            <v>0</v>
          </cell>
          <cell r="I428">
            <v>207.18</v>
          </cell>
          <cell r="J428">
            <v>2792.82</v>
          </cell>
          <cell r="K428">
            <v>7.0000000000000007E-2</v>
          </cell>
        </row>
        <row r="429">
          <cell r="A429" t="str">
            <v>660.05.00.150-6200.02</v>
          </cell>
          <cell r="B429" t="str">
            <v>Supplies Special Department</v>
          </cell>
          <cell r="C429" t="str">
            <v>660.05.00.150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 t="str">
            <v>+++</v>
          </cell>
        </row>
        <row r="430">
          <cell r="A430" t="str">
            <v>660.05.00.160-6200.02</v>
          </cell>
          <cell r="B430" t="str">
            <v>Supplies Special Department</v>
          </cell>
          <cell r="C430" t="str">
            <v>660.05.00.160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 t="str">
            <v>+++</v>
          </cell>
        </row>
        <row r="431">
          <cell r="A431" t="str">
            <v>660.40.60.520-6200.02</v>
          </cell>
          <cell r="B431" t="str">
            <v>Supplies Special Department</v>
          </cell>
          <cell r="C431" t="str">
            <v>660.40.60.520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 t="str">
            <v>+++</v>
          </cell>
        </row>
        <row r="432">
          <cell r="A432" t="str">
            <v>660.40.75.001-6200.02</v>
          </cell>
          <cell r="B432" t="str">
            <v>Supplies Special Department</v>
          </cell>
          <cell r="C432" t="str">
            <v>660.40.75.001</v>
          </cell>
          <cell r="D432">
            <v>12000</v>
          </cell>
          <cell r="E432">
            <v>0</v>
          </cell>
          <cell r="F432">
            <v>12000</v>
          </cell>
          <cell r="G432">
            <v>0</v>
          </cell>
          <cell r="H432">
            <v>0</v>
          </cell>
          <cell r="I432">
            <v>1410.13</v>
          </cell>
          <cell r="J432">
            <v>10589.87</v>
          </cell>
          <cell r="K432">
            <v>0.12</v>
          </cell>
        </row>
        <row r="433">
          <cell r="A433" t="str">
            <v>660.40.75.610-6200.02</v>
          </cell>
          <cell r="B433" t="str">
            <v>Supplies Special Department</v>
          </cell>
          <cell r="C433" t="str">
            <v>660.40.75.610</v>
          </cell>
          <cell r="D433">
            <v>20000</v>
          </cell>
          <cell r="E433">
            <v>0</v>
          </cell>
          <cell r="F433">
            <v>20000</v>
          </cell>
          <cell r="G433">
            <v>0</v>
          </cell>
          <cell r="H433">
            <v>0</v>
          </cell>
          <cell r="I433">
            <v>3168.07</v>
          </cell>
          <cell r="J433">
            <v>16831.93</v>
          </cell>
          <cell r="K433">
            <v>0.16</v>
          </cell>
        </row>
        <row r="434">
          <cell r="A434" t="str">
            <v>660.40.75.620-6200.02</v>
          </cell>
          <cell r="B434" t="str">
            <v>Supplies Special Department</v>
          </cell>
          <cell r="C434" t="str">
            <v>660.40.75.620</v>
          </cell>
          <cell r="D434">
            <v>10000</v>
          </cell>
          <cell r="E434">
            <v>0</v>
          </cell>
          <cell r="F434">
            <v>10000</v>
          </cell>
          <cell r="G434">
            <v>0</v>
          </cell>
          <cell r="H434">
            <v>0</v>
          </cell>
          <cell r="I434">
            <v>1598.75</v>
          </cell>
          <cell r="J434">
            <v>8401.25</v>
          </cell>
          <cell r="K434">
            <v>0.16</v>
          </cell>
        </row>
        <row r="435">
          <cell r="A435" t="str">
            <v>660.40.75.630-6200.02</v>
          </cell>
          <cell r="B435" t="str">
            <v>Supplies Special Department</v>
          </cell>
          <cell r="C435" t="str">
            <v>660.40.75.630</v>
          </cell>
          <cell r="D435">
            <v>20000</v>
          </cell>
          <cell r="E435">
            <v>0</v>
          </cell>
          <cell r="F435">
            <v>20000</v>
          </cell>
          <cell r="G435">
            <v>0</v>
          </cell>
          <cell r="H435">
            <v>0</v>
          </cell>
          <cell r="I435">
            <v>4142.43</v>
          </cell>
          <cell r="J435">
            <v>15857.57</v>
          </cell>
          <cell r="K435">
            <v>0.21</v>
          </cell>
        </row>
        <row r="436">
          <cell r="A436" t="str">
            <v>660.40.75.001-6200.03</v>
          </cell>
          <cell r="B436" t="str">
            <v>Supplies Copier Maintenance &amp; Supplies</v>
          </cell>
          <cell r="C436" t="str">
            <v>660.40.75.001</v>
          </cell>
          <cell r="D436">
            <v>4500</v>
          </cell>
          <cell r="E436">
            <v>0</v>
          </cell>
          <cell r="F436">
            <v>4500</v>
          </cell>
          <cell r="G436">
            <v>0</v>
          </cell>
          <cell r="H436">
            <v>0</v>
          </cell>
          <cell r="I436">
            <v>640.46</v>
          </cell>
          <cell r="J436">
            <v>3859.54</v>
          </cell>
          <cell r="K436">
            <v>0.14000000000000001</v>
          </cell>
        </row>
        <row r="437">
          <cell r="A437" t="str">
            <v>660.40.75.001-6200.04</v>
          </cell>
          <cell r="B437" t="str">
            <v>Supplies Postage</v>
          </cell>
          <cell r="C437" t="str">
            <v>660.40.75.001</v>
          </cell>
          <cell r="D437">
            <v>7000</v>
          </cell>
          <cell r="E437">
            <v>0</v>
          </cell>
          <cell r="F437">
            <v>7000</v>
          </cell>
          <cell r="G437">
            <v>0</v>
          </cell>
          <cell r="H437">
            <v>0</v>
          </cell>
          <cell r="I437">
            <v>374.77</v>
          </cell>
          <cell r="J437">
            <v>6625.23</v>
          </cell>
          <cell r="K437">
            <v>0.05</v>
          </cell>
        </row>
        <row r="438">
          <cell r="A438" t="str">
            <v>660.40.75.001-6200.05</v>
          </cell>
          <cell r="B438" t="str">
            <v>Supplies Gasoline</v>
          </cell>
          <cell r="C438" t="str">
            <v>660.40.75.001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 t="str">
            <v>+++</v>
          </cell>
        </row>
        <row r="439">
          <cell r="A439" t="str">
            <v>660.40.75.610-6200.05</v>
          </cell>
          <cell r="B439" t="str">
            <v>Supplies Gasoline</v>
          </cell>
          <cell r="C439" t="str">
            <v>660.40.75.610</v>
          </cell>
          <cell r="D439">
            <v>115000</v>
          </cell>
          <cell r="E439">
            <v>0</v>
          </cell>
          <cell r="F439">
            <v>115000</v>
          </cell>
          <cell r="G439">
            <v>0</v>
          </cell>
          <cell r="H439">
            <v>0</v>
          </cell>
          <cell r="I439">
            <v>0</v>
          </cell>
          <cell r="J439">
            <v>115000</v>
          </cell>
          <cell r="K439">
            <v>0</v>
          </cell>
        </row>
        <row r="440">
          <cell r="A440" t="str">
            <v>660.40.75.620-6200.05</v>
          </cell>
          <cell r="B440" t="str">
            <v>Supplies Gasoline</v>
          </cell>
          <cell r="C440" t="str">
            <v>660.40.75.620</v>
          </cell>
          <cell r="D440">
            <v>163000</v>
          </cell>
          <cell r="E440">
            <v>0</v>
          </cell>
          <cell r="F440">
            <v>163000</v>
          </cell>
          <cell r="G440">
            <v>0</v>
          </cell>
          <cell r="H440">
            <v>0</v>
          </cell>
          <cell r="I440">
            <v>0</v>
          </cell>
          <cell r="J440">
            <v>163000</v>
          </cell>
          <cell r="K440">
            <v>0</v>
          </cell>
        </row>
        <row r="441">
          <cell r="A441" t="str">
            <v>660.40.75.630-6200.05</v>
          </cell>
          <cell r="B441" t="str">
            <v>Supplies Gasoline</v>
          </cell>
          <cell r="C441" t="str">
            <v>660.40.75.630</v>
          </cell>
          <cell r="D441">
            <v>17500</v>
          </cell>
          <cell r="E441">
            <v>0</v>
          </cell>
          <cell r="F441">
            <v>17500</v>
          </cell>
          <cell r="G441">
            <v>0</v>
          </cell>
          <cell r="H441">
            <v>0</v>
          </cell>
          <cell r="I441">
            <v>0</v>
          </cell>
          <cell r="J441">
            <v>17500</v>
          </cell>
          <cell r="K441">
            <v>0</v>
          </cell>
        </row>
        <row r="442">
          <cell r="A442" t="str">
            <v>660.40.75.001-6200.06</v>
          </cell>
          <cell r="B442" t="str">
            <v>Supplies Propane</v>
          </cell>
          <cell r="C442" t="str">
            <v>660.40.75.001</v>
          </cell>
          <cell r="D442">
            <v>3000</v>
          </cell>
          <cell r="E442">
            <v>0</v>
          </cell>
          <cell r="F442">
            <v>3000</v>
          </cell>
          <cell r="G442">
            <v>0</v>
          </cell>
          <cell r="H442">
            <v>0</v>
          </cell>
          <cell r="I442">
            <v>107.06</v>
          </cell>
          <cell r="J442">
            <v>2892.94</v>
          </cell>
          <cell r="K442">
            <v>0.04</v>
          </cell>
        </row>
        <row r="443">
          <cell r="A443" t="str">
            <v>660.40.75.610-6200.06</v>
          </cell>
          <cell r="B443" t="str">
            <v>Supplies Propane</v>
          </cell>
          <cell r="C443" t="str">
            <v>660.40.75.610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 t="str">
            <v>+++</v>
          </cell>
        </row>
        <row r="444">
          <cell r="A444" t="str">
            <v>660.40.75.620-6200.06</v>
          </cell>
          <cell r="B444" t="str">
            <v>Supplies Propane</v>
          </cell>
          <cell r="C444" t="str">
            <v>660.40.75.620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 t="str">
            <v>+++</v>
          </cell>
        </row>
        <row r="445">
          <cell r="A445" t="str">
            <v>660.40.75.630-6200.06</v>
          </cell>
          <cell r="B445" t="str">
            <v>Supplies Propane</v>
          </cell>
          <cell r="C445" t="str">
            <v>660.40.75.630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 t="str">
            <v>+++</v>
          </cell>
        </row>
        <row r="446">
          <cell r="A446" t="str">
            <v>660.05.00.160-6200.09</v>
          </cell>
          <cell r="B446" t="str">
            <v>Supplies Data Processing</v>
          </cell>
          <cell r="C446" t="str">
            <v>660.05.00.160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 t="str">
            <v>+++</v>
          </cell>
        </row>
        <row r="447">
          <cell r="A447" t="str">
            <v>660.40.50.001-6200.09</v>
          </cell>
          <cell r="B447" t="str">
            <v>Supplies Data Processing</v>
          </cell>
          <cell r="C447" t="str">
            <v>660.40.50.001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 t="str">
            <v>+++</v>
          </cell>
        </row>
        <row r="448">
          <cell r="A448" t="str">
            <v>660.40.75.001-6200.09</v>
          </cell>
          <cell r="B448" t="str">
            <v>Supplies Data Processing</v>
          </cell>
          <cell r="C448" t="str">
            <v>660.40.75.001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 t="str">
            <v>+++</v>
          </cell>
        </row>
        <row r="449">
          <cell r="A449" t="str">
            <v>660.40.75.001-6200.10</v>
          </cell>
          <cell r="B449" t="str">
            <v>Supplies Protective Clothing</v>
          </cell>
          <cell r="C449" t="str">
            <v>660.40.75.001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 t="str">
            <v>+++</v>
          </cell>
        </row>
        <row r="450">
          <cell r="A450" t="str">
            <v>660.40.75.610-6200.12</v>
          </cell>
          <cell r="B450" t="str">
            <v>Supplies CNG</v>
          </cell>
          <cell r="C450" t="str">
            <v>660.40.75.610</v>
          </cell>
          <cell r="D450">
            <v>80000</v>
          </cell>
          <cell r="E450">
            <v>0</v>
          </cell>
          <cell r="F450">
            <v>80000</v>
          </cell>
          <cell r="G450">
            <v>0</v>
          </cell>
          <cell r="H450">
            <v>0</v>
          </cell>
          <cell r="I450">
            <v>395.72</v>
          </cell>
          <cell r="J450">
            <v>79604.28</v>
          </cell>
          <cell r="K450">
            <v>0</v>
          </cell>
        </row>
        <row r="451">
          <cell r="A451" t="str">
            <v>660.40.75.620-6200.12</v>
          </cell>
          <cell r="B451" t="str">
            <v>Supplies CNG</v>
          </cell>
          <cell r="C451" t="str">
            <v>660.40.75.620</v>
          </cell>
          <cell r="D451">
            <v>80000</v>
          </cell>
          <cell r="E451">
            <v>0</v>
          </cell>
          <cell r="F451">
            <v>80000</v>
          </cell>
          <cell r="G451">
            <v>0</v>
          </cell>
          <cell r="H451">
            <v>0</v>
          </cell>
          <cell r="I451">
            <v>395.73</v>
          </cell>
          <cell r="J451">
            <v>79604.27</v>
          </cell>
          <cell r="K451">
            <v>0</v>
          </cell>
        </row>
        <row r="452">
          <cell r="A452" t="str">
            <v>660.40.75.630-6280.01</v>
          </cell>
          <cell r="B452" t="str">
            <v>Supplies-Public Works Street Maintenance</v>
          </cell>
          <cell r="C452" t="str">
            <v>660.40.75.630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 t="str">
            <v>+++</v>
          </cell>
        </row>
        <row r="453">
          <cell r="A453" t="str">
            <v>660.40.75.001-6280.02</v>
          </cell>
          <cell r="B453" t="str">
            <v>Supplies-Public Works Pavement Repair</v>
          </cell>
          <cell r="C453" t="str">
            <v>660.40.75.001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 t="str">
            <v>+++</v>
          </cell>
        </row>
        <row r="454">
          <cell r="A454" t="str">
            <v>660.40.75.610-6280.02</v>
          </cell>
          <cell r="B454" t="str">
            <v>Supplies-Public Works Pavement Repair</v>
          </cell>
          <cell r="C454" t="str">
            <v>660.40.75.610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 t="str">
            <v>+++</v>
          </cell>
        </row>
        <row r="455">
          <cell r="A455" t="str">
            <v>660.40.75.620-6280.02</v>
          </cell>
          <cell r="B455" t="str">
            <v>Supplies-Public Works Pavement Repair</v>
          </cell>
          <cell r="C455" t="str">
            <v>660.40.75.620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 t="str">
            <v>+++</v>
          </cell>
        </row>
        <row r="456">
          <cell r="A456" t="str">
            <v>660.40.75.630-6280.02</v>
          </cell>
          <cell r="B456" t="str">
            <v>Supplies-Public Works Pavement Repair</v>
          </cell>
          <cell r="C456" t="str">
            <v>660.40.75.630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 t="str">
            <v>+++</v>
          </cell>
        </row>
        <row r="457">
          <cell r="A457" t="str">
            <v>660.40.75.610-6280.14</v>
          </cell>
          <cell r="B457" t="str">
            <v>Supplies-Public Works Protective Clothing</v>
          </cell>
          <cell r="C457" t="str">
            <v>660.40.75.610</v>
          </cell>
          <cell r="D457">
            <v>3000</v>
          </cell>
          <cell r="E457">
            <v>0</v>
          </cell>
          <cell r="F457">
            <v>3000</v>
          </cell>
          <cell r="G457">
            <v>0</v>
          </cell>
          <cell r="H457">
            <v>0</v>
          </cell>
          <cell r="I457">
            <v>653.29</v>
          </cell>
          <cell r="J457">
            <v>2346.71</v>
          </cell>
          <cell r="K457">
            <v>0.22</v>
          </cell>
        </row>
        <row r="458">
          <cell r="A458" t="str">
            <v>660.40.75.620-6280.14</v>
          </cell>
          <cell r="B458" t="str">
            <v>Supplies-Public Works Protective Clothing</v>
          </cell>
          <cell r="C458" t="str">
            <v>660.40.75.620</v>
          </cell>
          <cell r="D458">
            <v>4500</v>
          </cell>
          <cell r="E458">
            <v>0</v>
          </cell>
          <cell r="F458">
            <v>4500</v>
          </cell>
          <cell r="G458">
            <v>0</v>
          </cell>
          <cell r="H458">
            <v>0</v>
          </cell>
          <cell r="I458">
            <v>78.59</v>
          </cell>
          <cell r="J458">
            <v>4421.41</v>
          </cell>
          <cell r="K458">
            <v>0.02</v>
          </cell>
        </row>
        <row r="459">
          <cell r="A459" t="str">
            <v>660.40.75.630-6280.14</v>
          </cell>
          <cell r="B459" t="str">
            <v>Supplies-Public Works Protective Clothing</v>
          </cell>
          <cell r="C459" t="str">
            <v>660.40.75.630</v>
          </cell>
          <cell r="D459">
            <v>200</v>
          </cell>
          <cell r="E459">
            <v>0</v>
          </cell>
          <cell r="F459">
            <v>200</v>
          </cell>
          <cell r="G459">
            <v>0</v>
          </cell>
          <cell r="H459">
            <v>0</v>
          </cell>
          <cell r="I459">
            <v>0</v>
          </cell>
          <cell r="J459">
            <v>200</v>
          </cell>
          <cell r="K459">
            <v>0</v>
          </cell>
        </row>
        <row r="460">
          <cell r="A460" t="str">
            <v>660.40.75.001-6280.19</v>
          </cell>
          <cell r="B460" t="str">
            <v>Supplies-Public Works Specialty Maintenance Tools</v>
          </cell>
          <cell r="C460" t="str">
            <v>660.40.75.001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 t="str">
            <v>+++</v>
          </cell>
        </row>
        <row r="461">
          <cell r="A461" t="str">
            <v>660.40.75.610-6280.19</v>
          </cell>
          <cell r="B461" t="str">
            <v>Supplies-Public Works Specialty Maintenance Tools</v>
          </cell>
          <cell r="C461" t="str">
            <v>660.40.75.610</v>
          </cell>
          <cell r="D461">
            <v>2100</v>
          </cell>
          <cell r="E461">
            <v>0</v>
          </cell>
          <cell r="F461">
            <v>2100</v>
          </cell>
          <cell r="G461">
            <v>0</v>
          </cell>
          <cell r="H461">
            <v>0</v>
          </cell>
          <cell r="I461">
            <v>0</v>
          </cell>
          <cell r="J461">
            <v>2100</v>
          </cell>
          <cell r="K461">
            <v>0</v>
          </cell>
        </row>
        <row r="462">
          <cell r="A462" t="str">
            <v>660.40.75.620-6280.19</v>
          </cell>
          <cell r="B462" t="str">
            <v>Supplies-Public Works Specialty Maintenance Tools</v>
          </cell>
          <cell r="C462" t="str">
            <v>660.40.75.620</v>
          </cell>
          <cell r="D462">
            <v>1500</v>
          </cell>
          <cell r="E462">
            <v>0</v>
          </cell>
          <cell r="F462">
            <v>1500</v>
          </cell>
          <cell r="G462">
            <v>0</v>
          </cell>
          <cell r="H462">
            <v>0</v>
          </cell>
          <cell r="I462">
            <v>0</v>
          </cell>
          <cell r="J462">
            <v>1500</v>
          </cell>
          <cell r="K462">
            <v>0</v>
          </cell>
        </row>
        <row r="463">
          <cell r="A463" t="str">
            <v>660.40.75.630-6280.19</v>
          </cell>
          <cell r="B463" t="str">
            <v>Supplies-Public Works Specialty Maintenance Tools</v>
          </cell>
          <cell r="C463" t="str">
            <v>660.40.75.630</v>
          </cell>
          <cell r="D463">
            <v>500</v>
          </cell>
          <cell r="E463">
            <v>0</v>
          </cell>
          <cell r="F463">
            <v>500</v>
          </cell>
          <cell r="G463">
            <v>0</v>
          </cell>
          <cell r="H463">
            <v>0</v>
          </cell>
          <cell r="I463">
            <v>0</v>
          </cell>
          <cell r="J463">
            <v>500</v>
          </cell>
          <cell r="K463">
            <v>0</v>
          </cell>
        </row>
        <row r="464">
          <cell r="A464" t="str">
            <v>660.40.75.001-6280.20</v>
          </cell>
          <cell r="B464" t="str">
            <v>Supplies-Public Works Bin Repair</v>
          </cell>
          <cell r="C464" t="str">
            <v>660.40.75.001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 t="str">
            <v>+++</v>
          </cell>
        </row>
        <row r="465">
          <cell r="A465" t="str">
            <v>660.40.75.610-6280.20</v>
          </cell>
          <cell r="B465" t="str">
            <v>Supplies-Public Works Bin Repair</v>
          </cell>
          <cell r="C465" t="str">
            <v>660.40.75.610</v>
          </cell>
          <cell r="D465">
            <v>30000</v>
          </cell>
          <cell r="E465">
            <v>0</v>
          </cell>
          <cell r="F465">
            <v>30000</v>
          </cell>
          <cell r="G465">
            <v>0</v>
          </cell>
          <cell r="H465">
            <v>0</v>
          </cell>
          <cell r="I465">
            <v>37.380000000000003</v>
          </cell>
          <cell r="J465">
            <v>29962.62</v>
          </cell>
          <cell r="K465">
            <v>0</v>
          </cell>
        </row>
        <row r="466">
          <cell r="A466" t="str">
            <v>660.40.75.620-6280.20</v>
          </cell>
          <cell r="B466" t="str">
            <v>Supplies-Public Works Bin Repair</v>
          </cell>
          <cell r="C466" t="str">
            <v>660.40.75.620</v>
          </cell>
          <cell r="D466">
            <v>5000</v>
          </cell>
          <cell r="E466">
            <v>0</v>
          </cell>
          <cell r="F466">
            <v>5000</v>
          </cell>
          <cell r="G466">
            <v>0</v>
          </cell>
          <cell r="H466">
            <v>0</v>
          </cell>
          <cell r="I466">
            <v>0</v>
          </cell>
          <cell r="J466">
            <v>5000</v>
          </cell>
          <cell r="K466">
            <v>0</v>
          </cell>
        </row>
        <row r="467">
          <cell r="A467" t="str">
            <v>660.40.75.001-6280.21</v>
          </cell>
          <cell r="B467" t="str">
            <v>Supplies-Public Works Used Oil Grant</v>
          </cell>
          <cell r="C467" t="str">
            <v>660.40.75.001</v>
          </cell>
          <cell r="D467">
            <v>20000</v>
          </cell>
          <cell r="E467">
            <v>0</v>
          </cell>
          <cell r="F467">
            <v>20000</v>
          </cell>
          <cell r="G467">
            <v>0</v>
          </cell>
          <cell r="H467">
            <v>0</v>
          </cell>
          <cell r="I467">
            <v>67.48</v>
          </cell>
          <cell r="J467">
            <v>19932.52</v>
          </cell>
          <cell r="K467">
            <v>0</v>
          </cell>
        </row>
        <row r="468">
          <cell r="A468" t="str">
            <v>660.40.75.001-6280.22</v>
          </cell>
          <cell r="B468" t="str">
            <v>Supplies-Public Works Recycled Products</v>
          </cell>
          <cell r="C468" t="str">
            <v>660.40.75.001</v>
          </cell>
          <cell r="D468">
            <v>3000</v>
          </cell>
          <cell r="E468">
            <v>0</v>
          </cell>
          <cell r="F468">
            <v>3000</v>
          </cell>
          <cell r="G468">
            <v>0</v>
          </cell>
          <cell r="H468">
            <v>259.10000000000002</v>
          </cell>
          <cell r="I468">
            <v>0</v>
          </cell>
          <cell r="J468">
            <v>2740.9</v>
          </cell>
          <cell r="K468">
            <v>0.09</v>
          </cell>
        </row>
        <row r="469">
          <cell r="A469" t="str">
            <v>660.40.75.001-6280.23</v>
          </cell>
          <cell r="B469" t="str">
            <v>Supplies-Public Works Recycling Education Program</v>
          </cell>
          <cell r="C469" t="str">
            <v>660.40.75.001</v>
          </cell>
          <cell r="D469">
            <v>10000</v>
          </cell>
          <cell r="E469">
            <v>0</v>
          </cell>
          <cell r="F469">
            <v>10000</v>
          </cell>
          <cell r="G469">
            <v>0</v>
          </cell>
          <cell r="H469">
            <v>0</v>
          </cell>
          <cell r="I469">
            <v>-338.6</v>
          </cell>
          <cell r="J469">
            <v>10338.6</v>
          </cell>
          <cell r="K469">
            <v>-0.03</v>
          </cell>
        </row>
        <row r="470">
          <cell r="A470" t="str">
            <v>660.40.75.001-6280.24</v>
          </cell>
          <cell r="B470" t="str">
            <v>Supplies-Public Works Beverage Container - CRV</v>
          </cell>
          <cell r="C470" t="str">
            <v>660.40.75.001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 t="str">
            <v>+++</v>
          </cell>
        </row>
        <row r="471">
          <cell r="A471" t="str">
            <v>660.40.75.001-6280.25</v>
          </cell>
          <cell r="B471" t="str">
            <v>Supplies-Public Works Collection Containers</v>
          </cell>
          <cell r="C471" t="str">
            <v>660.40.75.001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 t="str">
            <v>+++</v>
          </cell>
        </row>
        <row r="472">
          <cell r="A472" t="str">
            <v>660.40.75.610-6280.25</v>
          </cell>
          <cell r="B472" t="str">
            <v>Supplies-Public Works Collection Containers</v>
          </cell>
          <cell r="C472" t="str">
            <v>660.40.75.610</v>
          </cell>
          <cell r="D472">
            <v>150000</v>
          </cell>
          <cell r="E472">
            <v>0</v>
          </cell>
          <cell r="F472">
            <v>150000</v>
          </cell>
          <cell r="G472">
            <v>0</v>
          </cell>
          <cell r="H472">
            <v>0</v>
          </cell>
          <cell r="I472">
            <v>0</v>
          </cell>
          <cell r="J472">
            <v>150000</v>
          </cell>
          <cell r="K472">
            <v>0</v>
          </cell>
        </row>
        <row r="473">
          <cell r="A473" t="str">
            <v>660.40.75.620-6280.25</v>
          </cell>
          <cell r="B473" t="str">
            <v>Supplies-Public Works Collection Containers</v>
          </cell>
          <cell r="C473" t="str">
            <v>660.40.75.620</v>
          </cell>
          <cell r="D473">
            <v>15000</v>
          </cell>
          <cell r="E473">
            <v>0</v>
          </cell>
          <cell r="F473">
            <v>15000</v>
          </cell>
          <cell r="G473">
            <v>0</v>
          </cell>
          <cell r="H473">
            <v>0</v>
          </cell>
          <cell r="I473">
            <v>0</v>
          </cell>
          <cell r="J473">
            <v>15000</v>
          </cell>
          <cell r="K473">
            <v>0</v>
          </cell>
        </row>
        <row r="474">
          <cell r="A474" t="str">
            <v>660.40.75.001-6280.26</v>
          </cell>
          <cell r="B474" t="str">
            <v>Supplies-Public Works 3 Cart System Containers</v>
          </cell>
          <cell r="C474" t="str">
            <v>660.40.75.001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 t="str">
            <v>+++</v>
          </cell>
        </row>
        <row r="475">
          <cell r="A475" t="str">
            <v>660.40.75.610-6280.26</v>
          </cell>
          <cell r="B475" t="str">
            <v>Supplies-Public Works 3 Cart System Containers</v>
          </cell>
          <cell r="C475" t="str">
            <v>660.40.75.610</v>
          </cell>
          <cell r="D475">
            <v>30000</v>
          </cell>
          <cell r="E475">
            <v>0</v>
          </cell>
          <cell r="F475">
            <v>30000</v>
          </cell>
          <cell r="G475">
            <v>0</v>
          </cell>
          <cell r="H475">
            <v>0</v>
          </cell>
          <cell r="I475">
            <v>0</v>
          </cell>
          <cell r="J475">
            <v>30000</v>
          </cell>
          <cell r="K475">
            <v>0</v>
          </cell>
        </row>
        <row r="476">
          <cell r="A476" t="str">
            <v>660.40.75.620-6280.26</v>
          </cell>
          <cell r="B476" t="str">
            <v>Supplies-Public Works 3 Cart System Containers</v>
          </cell>
          <cell r="C476" t="str">
            <v>660.40.75.620</v>
          </cell>
          <cell r="D476">
            <v>500000</v>
          </cell>
          <cell r="E476">
            <v>0</v>
          </cell>
          <cell r="F476">
            <v>500000</v>
          </cell>
          <cell r="G476">
            <v>0</v>
          </cell>
          <cell r="H476">
            <v>71630.009999999995</v>
          </cell>
          <cell r="I476">
            <v>33201.69</v>
          </cell>
          <cell r="J476">
            <v>395168.3</v>
          </cell>
          <cell r="K476">
            <v>0.21</v>
          </cell>
        </row>
        <row r="477">
          <cell r="A477" t="str">
            <v>660.05.00.160-6280.40</v>
          </cell>
          <cell r="B477" t="str">
            <v>Supplies-Public Works Support Department</v>
          </cell>
          <cell r="C477" t="str">
            <v>660.05.00.160</v>
          </cell>
          <cell r="D477">
            <v>2500</v>
          </cell>
          <cell r="E477">
            <v>343</v>
          </cell>
          <cell r="F477">
            <v>2843</v>
          </cell>
          <cell r="G477">
            <v>0</v>
          </cell>
          <cell r="H477">
            <v>0</v>
          </cell>
          <cell r="I477">
            <v>455.22</v>
          </cell>
          <cell r="J477">
            <v>2387.7800000000002</v>
          </cell>
          <cell r="K477">
            <v>0.16</v>
          </cell>
        </row>
        <row r="478">
          <cell r="A478" t="str">
            <v>660.40.75.001-6280.40</v>
          </cell>
          <cell r="B478" t="str">
            <v>Supplies-Public Works Support Department</v>
          </cell>
          <cell r="C478" t="str">
            <v>660.40.75.001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 t="str">
            <v>+++</v>
          </cell>
        </row>
        <row r="479">
          <cell r="A479" t="str">
            <v>660.40.75.001-6280.41</v>
          </cell>
          <cell r="B479" t="str">
            <v>Supplies-Public Works Bevarage Container Grant</v>
          </cell>
          <cell r="C479" t="str">
            <v>660.40.75.001</v>
          </cell>
          <cell r="D479">
            <v>18000</v>
          </cell>
          <cell r="E479">
            <v>0</v>
          </cell>
          <cell r="F479">
            <v>18000</v>
          </cell>
          <cell r="G479">
            <v>0</v>
          </cell>
          <cell r="H479">
            <v>0</v>
          </cell>
          <cell r="I479">
            <v>0</v>
          </cell>
          <cell r="J479">
            <v>18000</v>
          </cell>
          <cell r="K479">
            <v>0</v>
          </cell>
        </row>
        <row r="480">
          <cell r="A480" t="str">
            <v>660.40.75.001-6300.01</v>
          </cell>
          <cell r="B480" t="str">
            <v>Dues &amp; Subscriptions Memberships</v>
          </cell>
          <cell r="C480" t="str">
            <v>660.40.75.001</v>
          </cell>
          <cell r="D480">
            <v>3400</v>
          </cell>
          <cell r="E480">
            <v>0</v>
          </cell>
          <cell r="F480">
            <v>3400</v>
          </cell>
          <cell r="G480">
            <v>0</v>
          </cell>
          <cell r="H480">
            <v>0</v>
          </cell>
          <cell r="I480">
            <v>0</v>
          </cell>
          <cell r="J480">
            <v>3400</v>
          </cell>
          <cell r="K480">
            <v>0</v>
          </cell>
        </row>
        <row r="481">
          <cell r="A481" t="str">
            <v>660.40.75.630-6300.01</v>
          </cell>
          <cell r="B481" t="str">
            <v>Dues &amp; Subscriptions Memberships</v>
          </cell>
          <cell r="C481" t="str">
            <v>660.40.75.630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 t="str">
            <v>+++</v>
          </cell>
        </row>
        <row r="482">
          <cell r="A482" t="str">
            <v>660.40.75.001-6350.01</v>
          </cell>
          <cell r="B482" t="str">
            <v>Maintenance Agreements &amp; Licenses License/Software Maintenance</v>
          </cell>
          <cell r="C482" t="str">
            <v>660.40.75.001</v>
          </cell>
          <cell r="D482">
            <v>18550</v>
          </cell>
          <cell r="E482">
            <v>0</v>
          </cell>
          <cell r="F482">
            <v>18550</v>
          </cell>
          <cell r="G482">
            <v>0</v>
          </cell>
          <cell r="H482">
            <v>0</v>
          </cell>
          <cell r="I482">
            <v>18749.88</v>
          </cell>
          <cell r="J482">
            <v>-199.88</v>
          </cell>
          <cell r="K482">
            <v>1.01</v>
          </cell>
        </row>
        <row r="483">
          <cell r="A483" t="str">
            <v>660.40.75.001-6350.03</v>
          </cell>
          <cell r="B483" t="str">
            <v>Maintenance Agreements &amp; Licenses Maintenance Agreements</v>
          </cell>
          <cell r="C483" t="str">
            <v>660.40.75.001</v>
          </cell>
          <cell r="D483">
            <v>1000</v>
          </cell>
          <cell r="E483">
            <v>0</v>
          </cell>
          <cell r="F483">
            <v>1000</v>
          </cell>
          <cell r="G483">
            <v>0</v>
          </cell>
          <cell r="H483">
            <v>0</v>
          </cell>
          <cell r="I483">
            <v>387.54</v>
          </cell>
          <cell r="J483">
            <v>612.46</v>
          </cell>
          <cell r="K483">
            <v>0.39</v>
          </cell>
        </row>
        <row r="484">
          <cell r="A484" t="str">
            <v>660.40.75.001-6375.04</v>
          </cell>
          <cell r="B484" t="str">
            <v>Operating Fees Operating Permits</v>
          </cell>
          <cell r="C484" t="str">
            <v>660.40.75.001</v>
          </cell>
          <cell r="D484">
            <v>4000</v>
          </cell>
          <cell r="E484">
            <v>0</v>
          </cell>
          <cell r="F484">
            <v>4000</v>
          </cell>
          <cell r="G484">
            <v>0</v>
          </cell>
          <cell r="H484">
            <v>0</v>
          </cell>
          <cell r="I484">
            <v>0</v>
          </cell>
          <cell r="J484">
            <v>4000</v>
          </cell>
          <cell r="K484">
            <v>0</v>
          </cell>
        </row>
        <row r="485">
          <cell r="A485" t="str">
            <v>660.40.75.630-6375.04</v>
          </cell>
          <cell r="B485" t="str">
            <v>Operating Fees Operating Permits</v>
          </cell>
          <cell r="C485" t="str">
            <v>660.40.75.630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 t="str">
            <v>+++</v>
          </cell>
        </row>
        <row r="486">
          <cell r="A486" t="str">
            <v>660.40.75.001-6375.07</v>
          </cell>
          <cell r="B486" t="str">
            <v>Operating Fees Permit</v>
          </cell>
          <cell r="C486" t="str">
            <v>660.40.75.001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 t="str">
            <v>+++</v>
          </cell>
        </row>
        <row r="487">
          <cell r="A487" t="str">
            <v>660.40.75.610-6375.07</v>
          </cell>
          <cell r="B487" t="str">
            <v>Operating Fees Permit</v>
          </cell>
          <cell r="C487" t="str">
            <v>660.40.75.610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 t="str">
            <v>+++</v>
          </cell>
        </row>
        <row r="488">
          <cell r="A488" t="str">
            <v>660.40.75.620-6375.07</v>
          </cell>
          <cell r="B488" t="str">
            <v>Operating Fees Permit</v>
          </cell>
          <cell r="C488" t="str">
            <v>660.40.75.620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 t="str">
            <v>+++</v>
          </cell>
        </row>
        <row r="489">
          <cell r="A489" t="str">
            <v>660.40.75.001-6375.09</v>
          </cell>
          <cell r="B489" t="str">
            <v>Operating Fees Dumping</v>
          </cell>
          <cell r="C489" t="str">
            <v>660.40.75.001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 t="str">
            <v>+++</v>
          </cell>
        </row>
        <row r="490">
          <cell r="A490" t="str">
            <v>660.40.75.610-6375.09</v>
          </cell>
          <cell r="B490" t="str">
            <v>Operating Fees Dumping</v>
          </cell>
          <cell r="C490" t="str">
            <v>660.40.75.610</v>
          </cell>
          <cell r="D490">
            <v>1300000</v>
          </cell>
          <cell r="E490">
            <v>0</v>
          </cell>
          <cell r="F490">
            <v>1300000</v>
          </cell>
          <cell r="G490">
            <v>0</v>
          </cell>
          <cell r="H490">
            <v>0</v>
          </cell>
          <cell r="I490">
            <v>277087.19</v>
          </cell>
          <cell r="J490">
            <v>1022912.81</v>
          </cell>
          <cell r="K490">
            <v>0.21</v>
          </cell>
        </row>
        <row r="491">
          <cell r="A491" t="str">
            <v>660.40.75.620-6375.09</v>
          </cell>
          <cell r="B491" t="str">
            <v>Operating Fees Dumping</v>
          </cell>
          <cell r="C491" t="str">
            <v>660.40.75.620</v>
          </cell>
          <cell r="D491">
            <v>1500000</v>
          </cell>
          <cell r="E491">
            <v>0</v>
          </cell>
          <cell r="F491">
            <v>1500000</v>
          </cell>
          <cell r="G491">
            <v>0</v>
          </cell>
          <cell r="H491">
            <v>0</v>
          </cell>
          <cell r="I491">
            <v>0</v>
          </cell>
          <cell r="J491">
            <v>1500000</v>
          </cell>
          <cell r="K491">
            <v>0</v>
          </cell>
        </row>
        <row r="492">
          <cell r="A492" t="str">
            <v>660.40.75.630-6375.09</v>
          </cell>
          <cell r="B492" t="str">
            <v>Operating Fees Dumping</v>
          </cell>
          <cell r="C492" t="str">
            <v>660.40.75.630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 t="str">
            <v>+++</v>
          </cell>
        </row>
        <row r="493">
          <cell r="A493" t="str">
            <v>660.40.75.001-6375.10</v>
          </cell>
          <cell r="B493" t="str">
            <v>Operating Fees Sludge Disposal</v>
          </cell>
          <cell r="C493" t="str">
            <v>660.40.75.001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 t="str">
            <v>+++</v>
          </cell>
        </row>
        <row r="494">
          <cell r="A494" t="str">
            <v>660.40.75.610-6375.10</v>
          </cell>
          <cell r="B494" t="str">
            <v>Operating Fees Sludge Disposal</v>
          </cell>
          <cell r="C494" t="str">
            <v>660.40.75.610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 t="str">
            <v>+++</v>
          </cell>
        </row>
        <row r="495">
          <cell r="A495" t="str">
            <v>660.40.75.620-6375.10</v>
          </cell>
          <cell r="B495" t="str">
            <v>Operating Fees Sludge Disposal</v>
          </cell>
          <cell r="C495" t="str">
            <v>660.40.75.620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 t="str">
            <v>+++</v>
          </cell>
        </row>
        <row r="496">
          <cell r="A496" t="str">
            <v>660.40.75.001-6375.11</v>
          </cell>
          <cell r="B496" t="str">
            <v>Operating Fees Compost Tipping</v>
          </cell>
          <cell r="C496" t="str">
            <v>660.40.75.001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 t="str">
            <v>+++</v>
          </cell>
        </row>
        <row r="497">
          <cell r="A497" t="str">
            <v>660.40.75.610-6375.11</v>
          </cell>
          <cell r="B497" t="str">
            <v>Operating Fees Compost Tipping</v>
          </cell>
          <cell r="C497" t="str">
            <v>660.40.75.610</v>
          </cell>
          <cell r="D497">
            <v>150000</v>
          </cell>
          <cell r="E497">
            <v>0</v>
          </cell>
          <cell r="F497">
            <v>150000</v>
          </cell>
          <cell r="G497">
            <v>0</v>
          </cell>
          <cell r="H497">
            <v>0</v>
          </cell>
          <cell r="I497">
            <v>26996.959999999999</v>
          </cell>
          <cell r="J497">
            <v>123003.04</v>
          </cell>
          <cell r="K497">
            <v>0.18</v>
          </cell>
        </row>
        <row r="498">
          <cell r="A498" t="str">
            <v>660.40.75.620-6375.11</v>
          </cell>
          <cell r="B498" t="str">
            <v>Operating Fees Compost Tipping</v>
          </cell>
          <cell r="C498" t="str">
            <v>660.40.75.620</v>
          </cell>
          <cell r="D498">
            <v>350000</v>
          </cell>
          <cell r="E498">
            <v>0</v>
          </cell>
          <cell r="F498">
            <v>350000</v>
          </cell>
          <cell r="G498">
            <v>0</v>
          </cell>
          <cell r="H498">
            <v>0</v>
          </cell>
          <cell r="I498">
            <v>26996.959999999999</v>
          </cell>
          <cell r="J498">
            <v>323003.03999999998</v>
          </cell>
          <cell r="K498">
            <v>0.08</v>
          </cell>
        </row>
        <row r="499">
          <cell r="A499" t="str">
            <v>660.40.75.001-6375.12</v>
          </cell>
          <cell r="B499" t="str">
            <v>Operating Fees Curbside Recycling</v>
          </cell>
          <cell r="C499" t="str">
            <v>660.40.75.001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 t="str">
            <v>+++</v>
          </cell>
        </row>
        <row r="500">
          <cell r="A500" t="str">
            <v>660.40.75.610-6375.12</v>
          </cell>
          <cell r="B500" t="str">
            <v>Operating Fees Curbside Recycling</v>
          </cell>
          <cell r="C500" t="str">
            <v>660.40.75.610</v>
          </cell>
          <cell r="D500">
            <v>168000</v>
          </cell>
          <cell r="E500">
            <v>0</v>
          </cell>
          <cell r="F500">
            <v>168000</v>
          </cell>
          <cell r="G500">
            <v>0</v>
          </cell>
          <cell r="H500">
            <v>0</v>
          </cell>
          <cell r="I500">
            <v>0</v>
          </cell>
          <cell r="J500">
            <v>168000</v>
          </cell>
          <cell r="K500">
            <v>0</v>
          </cell>
        </row>
        <row r="501">
          <cell r="A501" t="str">
            <v>660.40.75.620-6375.12</v>
          </cell>
          <cell r="B501" t="str">
            <v>Operating Fees Curbside Recycling</v>
          </cell>
          <cell r="C501" t="str">
            <v>660.40.75.620</v>
          </cell>
          <cell r="D501">
            <v>200000</v>
          </cell>
          <cell r="E501">
            <v>0</v>
          </cell>
          <cell r="F501">
            <v>200000</v>
          </cell>
          <cell r="G501">
            <v>0</v>
          </cell>
          <cell r="H501">
            <v>0</v>
          </cell>
          <cell r="I501">
            <v>0</v>
          </cell>
          <cell r="J501">
            <v>200000</v>
          </cell>
          <cell r="K501">
            <v>0</v>
          </cell>
        </row>
        <row r="502">
          <cell r="A502" t="str">
            <v>660.40.75.001-6375.13</v>
          </cell>
          <cell r="B502" t="str">
            <v>Operating Fees Street Sweeper Tipping</v>
          </cell>
          <cell r="C502" t="str">
            <v>660.40.75.001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 t="str">
            <v>+++</v>
          </cell>
        </row>
        <row r="503">
          <cell r="A503" t="str">
            <v>660.40.75.630-6375.13</v>
          </cell>
          <cell r="B503" t="str">
            <v>Operating Fees Street Sweeper Tipping</v>
          </cell>
          <cell r="C503" t="str">
            <v>660.40.75.630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 t="str">
            <v>+++</v>
          </cell>
        </row>
        <row r="504">
          <cell r="A504" t="str">
            <v>660.40.75.001-6375.14</v>
          </cell>
          <cell r="B504" t="str">
            <v>Operating Fees Wood Waste Tipping</v>
          </cell>
          <cell r="C504" t="str">
            <v>660.40.75.001</v>
          </cell>
          <cell r="D504">
            <v>0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 t="str">
            <v>+++</v>
          </cell>
        </row>
        <row r="505">
          <cell r="A505" t="str">
            <v>660.40.75.610-6375.14</v>
          </cell>
          <cell r="B505" t="str">
            <v>Operating Fees Wood Waste Tipping</v>
          </cell>
          <cell r="C505" t="str">
            <v>660.40.75.610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 t="str">
            <v>+++</v>
          </cell>
        </row>
        <row r="506">
          <cell r="A506" t="str">
            <v>660.40.75.620-6375.14</v>
          </cell>
          <cell r="B506" t="str">
            <v>Operating Fees Wood Waste Tipping</v>
          </cell>
          <cell r="C506" t="str">
            <v>660.40.75.620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 t="str">
            <v>+++</v>
          </cell>
        </row>
        <row r="507">
          <cell r="A507" t="str">
            <v>660.40.75.001-6375.15</v>
          </cell>
          <cell r="B507" t="str">
            <v>Operating Fees Concrete/Asphalt Tipping</v>
          </cell>
          <cell r="C507" t="str">
            <v>660.40.75.001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 t="str">
            <v>+++</v>
          </cell>
        </row>
        <row r="508">
          <cell r="A508" t="str">
            <v>660.40.75.610-6375.15</v>
          </cell>
          <cell r="B508" t="str">
            <v>Operating Fees Concrete/Asphalt Tipping</v>
          </cell>
          <cell r="C508" t="str">
            <v>660.40.75.610</v>
          </cell>
          <cell r="D508">
            <v>500</v>
          </cell>
          <cell r="E508">
            <v>0</v>
          </cell>
          <cell r="F508">
            <v>500</v>
          </cell>
          <cell r="G508">
            <v>0</v>
          </cell>
          <cell r="H508">
            <v>0</v>
          </cell>
          <cell r="I508">
            <v>0</v>
          </cell>
          <cell r="J508">
            <v>500</v>
          </cell>
          <cell r="K508">
            <v>0</v>
          </cell>
        </row>
        <row r="509">
          <cell r="A509" t="str">
            <v>660.40.75.620-6375.15</v>
          </cell>
          <cell r="B509" t="str">
            <v>Operating Fees Concrete/Asphalt Tipping</v>
          </cell>
          <cell r="C509" t="str">
            <v>660.40.75.620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 t="str">
            <v>+++</v>
          </cell>
        </row>
        <row r="510">
          <cell r="A510" t="str">
            <v>660.40.75.001-6375.16</v>
          </cell>
          <cell r="B510" t="str">
            <v>Operating Fees Universal Waste Recycling</v>
          </cell>
          <cell r="C510" t="str">
            <v>660.40.75.001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180</v>
          </cell>
          <cell r="J510">
            <v>-180</v>
          </cell>
          <cell r="K510" t="str">
            <v>+++</v>
          </cell>
        </row>
        <row r="511">
          <cell r="A511" t="str">
            <v>660.40.75.610-6375.16</v>
          </cell>
          <cell r="B511" t="str">
            <v>Operating Fees Universal Waste Recycling</v>
          </cell>
          <cell r="C511" t="str">
            <v>660.40.75.610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 t="str">
            <v>+++</v>
          </cell>
        </row>
        <row r="512">
          <cell r="A512" t="str">
            <v>660.40.75.620-6375.16</v>
          </cell>
          <cell r="B512" t="str">
            <v>Operating Fees Universal Waste Recycling</v>
          </cell>
          <cell r="C512" t="str">
            <v>660.40.75.620</v>
          </cell>
          <cell r="D512">
            <v>40000</v>
          </cell>
          <cell r="E512">
            <v>0</v>
          </cell>
          <cell r="F512">
            <v>40000</v>
          </cell>
          <cell r="G512">
            <v>0</v>
          </cell>
          <cell r="H512">
            <v>0</v>
          </cell>
          <cell r="I512">
            <v>4513.96</v>
          </cell>
          <cell r="J512">
            <v>35486.04</v>
          </cell>
          <cell r="K512">
            <v>0.11</v>
          </cell>
        </row>
        <row r="513">
          <cell r="A513" t="str">
            <v>660.40.75.001-6375.17</v>
          </cell>
          <cell r="B513" t="str">
            <v>Operating Fees Refrigerant Cylinders</v>
          </cell>
          <cell r="C513" t="str">
            <v>660.40.75.001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 t="str">
            <v>+++</v>
          </cell>
        </row>
        <row r="514">
          <cell r="A514" t="str">
            <v>660.40.75.610-6375.17</v>
          </cell>
          <cell r="B514" t="str">
            <v>Operating Fees Refrigerant Cylinders</v>
          </cell>
          <cell r="C514" t="str">
            <v>660.40.75.610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 t="str">
            <v>+++</v>
          </cell>
        </row>
        <row r="515">
          <cell r="A515" t="str">
            <v>660.40.75.620-6375.17</v>
          </cell>
          <cell r="B515" t="str">
            <v>Operating Fees Refrigerant Cylinders</v>
          </cell>
          <cell r="C515" t="str">
            <v>660.40.75.620</v>
          </cell>
          <cell r="D515">
            <v>0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 t="str">
            <v>+++</v>
          </cell>
        </row>
        <row r="516">
          <cell r="A516" t="str">
            <v>660.40.75.001-6375.18</v>
          </cell>
          <cell r="B516" t="str">
            <v>Operating Fees Used Oil Recycling</v>
          </cell>
          <cell r="C516" t="str">
            <v>660.40.75.001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 t="str">
            <v>+++</v>
          </cell>
        </row>
        <row r="517">
          <cell r="A517" t="str">
            <v>660.40.75.620-6375.18</v>
          </cell>
          <cell r="B517" t="str">
            <v>Operating Fees Used Oil Recycling</v>
          </cell>
          <cell r="C517" t="str">
            <v>660.40.75.620</v>
          </cell>
          <cell r="D517">
            <v>3000</v>
          </cell>
          <cell r="E517">
            <v>0</v>
          </cell>
          <cell r="F517">
            <v>3000</v>
          </cell>
          <cell r="G517">
            <v>0</v>
          </cell>
          <cell r="H517">
            <v>0</v>
          </cell>
          <cell r="I517">
            <v>975</v>
          </cell>
          <cell r="J517">
            <v>2025</v>
          </cell>
          <cell r="K517">
            <v>0.33</v>
          </cell>
        </row>
        <row r="518">
          <cell r="A518" t="str">
            <v>660.40.55.500-6400.01</v>
          </cell>
          <cell r="B518" t="str">
            <v>Repairs &amp; Maintenance Building</v>
          </cell>
          <cell r="C518" t="str">
            <v>660.40.55.500</v>
          </cell>
          <cell r="D518">
            <v>1800</v>
          </cell>
          <cell r="E518">
            <v>0</v>
          </cell>
          <cell r="F518">
            <v>1800</v>
          </cell>
          <cell r="G518">
            <v>0</v>
          </cell>
          <cell r="H518">
            <v>0</v>
          </cell>
          <cell r="I518">
            <v>220.19</v>
          </cell>
          <cell r="J518">
            <v>1579.81</v>
          </cell>
          <cell r="K518">
            <v>0.12</v>
          </cell>
        </row>
        <row r="519">
          <cell r="A519" t="str">
            <v>660.40.75.001-6400.01</v>
          </cell>
          <cell r="B519" t="str">
            <v>Repairs &amp; Maintenance Building</v>
          </cell>
          <cell r="C519" t="str">
            <v>660.40.75.001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 t="str">
            <v>+++</v>
          </cell>
        </row>
        <row r="520">
          <cell r="A520" t="str">
            <v>660.40.75.001-6400.02</v>
          </cell>
          <cell r="B520" t="str">
            <v>Repairs &amp; Maintenance Minor Equipment/Other</v>
          </cell>
          <cell r="C520" t="str">
            <v>660.40.75.001</v>
          </cell>
          <cell r="D520">
            <v>1500</v>
          </cell>
          <cell r="E520">
            <v>0</v>
          </cell>
          <cell r="F520">
            <v>1500</v>
          </cell>
          <cell r="G520">
            <v>0</v>
          </cell>
          <cell r="H520">
            <v>0</v>
          </cell>
          <cell r="I520">
            <v>0</v>
          </cell>
          <cell r="J520">
            <v>1500</v>
          </cell>
          <cell r="K520">
            <v>0</v>
          </cell>
        </row>
        <row r="521">
          <cell r="A521" t="str">
            <v>660.40.75.610-6400.02</v>
          </cell>
          <cell r="B521" t="str">
            <v>Repairs &amp; Maintenance Minor Equipment/Other</v>
          </cell>
          <cell r="C521" t="str">
            <v>660.40.75.610</v>
          </cell>
          <cell r="D521">
            <v>10000</v>
          </cell>
          <cell r="E521">
            <v>0</v>
          </cell>
          <cell r="F521">
            <v>10000</v>
          </cell>
          <cell r="G521">
            <v>0</v>
          </cell>
          <cell r="H521">
            <v>0</v>
          </cell>
          <cell r="I521">
            <v>0</v>
          </cell>
          <cell r="J521">
            <v>10000</v>
          </cell>
          <cell r="K521">
            <v>0</v>
          </cell>
        </row>
        <row r="522">
          <cell r="A522" t="str">
            <v>660.40.75.620-6400.02</v>
          </cell>
          <cell r="B522" t="str">
            <v>Repairs &amp; Maintenance Minor Equipment/Other</v>
          </cell>
          <cell r="C522" t="str">
            <v>660.40.75.620</v>
          </cell>
          <cell r="D522">
            <v>20000</v>
          </cell>
          <cell r="E522">
            <v>0</v>
          </cell>
          <cell r="F522">
            <v>20000</v>
          </cell>
          <cell r="G522">
            <v>0</v>
          </cell>
          <cell r="H522">
            <v>0</v>
          </cell>
          <cell r="I522">
            <v>0</v>
          </cell>
          <cell r="J522">
            <v>20000</v>
          </cell>
          <cell r="K522">
            <v>0</v>
          </cell>
        </row>
        <row r="523">
          <cell r="A523" t="str">
            <v>660.40.75.630-6400.02</v>
          </cell>
          <cell r="B523" t="str">
            <v>Repairs &amp; Maintenance Minor Equipment/Other</v>
          </cell>
          <cell r="C523" t="str">
            <v>660.40.75.630</v>
          </cell>
          <cell r="D523">
            <v>750</v>
          </cell>
          <cell r="E523">
            <v>0</v>
          </cell>
          <cell r="F523">
            <v>750</v>
          </cell>
          <cell r="G523">
            <v>0</v>
          </cell>
          <cell r="H523">
            <v>0</v>
          </cell>
          <cell r="I523">
            <v>32.020000000000003</v>
          </cell>
          <cell r="J523">
            <v>717.98</v>
          </cell>
          <cell r="K523">
            <v>0.04</v>
          </cell>
        </row>
        <row r="524">
          <cell r="A524" t="str">
            <v>660.40.75.001-6400.03</v>
          </cell>
          <cell r="B524" t="str">
            <v>Repairs &amp; Maintenance Major Repair &amp; Contingency</v>
          </cell>
          <cell r="C524" t="str">
            <v>660.40.75.001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 t="str">
            <v>+++</v>
          </cell>
        </row>
        <row r="525">
          <cell r="A525" t="str">
            <v>660.40.75.001-6400.04</v>
          </cell>
          <cell r="B525" t="str">
            <v>Repairs &amp; Maintenance Equipment Rental</v>
          </cell>
          <cell r="C525" t="str">
            <v>660.40.75.001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 t="str">
            <v>+++</v>
          </cell>
        </row>
        <row r="526">
          <cell r="A526" t="str">
            <v>660.40.75.630-6400.04</v>
          </cell>
          <cell r="B526" t="str">
            <v>Repairs &amp; Maintenance Equipment Rental</v>
          </cell>
          <cell r="C526" t="str">
            <v>660.40.75.630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 t="str">
            <v>+++</v>
          </cell>
        </row>
        <row r="527">
          <cell r="A527" t="str">
            <v>660.40.60.520-6400.05</v>
          </cell>
          <cell r="B527" t="str">
            <v>Repairs &amp; Maintenance Vehicle</v>
          </cell>
          <cell r="C527" t="str">
            <v>660.40.60.520</v>
          </cell>
          <cell r="D527">
            <v>20000</v>
          </cell>
          <cell r="E527">
            <v>0</v>
          </cell>
          <cell r="F527">
            <v>20000</v>
          </cell>
          <cell r="G527">
            <v>0</v>
          </cell>
          <cell r="H527">
            <v>0</v>
          </cell>
          <cell r="I527">
            <v>1653.88</v>
          </cell>
          <cell r="J527">
            <v>18346.12</v>
          </cell>
          <cell r="K527">
            <v>0.08</v>
          </cell>
        </row>
        <row r="528">
          <cell r="A528" t="str">
            <v>660.40.60.530-6400.05</v>
          </cell>
          <cell r="B528" t="str">
            <v>Repairs &amp; Maintenance Vehicle</v>
          </cell>
          <cell r="C528" t="str">
            <v>660.40.60.530</v>
          </cell>
          <cell r="D528">
            <v>400000</v>
          </cell>
          <cell r="E528">
            <v>0</v>
          </cell>
          <cell r="F528">
            <v>400000</v>
          </cell>
          <cell r="G528">
            <v>0</v>
          </cell>
          <cell r="H528">
            <v>0</v>
          </cell>
          <cell r="I528">
            <v>98437.54</v>
          </cell>
          <cell r="J528">
            <v>301562.46000000002</v>
          </cell>
          <cell r="K528">
            <v>0.25</v>
          </cell>
        </row>
        <row r="529">
          <cell r="A529" t="str">
            <v>660.40.75.001-6400.05</v>
          </cell>
          <cell r="B529" t="str">
            <v>Repairs &amp; Maintenance Vehicle</v>
          </cell>
          <cell r="C529" t="str">
            <v>660.40.75.001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 t="str">
            <v>+++</v>
          </cell>
        </row>
        <row r="530">
          <cell r="A530" t="str">
            <v>660.40.75.610-6400.05</v>
          </cell>
          <cell r="B530" t="str">
            <v>Repairs &amp; Maintenance Vehicle</v>
          </cell>
          <cell r="C530" t="str">
            <v>660.40.75.610</v>
          </cell>
          <cell r="D530">
            <v>0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 t="str">
            <v>+++</v>
          </cell>
        </row>
        <row r="531">
          <cell r="A531" t="str">
            <v>660.40.75.620-6400.05</v>
          </cell>
          <cell r="B531" t="str">
            <v>Repairs &amp; Maintenance Vehicle</v>
          </cell>
          <cell r="C531" t="str">
            <v>660.40.75.620</v>
          </cell>
          <cell r="D531">
            <v>0</v>
          </cell>
          <cell r="E531">
            <v>0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 t="str">
            <v>+++</v>
          </cell>
        </row>
        <row r="532">
          <cell r="A532" t="str">
            <v>660.40.75.630-6400.05</v>
          </cell>
          <cell r="B532" t="str">
            <v>Repairs &amp; Maintenance Vehicle</v>
          </cell>
          <cell r="C532" t="str">
            <v>660.40.75.630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 t="str">
            <v>+++</v>
          </cell>
        </row>
        <row r="533">
          <cell r="A533" t="str">
            <v>660.40.75.001-6400.06</v>
          </cell>
          <cell r="B533" t="str">
            <v>Repairs &amp; Maintenance Smog Retrofit</v>
          </cell>
          <cell r="C533" t="str">
            <v>660.40.75.001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 t="str">
            <v>+++</v>
          </cell>
        </row>
        <row r="534">
          <cell r="A534" t="str">
            <v>660.40.75.610-6400.06</v>
          </cell>
          <cell r="B534" t="str">
            <v>Repairs &amp; Maintenance Smog Retrofit</v>
          </cell>
          <cell r="C534" t="str">
            <v>660.40.75.610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 t="str">
            <v>+++</v>
          </cell>
        </row>
        <row r="535">
          <cell r="A535" t="str">
            <v>660.40.75.620-6400.06</v>
          </cell>
          <cell r="B535" t="str">
            <v>Repairs &amp; Maintenance Smog Retrofit</v>
          </cell>
          <cell r="C535" t="str">
            <v>660.40.75.620</v>
          </cell>
          <cell r="D535">
            <v>0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 t="str">
            <v>+++</v>
          </cell>
        </row>
        <row r="536">
          <cell r="A536" t="str">
            <v>660.40.75.630-6400.06</v>
          </cell>
          <cell r="B536" t="str">
            <v>Repairs &amp; Maintenance Smog Retrofit</v>
          </cell>
          <cell r="C536" t="str">
            <v>660.40.75.630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 t="str">
            <v>+++</v>
          </cell>
        </row>
        <row r="537">
          <cell r="A537" t="str">
            <v>660.40.75.001-6400.07</v>
          </cell>
          <cell r="B537" t="str">
            <v>Repairs &amp; Maintenance Radio Communication</v>
          </cell>
          <cell r="C537" t="str">
            <v>660.40.75.001</v>
          </cell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 t="str">
            <v>+++</v>
          </cell>
        </row>
        <row r="538">
          <cell r="A538" t="str">
            <v>660.40.75.610-6400.07</v>
          </cell>
          <cell r="B538" t="str">
            <v>Repairs &amp; Maintenance Radio Communication</v>
          </cell>
          <cell r="C538" t="str">
            <v>660.40.75.610</v>
          </cell>
          <cell r="D538">
            <v>5000</v>
          </cell>
          <cell r="E538">
            <v>0</v>
          </cell>
          <cell r="F538">
            <v>5000</v>
          </cell>
          <cell r="G538">
            <v>0</v>
          </cell>
          <cell r="H538">
            <v>0</v>
          </cell>
          <cell r="I538">
            <v>0</v>
          </cell>
          <cell r="J538">
            <v>5000</v>
          </cell>
          <cell r="K538">
            <v>0</v>
          </cell>
        </row>
        <row r="539">
          <cell r="A539" t="str">
            <v>660.40.75.620-6400.07</v>
          </cell>
          <cell r="B539" t="str">
            <v>Repairs &amp; Maintenance Radio Communication</v>
          </cell>
          <cell r="C539" t="str">
            <v>660.40.75.620</v>
          </cell>
          <cell r="D539">
            <v>1000</v>
          </cell>
          <cell r="E539">
            <v>0</v>
          </cell>
          <cell r="F539">
            <v>1000</v>
          </cell>
          <cell r="G539">
            <v>0</v>
          </cell>
          <cell r="H539">
            <v>0</v>
          </cell>
          <cell r="I539">
            <v>0</v>
          </cell>
          <cell r="J539">
            <v>1000</v>
          </cell>
          <cell r="K539">
            <v>0</v>
          </cell>
        </row>
        <row r="540">
          <cell r="A540" t="str">
            <v>660.40.75.630-6400.07</v>
          </cell>
          <cell r="B540" t="str">
            <v>Repairs &amp; Maintenance Radio Communication</v>
          </cell>
          <cell r="C540" t="str">
            <v>660.40.75.630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 t="str">
            <v>+++</v>
          </cell>
        </row>
        <row r="541">
          <cell r="A541" t="str">
            <v>660.40.75.610-6400.10</v>
          </cell>
          <cell r="B541" t="str">
            <v>Repairs &amp; Maintenance Pavement</v>
          </cell>
          <cell r="C541" t="str">
            <v>660.40.75.610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 t="str">
            <v>+++</v>
          </cell>
        </row>
        <row r="542">
          <cell r="A542" t="str">
            <v>660.40.75.620-6400.10</v>
          </cell>
          <cell r="B542" t="str">
            <v>Repairs &amp; Maintenance Pavement</v>
          </cell>
          <cell r="C542" t="str">
            <v>660.40.75.620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 t="str">
            <v>+++</v>
          </cell>
        </row>
        <row r="543">
          <cell r="A543" t="str">
            <v>660.40.75.001-6400.20</v>
          </cell>
          <cell r="B543" t="str">
            <v>Repairs &amp; Maintenance Property Maintenance</v>
          </cell>
          <cell r="C543" t="str">
            <v>660.40.75.001</v>
          </cell>
          <cell r="D543">
            <v>2000</v>
          </cell>
          <cell r="E543">
            <v>0</v>
          </cell>
          <cell r="F543">
            <v>2000</v>
          </cell>
          <cell r="G543">
            <v>0</v>
          </cell>
          <cell r="H543">
            <v>0</v>
          </cell>
          <cell r="I543">
            <v>426</v>
          </cell>
          <cell r="J543">
            <v>1574</v>
          </cell>
          <cell r="K543">
            <v>0.21</v>
          </cell>
        </row>
        <row r="544">
          <cell r="A544" t="str">
            <v>660.40.75.610-6400.23</v>
          </cell>
          <cell r="B544" t="str">
            <v>Repairs &amp; Maintenance Bin Repair</v>
          </cell>
          <cell r="C544" t="str">
            <v>660.40.75.610</v>
          </cell>
          <cell r="D544">
            <v>50000</v>
          </cell>
          <cell r="E544">
            <v>0</v>
          </cell>
          <cell r="F544">
            <v>50000</v>
          </cell>
          <cell r="G544">
            <v>0</v>
          </cell>
          <cell r="H544">
            <v>0</v>
          </cell>
          <cell r="I544">
            <v>19614.29</v>
          </cell>
          <cell r="J544">
            <v>30385.71</v>
          </cell>
          <cell r="K544">
            <v>0.39</v>
          </cell>
        </row>
        <row r="545">
          <cell r="A545" t="str">
            <v>660.40.75.620-6400.23</v>
          </cell>
          <cell r="B545" t="str">
            <v>Repairs &amp; Maintenance Bin Repair</v>
          </cell>
          <cell r="C545" t="str">
            <v>660.40.75.620</v>
          </cell>
          <cell r="D545">
            <v>0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 t="str">
            <v>+++</v>
          </cell>
        </row>
        <row r="546">
          <cell r="A546" t="str">
            <v>660.40.75.001-6500.01</v>
          </cell>
          <cell r="B546" t="str">
            <v>Claims &amp; Insurance SIR</v>
          </cell>
          <cell r="C546" t="str">
            <v>660.40.75.001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 t="str">
            <v>+++</v>
          </cell>
        </row>
        <row r="547">
          <cell r="A547" t="str">
            <v>660.40.75.001-6500.04</v>
          </cell>
          <cell r="B547" t="str">
            <v>Claims &amp; Insurance Insurance Premiums</v>
          </cell>
          <cell r="C547" t="str">
            <v>660.40.75.001</v>
          </cell>
          <cell r="D547">
            <v>186050</v>
          </cell>
          <cell r="E547">
            <v>0</v>
          </cell>
          <cell r="F547">
            <v>186050</v>
          </cell>
          <cell r="G547">
            <v>0</v>
          </cell>
          <cell r="H547">
            <v>0</v>
          </cell>
          <cell r="I547">
            <v>0</v>
          </cell>
          <cell r="J547">
            <v>186050</v>
          </cell>
          <cell r="K547">
            <v>0</v>
          </cell>
        </row>
        <row r="548">
          <cell r="A548" t="str">
            <v>660.40.75.001-6600.01</v>
          </cell>
          <cell r="B548" t="str">
            <v>Administrative Expenses Meetings</v>
          </cell>
          <cell r="C548" t="str">
            <v>660.40.75.001</v>
          </cell>
          <cell r="D548">
            <v>1000</v>
          </cell>
          <cell r="E548">
            <v>0</v>
          </cell>
          <cell r="F548">
            <v>1000</v>
          </cell>
          <cell r="G548">
            <v>0</v>
          </cell>
          <cell r="H548">
            <v>0</v>
          </cell>
          <cell r="I548">
            <v>357.24</v>
          </cell>
          <cell r="J548">
            <v>642.76</v>
          </cell>
          <cell r="K548">
            <v>0.36</v>
          </cell>
        </row>
        <row r="549">
          <cell r="A549" t="str">
            <v>660.40.75.610-6600.01</v>
          </cell>
          <cell r="B549" t="str">
            <v>Administrative Expenses Meetings</v>
          </cell>
          <cell r="C549" t="str">
            <v>660.40.75.610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 t="str">
            <v>+++</v>
          </cell>
        </row>
        <row r="550">
          <cell r="A550" t="str">
            <v>660.40.75.620-6600.01</v>
          </cell>
          <cell r="B550" t="str">
            <v>Administrative Expenses Meetings</v>
          </cell>
          <cell r="C550" t="str">
            <v>660.40.75.620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 t="str">
            <v>+++</v>
          </cell>
        </row>
        <row r="551">
          <cell r="A551" t="str">
            <v>660.40.75.630-6600.01</v>
          </cell>
          <cell r="B551" t="str">
            <v>Administrative Expenses Meetings</v>
          </cell>
          <cell r="C551" t="str">
            <v>660.40.75.630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 t="str">
            <v>+++</v>
          </cell>
        </row>
        <row r="552">
          <cell r="A552" t="str">
            <v>660.40.75.001-6600.03</v>
          </cell>
          <cell r="B552" t="str">
            <v>Administrative Expenses Mileage Reimbursement</v>
          </cell>
          <cell r="C552" t="str">
            <v>660.40.75.001</v>
          </cell>
          <cell r="D552">
            <v>200</v>
          </cell>
          <cell r="E552">
            <v>0</v>
          </cell>
          <cell r="F552">
            <v>200</v>
          </cell>
          <cell r="G552">
            <v>0</v>
          </cell>
          <cell r="H552">
            <v>0</v>
          </cell>
          <cell r="I552">
            <v>0</v>
          </cell>
          <cell r="J552">
            <v>200</v>
          </cell>
          <cell r="K552">
            <v>0</v>
          </cell>
        </row>
        <row r="553">
          <cell r="A553" t="str">
            <v>660.40.75.610-6600.03</v>
          </cell>
          <cell r="B553" t="str">
            <v>Administrative Expenses Mileage Reimbursement</v>
          </cell>
          <cell r="C553" t="str">
            <v>660.40.75.610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 t="str">
            <v>+++</v>
          </cell>
        </row>
        <row r="554">
          <cell r="A554" t="str">
            <v>660.40.75.620-6600.03</v>
          </cell>
          <cell r="B554" t="str">
            <v>Administrative Expenses Mileage Reimbursement</v>
          </cell>
          <cell r="C554" t="str">
            <v>660.40.75.620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 t="str">
            <v>+++</v>
          </cell>
        </row>
        <row r="555">
          <cell r="A555" t="str">
            <v>660.40.75.630-6600.03</v>
          </cell>
          <cell r="B555" t="str">
            <v>Administrative Expenses Mileage Reimbursement</v>
          </cell>
          <cell r="C555" t="str">
            <v>660.40.75.630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 t="str">
            <v>+++</v>
          </cell>
        </row>
        <row r="556">
          <cell r="A556" t="str">
            <v>660.05.00.160-6600.04</v>
          </cell>
          <cell r="B556" t="str">
            <v>Administrative Expenses Training/Conferences</v>
          </cell>
          <cell r="C556" t="str">
            <v>660.05.00.160</v>
          </cell>
          <cell r="D556">
            <v>1200</v>
          </cell>
          <cell r="E556">
            <v>0</v>
          </cell>
          <cell r="F556">
            <v>1200</v>
          </cell>
          <cell r="G556">
            <v>0</v>
          </cell>
          <cell r="H556">
            <v>0</v>
          </cell>
          <cell r="I556">
            <v>0</v>
          </cell>
          <cell r="J556">
            <v>1200</v>
          </cell>
          <cell r="K556">
            <v>0</v>
          </cell>
        </row>
        <row r="557">
          <cell r="A557" t="str">
            <v>660.40.50.001-6600.04</v>
          </cell>
          <cell r="B557" t="str">
            <v>Administrative Expenses Training/Conferences</v>
          </cell>
          <cell r="C557" t="str">
            <v>660.40.50.001</v>
          </cell>
          <cell r="D557">
            <v>5000</v>
          </cell>
          <cell r="E557">
            <v>0</v>
          </cell>
          <cell r="F557">
            <v>5000</v>
          </cell>
          <cell r="G557">
            <v>0</v>
          </cell>
          <cell r="H557">
            <v>0</v>
          </cell>
          <cell r="I557">
            <v>0</v>
          </cell>
          <cell r="J557">
            <v>5000</v>
          </cell>
          <cell r="K557">
            <v>0</v>
          </cell>
        </row>
        <row r="558">
          <cell r="A558" t="str">
            <v>660.40.60.530-6600.04</v>
          </cell>
          <cell r="B558" t="str">
            <v>Administrative Expenses Training/Conferences</v>
          </cell>
          <cell r="C558" t="str">
            <v>660.40.60.530</v>
          </cell>
          <cell r="D558">
            <v>5500</v>
          </cell>
          <cell r="E558">
            <v>0</v>
          </cell>
          <cell r="F558">
            <v>5500</v>
          </cell>
          <cell r="G558">
            <v>0</v>
          </cell>
          <cell r="H558">
            <v>0</v>
          </cell>
          <cell r="I558">
            <v>0</v>
          </cell>
          <cell r="J558">
            <v>5500</v>
          </cell>
          <cell r="K558">
            <v>0</v>
          </cell>
        </row>
        <row r="559">
          <cell r="A559" t="str">
            <v>660.40.75.001-6600.04</v>
          </cell>
          <cell r="B559" t="str">
            <v>Administrative Expenses Training/Conferences</v>
          </cell>
          <cell r="C559" t="str">
            <v>660.40.75.001</v>
          </cell>
          <cell r="D559">
            <v>5000</v>
          </cell>
          <cell r="E559">
            <v>0</v>
          </cell>
          <cell r="F559">
            <v>5000</v>
          </cell>
          <cell r="G559">
            <v>0</v>
          </cell>
          <cell r="H559">
            <v>0</v>
          </cell>
          <cell r="I559">
            <v>0</v>
          </cell>
          <cell r="J559">
            <v>5000</v>
          </cell>
          <cell r="K559">
            <v>0</v>
          </cell>
        </row>
        <row r="560">
          <cell r="A560" t="str">
            <v>660.40.75.610-6600.04</v>
          </cell>
          <cell r="B560" t="str">
            <v>Administrative Expenses Training/Conferences</v>
          </cell>
          <cell r="C560" t="str">
            <v>660.40.75.610</v>
          </cell>
          <cell r="D560">
            <v>1000</v>
          </cell>
          <cell r="E560">
            <v>0</v>
          </cell>
          <cell r="F560">
            <v>1000</v>
          </cell>
          <cell r="G560">
            <v>0</v>
          </cell>
          <cell r="H560">
            <v>0</v>
          </cell>
          <cell r="I560">
            <v>107</v>
          </cell>
          <cell r="J560">
            <v>893</v>
          </cell>
          <cell r="K560">
            <v>0.11</v>
          </cell>
        </row>
        <row r="561">
          <cell r="A561" t="str">
            <v>660.40.75.620-6600.04</v>
          </cell>
          <cell r="B561" t="str">
            <v>Administrative Expenses Training/Conferences</v>
          </cell>
          <cell r="C561" t="str">
            <v>660.40.75.620</v>
          </cell>
          <cell r="D561">
            <v>5000</v>
          </cell>
          <cell r="E561">
            <v>0</v>
          </cell>
          <cell r="F561">
            <v>5000</v>
          </cell>
          <cell r="G561">
            <v>0</v>
          </cell>
          <cell r="H561">
            <v>0</v>
          </cell>
          <cell r="I561">
            <v>0</v>
          </cell>
          <cell r="J561">
            <v>5000</v>
          </cell>
          <cell r="K561">
            <v>0</v>
          </cell>
        </row>
        <row r="562">
          <cell r="A562" t="str">
            <v>660.40.75.630-6600.04</v>
          </cell>
          <cell r="B562" t="str">
            <v>Administrative Expenses Training/Conferences</v>
          </cell>
          <cell r="C562" t="str">
            <v>660.40.75.630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 t="str">
            <v>+++</v>
          </cell>
        </row>
        <row r="563">
          <cell r="A563" t="str">
            <v>660.05.00.160-6600.07</v>
          </cell>
          <cell r="B563" t="str">
            <v>Administrative Expenses Employee Recruitment</v>
          </cell>
          <cell r="C563" t="str">
            <v>660.05.00.160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 t="str">
            <v>+++</v>
          </cell>
        </row>
        <row r="564">
          <cell r="A564" t="str">
            <v>660.40.50.001-6600.07</v>
          </cell>
          <cell r="B564" t="str">
            <v>Administrative Expenses Employee Recruitment</v>
          </cell>
          <cell r="C564" t="str">
            <v>660.40.50.001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 t="str">
            <v>+++</v>
          </cell>
        </row>
        <row r="565">
          <cell r="A565" t="str">
            <v>660.40.55.500-6600.07</v>
          </cell>
          <cell r="B565" t="str">
            <v>Administrative Expenses Employee Recruitment</v>
          </cell>
          <cell r="C565" t="str">
            <v>660.40.55.500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 t="str">
            <v>+++</v>
          </cell>
        </row>
        <row r="566">
          <cell r="A566" t="str">
            <v>660.40.75.001-6600.07</v>
          </cell>
          <cell r="B566" t="str">
            <v>Administrative Expenses Employee Recruitment</v>
          </cell>
          <cell r="C566" t="str">
            <v>660.40.75.001</v>
          </cell>
          <cell r="D566">
            <v>1900</v>
          </cell>
          <cell r="E566">
            <v>0</v>
          </cell>
          <cell r="F566">
            <v>1900</v>
          </cell>
          <cell r="G566">
            <v>0</v>
          </cell>
          <cell r="H566">
            <v>0</v>
          </cell>
          <cell r="I566">
            <v>215</v>
          </cell>
          <cell r="J566">
            <v>1685</v>
          </cell>
          <cell r="K566">
            <v>0.11</v>
          </cell>
        </row>
        <row r="567">
          <cell r="A567" t="str">
            <v>660.40.75.610-6600.07</v>
          </cell>
          <cell r="B567" t="str">
            <v>Administrative Expenses Employee Recruitment</v>
          </cell>
          <cell r="C567" t="str">
            <v>660.40.75.610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 t="str">
            <v>+++</v>
          </cell>
        </row>
        <row r="568">
          <cell r="A568" t="str">
            <v>660.40.75.620-6600.07</v>
          </cell>
          <cell r="B568" t="str">
            <v>Administrative Expenses Employee Recruitment</v>
          </cell>
          <cell r="C568" t="str">
            <v>660.40.75.620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 t="str">
            <v>+++</v>
          </cell>
        </row>
        <row r="569">
          <cell r="A569" t="str">
            <v>660.40.75.001-6600.25</v>
          </cell>
          <cell r="B569" t="str">
            <v>Administrative Expenses Support Services-Indirect Labor</v>
          </cell>
          <cell r="C569" t="str">
            <v>660.40.75.001</v>
          </cell>
          <cell r="D569">
            <v>1308285</v>
          </cell>
          <cell r="E569">
            <v>0</v>
          </cell>
          <cell r="F569">
            <v>1308285</v>
          </cell>
          <cell r="G569">
            <v>0</v>
          </cell>
          <cell r="H569">
            <v>0</v>
          </cell>
          <cell r="I569">
            <v>0</v>
          </cell>
          <cell r="J569">
            <v>1308285</v>
          </cell>
          <cell r="K569">
            <v>0</v>
          </cell>
        </row>
        <row r="570">
          <cell r="A570" t="str">
            <v>660.40.75.001-6600.26</v>
          </cell>
          <cell r="B570" t="str">
            <v>Administrative Expenses Support Services-IT</v>
          </cell>
          <cell r="C570" t="str">
            <v>660.40.75.001</v>
          </cell>
          <cell r="D570">
            <v>123820</v>
          </cell>
          <cell r="E570">
            <v>0</v>
          </cell>
          <cell r="F570">
            <v>123820</v>
          </cell>
          <cell r="G570">
            <v>0</v>
          </cell>
          <cell r="H570">
            <v>0</v>
          </cell>
          <cell r="I570">
            <v>0</v>
          </cell>
          <cell r="J570">
            <v>123820</v>
          </cell>
          <cell r="K570">
            <v>0</v>
          </cell>
        </row>
        <row r="571">
          <cell r="A571" t="str">
            <v>660.40.75.001-6600.28</v>
          </cell>
          <cell r="B571" t="str">
            <v>Administrative Expenses Equipment Fund Contribution</v>
          </cell>
          <cell r="C571" t="str">
            <v>660.40.75.001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 t="str">
            <v>+++</v>
          </cell>
        </row>
        <row r="572">
          <cell r="A572" t="str">
            <v>660.40.75.001-6600.32</v>
          </cell>
          <cell r="B572" t="str">
            <v>Administrative Expenses Vehicle Fund Contribution</v>
          </cell>
          <cell r="C572" t="str">
            <v>660.40.75.001</v>
          </cell>
          <cell r="D572">
            <v>175455</v>
          </cell>
          <cell r="E572">
            <v>0</v>
          </cell>
          <cell r="F572">
            <v>175455</v>
          </cell>
          <cell r="G572">
            <v>0</v>
          </cell>
          <cell r="H572">
            <v>0</v>
          </cell>
          <cell r="I572">
            <v>0</v>
          </cell>
          <cell r="J572">
            <v>175455</v>
          </cell>
          <cell r="K572">
            <v>0</v>
          </cell>
        </row>
        <row r="573">
          <cell r="A573" t="str">
            <v>660.40.75.001-6600.36</v>
          </cell>
          <cell r="B573" t="str">
            <v>Administrative Expenses IT Fund Contribution</v>
          </cell>
          <cell r="C573" t="str">
            <v>660.40.75.001</v>
          </cell>
          <cell r="D573">
            <v>112330</v>
          </cell>
          <cell r="E573">
            <v>0</v>
          </cell>
          <cell r="F573">
            <v>112330</v>
          </cell>
          <cell r="G573">
            <v>0</v>
          </cell>
          <cell r="H573">
            <v>0</v>
          </cell>
          <cell r="I573">
            <v>0</v>
          </cell>
          <cell r="J573">
            <v>112330</v>
          </cell>
          <cell r="K573">
            <v>0</v>
          </cell>
        </row>
        <row r="574">
          <cell r="A574" t="str">
            <v>660.40.75.001-6600.41</v>
          </cell>
          <cell r="B574" t="str">
            <v>Administrative Expenses Community Clean-up</v>
          </cell>
          <cell r="C574" t="str">
            <v>660.40.75.001</v>
          </cell>
          <cell r="D574">
            <v>25000</v>
          </cell>
          <cell r="E574">
            <v>0</v>
          </cell>
          <cell r="F574">
            <v>25000</v>
          </cell>
          <cell r="G574">
            <v>0</v>
          </cell>
          <cell r="H574">
            <v>0</v>
          </cell>
          <cell r="I574">
            <v>0</v>
          </cell>
          <cell r="J574">
            <v>25000</v>
          </cell>
          <cell r="K574">
            <v>0</v>
          </cell>
        </row>
        <row r="575">
          <cell r="A575" t="str">
            <v>660.00.00.900-6700.01</v>
          </cell>
          <cell r="B575" t="str">
            <v>Depreciation Buildings</v>
          </cell>
          <cell r="C575" t="str">
            <v>660.00.00.900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 t="str">
            <v>+++</v>
          </cell>
        </row>
        <row r="576">
          <cell r="A576" t="str">
            <v>660.00.00.900-6700.02</v>
          </cell>
          <cell r="B576" t="str">
            <v>Depreciation Building Improvements</v>
          </cell>
          <cell r="C576" t="str">
            <v>660.00.00.900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 t="str">
            <v>+++</v>
          </cell>
        </row>
        <row r="577">
          <cell r="A577" t="str">
            <v>660.00.00.900-6700.03</v>
          </cell>
          <cell r="B577" t="str">
            <v>Depreciation Computer Hardware</v>
          </cell>
          <cell r="C577" t="str">
            <v>660.00.00.900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 t="str">
            <v>+++</v>
          </cell>
        </row>
        <row r="578">
          <cell r="A578" t="str">
            <v>660.00.00.900-6700.04</v>
          </cell>
          <cell r="B578" t="str">
            <v>Depreciation Software</v>
          </cell>
          <cell r="C578" t="str">
            <v>660.00.00.900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 t="str">
            <v>+++</v>
          </cell>
        </row>
        <row r="579">
          <cell r="A579" t="str">
            <v>660.00.00.900-6700.05</v>
          </cell>
          <cell r="B579" t="str">
            <v>Depreciation Machinery &amp; Equipment</v>
          </cell>
          <cell r="C579" t="str">
            <v>660.00.00.900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 t="str">
            <v>+++</v>
          </cell>
        </row>
        <row r="580">
          <cell r="A580" t="str">
            <v>660.00.00.900-6700.06</v>
          </cell>
          <cell r="B580" t="str">
            <v>Depreciation Vehicles</v>
          </cell>
          <cell r="C580" t="str">
            <v>660.00.00.900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 t="str">
            <v>+++</v>
          </cell>
        </row>
        <row r="581">
          <cell r="A581" t="str">
            <v>660.40.75.001-6700.99</v>
          </cell>
          <cell r="B581" t="str">
            <v>Depreciation Conversion</v>
          </cell>
          <cell r="C581" t="str">
            <v>660.40.75.001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 t="str">
            <v>+++</v>
          </cell>
        </row>
        <row r="582">
          <cell r="A582" t="str">
            <v>660.00.00.900-7000.01</v>
          </cell>
          <cell r="B582" t="str">
            <v>Capital Outlay Vehicles-Minor</v>
          </cell>
          <cell r="C582" t="str">
            <v>660.00.00.900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 t="str">
            <v>+++</v>
          </cell>
        </row>
        <row r="583">
          <cell r="A583" t="str">
            <v>660.00.00.900-7000.02</v>
          </cell>
          <cell r="B583" t="str">
            <v>Capital Outlay Vehicles-Major</v>
          </cell>
          <cell r="C583" t="str">
            <v>660.00.00.900</v>
          </cell>
          <cell r="D583">
            <v>0</v>
          </cell>
          <cell r="E583">
            <v>45161</v>
          </cell>
          <cell r="F583">
            <v>45161</v>
          </cell>
          <cell r="G583">
            <v>0</v>
          </cell>
          <cell r="H583">
            <v>45160.23</v>
          </cell>
          <cell r="I583">
            <v>0</v>
          </cell>
          <cell r="J583">
            <v>0.77</v>
          </cell>
          <cell r="K583">
            <v>1</v>
          </cell>
        </row>
        <row r="584">
          <cell r="A584" t="str">
            <v>660.00.00.900-7000.03</v>
          </cell>
          <cell r="B584" t="str">
            <v>Capital Outlay Operations Equip-Minor</v>
          </cell>
          <cell r="C584" t="str">
            <v>660.00.00.900</v>
          </cell>
          <cell r="D584">
            <v>300000</v>
          </cell>
          <cell r="E584">
            <v>0</v>
          </cell>
          <cell r="F584">
            <v>300000</v>
          </cell>
          <cell r="G584">
            <v>0</v>
          </cell>
          <cell r="H584">
            <v>0</v>
          </cell>
          <cell r="I584">
            <v>0</v>
          </cell>
          <cell r="J584">
            <v>300000</v>
          </cell>
          <cell r="K584">
            <v>0</v>
          </cell>
        </row>
        <row r="585">
          <cell r="A585" t="str">
            <v>660.40.50.001-7000.03</v>
          </cell>
          <cell r="B585" t="str">
            <v>Capital Outlay Operations Equip-Minor</v>
          </cell>
          <cell r="C585" t="str">
            <v>660.40.50.001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 t="str">
            <v>+++</v>
          </cell>
        </row>
        <row r="586">
          <cell r="A586" t="str">
            <v>660.40.60.520-7000.03</v>
          </cell>
          <cell r="B586" t="str">
            <v>Capital Outlay Operations Equip-Minor</v>
          </cell>
          <cell r="C586" t="str">
            <v>660.40.60.520</v>
          </cell>
          <cell r="D586">
            <v>1134</v>
          </cell>
          <cell r="E586">
            <v>0</v>
          </cell>
          <cell r="F586">
            <v>1134</v>
          </cell>
          <cell r="G586">
            <v>0</v>
          </cell>
          <cell r="H586">
            <v>0</v>
          </cell>
          <cell r="I586">
            <v>0</v>
          </cell>
          <cell r="J586">
            <v>1134</v>
          </cell>
          <cell r="K586">
            <v>0</v>
          </cell>
        </row>
        <row r="587">
          <cell r="A587" t="str">
            <v>660.40.75.001-7000.03</v>
          </cell>
          <cell r="B587" t="str">
            <v>Capital Outlay Operations Equip-Minor</v>
          </cell>
          <cell r="C587" t="str">
            <v>660.40.75.001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 t="str">
            <v>+++</v>
          </cell>
        </row>
        <row r="588">
          <cell r="A588" t="str">
            <v>660.00.00.900-7000.04</v>
          </cell>
          <cell r="B588" t="str">
            <v>Capital Outlay Operations Equipment-Major</v>
          </cell>
          <cell r="C588" t="str">
            <v>660.00.00.900</v>
          </cell>
          <cell r="D588">
            <v>700000</v>
          </cell>
          <cell r="E588">
            <v>25297</v>
          </cell>
          <cell r="F588">
            <v>725297</v>
          </cell>
          <cell r="G588">
            <v>0</v>
          </cell>
          <cell r="H588">
            <v>0</v>
          </cell>
          <cell r="I588">
            <v>0</v>
          </cell>
          <cell r="J588">
            <v>725297</v>
          </cell>
          <cell r="K588">
            <v>0</v>
          </cell>
        </row>
        <row r="589">
          <cell r="A589" t="str">
            <v>660.00.00.900-7000.06</v>
          </cell>
          <cell r="B589" t="str">
            <v>Capital Outlay Operations Appartus-Major</v>
          </cell>
          <cell r="C589" t="str">
            <v>660.00.00.900</v>
          </cell>
          <cell r="D589">
            <v>6755000</v>
          </cell>
          <cell r="E589">
            <v>1919686</v>
          </cell>
          <cell r="F589">
            <v>8674686</v>
          </cell>
          <cell r="G589">
            <v>0</v>
          </cell>
          <cell r="H589">
            <v>2678030.09</v>
          </cell>
          <cell r="I589">
            <v>1200966.08</v>
          </cell>
          <cell r="J589">
            <v>4795689.83</v>
          </cell>
          <cell r="K589">
            <v>0.45</v>
          </cell>
        </row>
        <row r="590">
          <cell r="A590" t="str">
            <v>660.00.00.900-7000.07</v>
          </cell>
          <cell r="B590" t="str">
            <v>Capital Outlay Computer Hardware</v>
          </cell>
          <cell r="C590" t="str">
            <v>660.00.00.900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 t="str">
            <v>+++</v>
          </cell>
        </row>
        <row r="591">
          <cell r="A591" t="str">
            <v>660.00.00.900-7000.08</v>
          </cell>
          <cell r="B591" t="str">
            <v>Capital Outlay Computer Software</v>
          </cell>
          <cell r="C591" t="str">
            <v>660.00.00.900</v>
          </cell>
          <cell r="D591">
            <v>220000</v>
          </cell>
          <cell r="E591">
            <v>0</v>
          </cell>
          <cell r="F591">
            <v>220000</v>
          </cell>
          <cell r="G591">
            <v>0</v>
          </cell>
          <cell r="H591">
            <v>0</v>
          </cell>
          <cell r="I591">
            <v>0</v>
          </cell>
          <cell r="J591">
            <v>220000</v>
          </cell>
          <cell r="K591">
            <v>0</v>
          </cell>
        </row>
        <row r="592">
          <cell r="A592" t="str">
            <v>660.00.00.900-7000.09</v>
          </cell>
          <cell r="B592" t="str">
            <v>Capital Outlay Computer Conversion</v>
          </cell>
          <cell r="C592" t="str">
            <v>660.00.00.900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 t="str">
            <v>+++</v>
          </cell>
        </row>
        <row r="593">
          <cell r="A593" t="str">
            <v>660.00.00.900-7000.13</v>
          </cell>
          <cell r="B593" t="str">
            <v>Capital Outlay Collection Containers-Res</v>
          </cell>
          <cell r="C593" t="str">
            <v>660.00.00.900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 t="str">
            <v>+++</v>
          </cell>
        </row>
        <row r="594">
          <cell r="A594" t="str">
            <v>660.00.00.900-7000.14</v>
          </cell>
          <cell r="B594" t="str">
            <v>Capital Outlay Collection Containers-Commercial</v>
          </cell>
          <cell r="C594" t="str">
            <v>660.00.00.900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 t="str">
            <v>+++</v>
          </cell>
        </row>
        <row r="595">
          <cell r="A595" t="str">
            <v>660.00.00.900-7000.99</v>
          </cell>
          <cell r="B595" t="str">
            <v>Capital Outlay General</v>
          </cell>
          <cell r="C595" t="str">
            <v>660.00.00.900</v>
          </cell>
          <cell r="D595">
            <v>6280</v>
          </cell>
          <cell r="E595">
            <v>0</v>
          </cell>
          <cell r="F595">
            <v>6280</v>
          </cell>
          <cell r="G595">
            <v>0</v>
          </cell>
          <cell r="H595">
            <v>0</v>
          </cell>
          <cell r="I595">
            <v>0</v>
          </cell>
          <cell r="J595">
            <v>6280</v>
          </cell>
          <cell r="K595">
            <v>0</v>
          </cell>
        </row>
        <row r="596">
          <cell r="A596" t="str">
            <v>660.40.60.520-7000.99</v>
          </cell>
          <cell r="B596" t="str">
            <v>Capital Outlay General</v>
          </cell>
          <cell r="C596" t="str">
            <v>660.40.60.520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 t="str">
            <v>+++</v>
          </cell>
        </row>
        <row r="597">
          <cell r="A597" t="str">
            <v>660.40.75.001-7000.99</v>
          </cell>
          <cell r="B597" t="str">
            <v>Capital Outlay General</v>
          </cell>
          <cell r="C597" t="str">
            <v>660.40.75.001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 t="str">
            <v>+++</v>
          </cell>
        </row>
        <row r="598">
          <cell r="A598" t="str">
            <v>660.00.00.900-8250.01</v>
          </cell>
          <cell r="B598" t="str">
            <v>Capital Improvements-Solid Waste Land</v>
          </cell>
          <cell r="C598" t="str">
            <v>660.00.00.900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 t="str">
            <v>+++</v>
          </cell>
        </row>
        <row r="599">
          <cell r="A599" t="str">
            <v>660.00.00.900-8250.99</v>
          </cell>
          <cell r="B599" t="str">
            <v>Capital Improvements-Solid Waste General</v>
          </cell>
          <cell r="C599" t="str">
            <v>660.00.00.900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 t="str">
            <v>+++</v>
          </cell>
        </row>
        <row r="600">
          <cell r="A600" t="str">
            <v>660.00.00.900-8450.01</v>
          </cell>
          <cell r="B600" t="str">
            <v>Alternative Energy Food To Fuel</v>
          </cell>
          <cell r="C600" t="str">
            <v>660.00.00.900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 t="str">
            <v>+++</v>
          </cell>
        </row>
        <row r="601">
          <cell r="A601" t="str">
            <v>660.40.75.001-9887.01</v>
          </cell>
          <cell r="B601" t="str">
            <v>Bad Debt Expense Service Fees</v>
          </cell>
          <cell r="C601" t="str">
            <v>660.40.75.001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 t="str">
            <v>+++</v>
          </cell>
        </row>
        <row r="602">
          <cell r="A602" t="str">
            <v>660.40.75.001-9887.02</v>
          </cell>
          <cell r="B602" t="str">
            <v>Bad Debt Expense Penalties</v>
          </cell>
          <cell r="C602" t="str">
            <v>660.40.75.001</v>
          </cell>
          <cell r="D602">
            <v>0</v>
          </cell>
          <cell r="E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 t="str">
            <v>+++</v>
          </cell>
        </row>
        <row r="603">
          <cell r="A603" t="str">
            <v xml:space="preserve">660.00.00.900-9888 - </v>
          </cell>
          <cell r="B603" t="str">
            <v>pital Asset Expenditure Adjustments</v>
          </cell>
          <cell r="C603" t="str">
            <v>660.00.00.900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 t="str">
            <v>+++</v>
          </cell>
        </row>
        <row r="604">
          <cell r="A604" t="str">
            <v>660.00.00.900-9888.01</v>
          </cell>
          <cell r="B604" t="str">
            <v>Capital Asset Expenditure Adjustments  Current Year Additions</v>
          </cell>
          <cell r="C604" t="str">
            <v>660.00.00.900</v>
          </cell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 t="str">
            <v>+++</v>
          </cell>
        </row>
        <row r="605">
          <cell r="A605" t="str">
            <v>660.00.00.900-9888.03</v>
          </cell>
          <cell r="B605" t="str">
            <v>Capital Asset Expenditure Adjustments  Disposals</v>
          </cell>
          <cell r="C605" t="str">
            <v>660.00.00.900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 t="str">
            <v>+++</v>
          </cell>
        </row>
        <row r="606">
          <cell r="A606" t="str">
            <v>660.00.00.900-9888.04</v>
          </cell>
          <cell r="B606" t="str">
            <v>Capital Asset Expenditure Adjustments  Asset Transfer In</v>
          </cell>
          <cell r="C606" t="str">
            <v>660.00.00.900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 t="str">
            <v>+++</v>
          </cell>
        </row>
        <row r="607">
          <cell r="A607" t="str">
            <v>660.00.00.900-9888.05</v>
          </cell>
          <cell r="B607" t="str">
            <v>Capital Asset Expenditure Adjustments  Asset Transfer Out</v>
          </cell>
          <cell r="C607" t="str">
            <v>660.00.00.900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 t="str">
            <v>+++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BudgetaryBudgetCrossOrganiza"/>
    </sheetNames>
    <sheetDataSet>
      <sheetData sheetId="0">
        <row r="10385">
          <cell r="A10385" t="str">
            <v>660 - Solid W-5100.98</v>
          </cell>
          <cell r="B10385" t="str">
            <v>660</v>
          </cell>
          <cell r="C10385" t="str">
            <v xml:space="preserve">- </v>
          </cell>
          <cell r="D10385" t="str">
            <v>ol</v>
          </cell>
          <cell r="E10385" t="str">
            <v>d W</v>
          </cell>
          <cell r="F10385" t="str">
            <v>5100.98</v>
          </cell>
          <cell r="G10385" t="str">
            <v>Benefits GASB 75 Expense</v>
          </cell>
          <cell r="H10385">
            <v>0</v>
          </cell>
          <cell r="I10385">
            <v>0</v>
          </cell>
          <cell r="J10385">
            <v>0</v>
          </cell>
          <cell r="K10385">
            <v>0</v>
          </cell>
          <cell r="L10385">
            <v>0</v>
          </cell>
          <cell r="M10385">
            <v>0</v>
          </cell>
          <cell r="N10385">
            <v>0</v>
          </cell>
          <cell r="O10385" t="str">
            <v>+++</v>
          </cell>
        </row>
        <row r="10386">
          <cell r="A10386" t="str">
            <v>660.00.00.900-6700.01</v>
          </cell>
          <cell r="B10386" t="str">
            <v>660</v>
          </cell>
          <cell r="C10386" t="str">
            <v>00</v>
          </cell>
          <cell r="D10386" t="str">
            <v>00</v>
          </cell>
          <cell r="E10386" t="str">
            <v>900</v>
          </cell>
          <cell r="F10386" t="str">
            <v>6700.01</v>
          </cell>
          <cell r="G10386" t="str">
            <v>Depreciation Buildings</v>
          </cell>
          <cell r="H10386">
            <v>0</v>
          </cell>
          <cell r="I10386">
            <v>0</v>
          </cell>
          <cell r="J10386">
            <v>0</v>
          </cell>
          <cell r="K10386">
            <v>0</v>
          </cell>
          <cell r="L10386">
            <v>0</v>
          </cell>
          <cell r="M10386">
            <v>0</v>
          </cell>
          <cell r="N10386">
            <v>0</v>
          </cell>
          <cell r="O10386" t="str">
            <v>+++</v>
          </cell>
        </row>
        <row r="10387">
          <cell r="A10387" t="str">
            <v>660.00.00.900-6700.02</v>
          </cell>
          <cell r="B10387" t="str">
            <v>660</v>
          </cell>
          <cell r="C10387" t="str">
            <v>00</v>
          </cell>
          <cell r="D10387" t="str">
            <v>00</v>
          </cell>
          <cell r="E10387" t="str">
            <v>900</v>
          </cell>
          <cell r="F10387" t="str">
            <v>6700.02</v>
          </cell>
          <cell r="G10387" t="str">
            <v>Depreciation Building Improvements</v>
          </cell>
          <cell r="H10387">
            <v>0</v>
          </cell>
          <cell r="I10387">
            <v>0</v>
          </cell>
          <cell r="J10387">
            <v>0</v>
          </cell>
          <cell r="K10387">
            <v>0</v>
          </cell>
          <cell r="L10387">
            <v>0</v>
          </cell>
          <cell r="M10387">
            <v>0</v>
          </cell>
          <cell r="N10387">
            <v>0</v>
          </cell>
          <cell r="O10387" t="str">
            <v>+++</v>
          </cell>
        </row>
        <row r="10388">
          <cell r="A10388" t="str">
            <v>660.00.00.900-6700.03</v>
          </cell>
          <cell r="B10388" t="str">
            <v>660</v>
          </cell>
          <cell r="C10388" t="str">
            <v>00</v>
          </cell>
          <cell r="D10388" t="str">
            <v>00</v>
          </cell>
          <cell r="E10388" t="str">
            <v>900</v>
          </cell>
          <cell r="F10388" t="str">
            <v>6700.03</v>
          </cell>
          <cell r="G10388" t="str">
            <v>Depreciation Computer Hardware</v>
          </cell>
          <cell r="H10388">
            <v>0</v>
          </cell>
          <cell r="I10388">
            <v>0</v>
          </cell>
          <cell r="J10388">
            <v>0</v>
          </cell>
          <cell r="K10388">
            <v>0</v>
          </cell>
          <cell r="L10388">
            <v>0</v>
          </cell>
          <cell r="M10388">
            <v>0</v>
          </cell>
          <cell r="N10388">
            <v>0</v>
          </cell>
          <cell r="O10388" t="str">
            <v>+++</v>
          </cell>
        </row>
        <row r="10389">
          <cell r="A10389" t="str">
            <v>660.00.00.900-6700.04</v>
          </cell>
          <cell r="B10389" t="str">
            <v>660</v>
          </cell>
          <cell r="C10389" t="str">
            <v>00</v>
          </cell>
          <cell r="D10389" t="str">
            <v>00</v>
          </cell>
          <cell r="E10389" t="str">
            <v>900</v>
          </cell>
          <cell r="F10389" t="str">
            <v>6700.04</v>
          </cell>
          <cell r="G10389" t="str">
            <v>Depreciation Software</v>
          </cell>
          <cell r="H10389">
            <v>0</v>
          </cell>
          <cell r="I10389">
            <v>0</v>
          </cell>
          <cell r="J10389">
            <v>0</v>
          </cell>
          <cell r="K10389">
            <v>0</v>
          </cell>
          <cell r="L10389">
            <v>0</v>
          </cell>
          <cell r="M10389">
            <v>0</v>
          </cell>
          <cell r="N10389">
            <v>0</v>
          </cell>
          <cell r="O10389" t="str">
            <v>+++</v>
          </cell>
        </row>
        <row r="10390">
          <cell r="A10390" t="str">
            <v>660.00.00.900-6700.05</v>
          </cell>
          <cell r="B10390" t="str">
            <v>660</v>
          </cell>
          <cell r="C10390" t="str">
            <v>00</v>
          </cell>
          <cell r="D10390" t="str">
            <v>00</v>
          </cell>
          <cell r="E10390" t="str">
            <v>900</v>
          </cell>
          <cell r="F10390" t="str">
            <v>6700.05</v>
          </cell>
          <cell r="G10390" t="str">
            <v>Depreciation Machinery &amp; Equipment</v>
          </cell>
          <cell r="H10390">
            <v>0</v>
          </cell>
          <cell r="I10390">
            <v>0</v>
          </cell>
          <cell r="J10390">
            <v>0</v>
          </cell>
          <cell r="K10390">
            <v>0</v>
          </cell>
          <cell r="L10390">
            <v>0</v>
          </cell>
          <cell r="M10390">
            <v>0</v>
          </cell>
          <cell r="N10390">
            <v>0</v>
          </cell>
          <cell r="O10390" t="str">
            <v>+++</v>
          </cell>
        </row>
        <row r="10391">
          <cell r="A10391" t="str">
            <v>660.00.00.900-6700.06</v>
          </cell>
          <cell r="B10391" t="str">
            <v>660</v>
          </cell>
          <cell r="C10391" t="str">
            <v>00</v>
          </cell>
          <cell r="D10391" t="str">
            <v>00</v>
          </cell>
          <cell r="E10391" t="str">
            <v>900</v>
          </cell>
          <cell r="F10391" t="str">
            <v>6700.06</v>
          </cell>
          <cell r="G10391" t="str">
            <v>Depreciation Vehicles</v>
          </cell>
          <cell r="H10391">
            <v>0</v>
          </cell>
          <cell r="I10391">
            <v>0</v>
          </cell>
          <cell r="J10391">
            <v>0</v>
          </cell>
          <cell r="K10391">
            <v>0</v>
          </cell>
          <cell r="L10391">
            <v>0</v>
          </cell>
          <cell r="M10391">
            <v>0</v>
          </cell>
          <cell r="N10391">
            <v>0</v>
          </cell>
          <cell r="O10391" t="str">
            <v>+++</v>
          </cell>
        </row>
        <row r="10392">
          <cell r="A10392" t="str">
            <v>660.00.00.900-7000.01</v>
          </cell>
          <cell r="B10392" t="str">
            <v>660</v>
          </cell>
          <cell r="C10392" t="str">
            <v>00</v>
          </cell>
          <cell r="D10392" t="str">
            <v>00</v>
          </cell>
          <cell r="E10392" t="str">
            <v>900</v>
          </cell>
          <cell r="F10392" t="str">
            <v>7000.01</v>
          </cell>
          <cell r="G10392" t="str">
            <v>Capital Outlay Vehicles-Minor</v>
          </cell>
          <cell r="H10392">
            <v>0</v>
          </cell>
          <cell r="I10392">
            <v>0</v>
          </cell>
          <cell r="J10392">
            <v>0</v>
          </cell>
          <cell r="K10392">
            <v>0</v>
          </cell>
          <cell r="L10392">
            <v>0</v>
          </cell>
          <cell r="M10392">
            <v>0</v>
          </cell>
          <cell r="N10392">
            <v>0</v>
          </cell>
          <cell r="O10392" t="str">
            <v>+++</v>
          </cell>
        </row>
        <row r="10393">
          <cell r="A10393" t="str">
            <v>660.00.00.900-7000.02</v>
          </cell>
          <cell r="B10393" t="str">
            <v>660</v>
          </cell>
          <cell r="C10393" t="str">
            <v>00</v>
          </cell>
          <cell r="D10393" t="str">
            <v>00</v>
          </cell>
          <cell r="E10393" t="str">
            <v>900</v>
          </cell>
          <cell r="F10393" t="str">
            <v>7000.02</v>
          </cell>
          <cell r="G10393" t="str">
            <v>Capital Outlay Vehicles-Major</v>
          </cell>
          <cell r="H10393">
            <v>0</v>
          </cell>
          <cell r="I10393">
            <v>45161</v>
          </cell>
          <cell r="J10393">
            <v>45161</v>
          </cell>
          <cell r="K10393">
            <v>0</v>
          </cell>
          <cell r="L10393">
            <v>45160.23</v>
          </cell>
          <cell r="M10393">
            <v>0</v>
          </cell>
          <cell r="N10393">
            <v>0.77</v>
          </cell>
          <cell r="O10393">
            <v>1</v>
          </cell>
        </row>
        <row r="10394">
          <cell r="A10394" t="str">
            <v>660.00.00.900-7000.03</v>
          </cell>
          <cell r="B10394" t="str">
            <v>660</v>
          </cell>
          <cell r="C10394" t="str">
            <v>00</v>
          </cell>
          <cell r="D10394" t="str">
            <v>00</v>
          </cell>
          <cell r="E10394" t="str">
            <v>900</v>
          </cell>
          <cell r="F10394" t="str">
            <v>7000.03</v>
          </cell>
          <cell r="G10394" t="str">
            <v>Capital Outlay Operations Equip-Minor</v>
          </cell>
          <cell r="H10394">
            <v>300000</v>
          </cell>
          <cell r="I10394">
            <v>0</v>
          </cell>
          <cell r="J10394">
            <v>300000</v>
          </cell>
          <cell r="K10394">
            <v>0</v>
          </cell>
          <cell r="L10394">
            <v>0</v>
          </cell>
          <cell r="M10394">
            <v>0</v>
          </cell>
          <cell r="N10394">
            <v>300000</v>
          </cell>
          <cell r="O10394">
            <v>0</v>
          </cell>
        </row>
        <row r="10395">
          <cell r="A10395" t="str">
            <v>660.00.00.900-7000.04</v>
          </cell>
          <cell r="B10395" t="str">
            <v>660</v>
          </cell>
          <cell r="C10395" t="str">
            <v>00</v>
          </cell>
          <cell r="D10395" t="str">
            <v>00</v>
          </cell>
          <cell r="E10395" t="str">
            <v>900</v>
          </cell>
          <cell r="F10395" t="str">
            <v>7000.04</v>
          </cell>
          <cell r="G10395" t="str">
            <v>Capital Outlay Operations Equipment-Major</v>
          </cell>
          <cell r="H10395">
            <v>700000</v>
          </cell>
          <cell r="I10395">
            <v>25297</v>
          </cell>
          <cell r="J10395">
            <v>725297</v>
          </cell>
          <cell r="K10395">
            <v>0</v>
          </cell>
          <cell r="L10395">
            <v>0</v>
          </cell>
          <cell r="M10395">
            <v>0</v>
          </cell>
          <cell r="N10395">
            <v>725297</v>
          </cell>
          <cell r="O10395">
            <v>0</v>
          </cell>
        </row>
        <row r="10396">
          <cell r="A10396" t="str">
            <v>660.00.00.900-7000.06</v>
          </cell>
          <cell r="B10396" t="str">
            <v>660</v>
          </cell>
          <cell r="C10396" t="str">
            <v>00</v>
          </cell>
          <cell r="D10396" t="str">
            <v>00</v>
          </cell>
          <cell r="E10396" t="str">
            <v>900</v>
          </cell>
          <cell r="F10396" t="str">
            <v>7000.06</v>
          </cell>
          <cell r="G10396" t="str">
            <v>Capital Outlay Operations Appartus-Major</v>
          </cell>
          <cell r="H10396">
            <v>6755000</v>
          </cell>
          <cell r="I10396">
            <v>1919686</v>
          </cell>
          <cell r="J10396">
            <v>8674686</v>
          </cell>
          <cell r="K10396">
            <v>0</v>
          </cell>
          <cell r="L10396">
            <v>2678030.09</v>
          </cell>
          <cell r="M10396">
            <v>1200966.08</v>
          </cell>
          <cell r="N10396">
            <v>4795689.83</v>
          </cell>
          <cell r="O10396">
            <v>0.45</v>
          </cell>
        </row>
        <row r="10397">
          <cell r="A10397" t="str">
            <v>660.00.00.900-7000.07</v>
          </cell>
          <cell r="B10397" t="str">
            <v>660</v>
          </cell>
          <cell r="C10397" t="str">
            <v>00</v>
          </cell>
          <cell r="D10397" t="str">
            <v>00</v>
          </cell>
          <cell r="E10397" t="str">
            <v>900</v>
          </cell>
          <cell r="F10397" t="str">
            <v>7000.07</v>
          </cell>
          <cell r="G10397" t="str">
            <v>Capital Outlay Computer Hardware</v>
          </cell>
          <cell r="H10397">
            <v>0</v>
          </cell>
          <cell r="I10397">
            <v>0</v>
          </cell>
          <cell r="J10397">
            <v>0</v>
          </cell>
          <cell r="K10397">
            <v>0</v>
          </cell>
          <cell r="L10397">
            <v>0</v>
          </cell>
          <cell r="M10397">
            <v>0</v>
          </cell>
          <cell r="N10397">
            <v>0</v>
          </cell>
          <cell r="O10397" t="str">
            <v>+++</v>
          </cell>
        </row>
        <row r="10398">
          <cell r="A10398" t="str">
            <v>660.00.00.900-7000.08</v>
          </cell>
          <cell r="B10398" t="str">
            <v>660</v>
          </cell>
          <cell r="C10398" t="str">
            <v>00</v>
          </cell>
          <cell r="D10398" t="str">
            <v>00</v>
          </cell>
          <cell r="E10398" t="str">
            <v>900</v>
          </cell>
          <cell r="F10398" t="str">
            <v>7000.08</v>
          </cell>
          <cell r="G10398" t="str">
            <v>Capital Outlay Computer Software</v>
          </cell>
          <cell r="H10398">
            <v>220000</v>
          </cell>
          <cell r="I10398">
            <v>0</v>
          </cell>
          <cell r="J10398">
            <v>220000</v>
          </cell>
          <cell r="K10398">
            <v>0</v>
          </cell>
          <cell r="L10398">
            <v>0</v>
          </cell>
          <cell r="M10398">
            <v>0</v>
          </cell>
          <cell r="N10398">
            <v>220000</v>
          </cell>
          <cell r="O10398">
            <v>0</v>
          </cell>
        </row>
        <row r="10399">
          <cell r="A10399" t="str">
            <v>660.00.00.900-7000.09</v>
          </cell>
          <cell r="B10399" t="str">
            <v>660</v>
          </cell>
          <cell r="C10399" t="str">
            <v>00</v>
          </cell>
          <cell r="D10399" t="str">
            <v>00</v>
          </cell>
          <cell r="E10399" t="str">
            <v>900</v>
          </cell>
          <cell r="F10399" t="str">
            <v>7000.09</v>
          </cell>
          <cell r="G10399" t="str">
            <v>Capital Outlay Computer Conversion</v>
          </cell>
          <cell r="H10399">
            <v>0</v>
          </cell>
          <cell r="I10399">
            <v>0</v>
          </cell>
          <cell r="J10399">
            <v>0</v>
          </cell>
          <cell r="K10399">
            <v>0</v>
          </cell>
          <cell r="L10399">
            <v>0</v>
          </cell>
          <cell r="M10399">
            <v>0</v>
          </cell>
          <cell r="N10399">
            <v>0</v>
          </cell>
          <cell r="O10399" t="str">
            <v>+++</v>
          </cell>
        </row>
        <row r="10400">
          <cell r="A10400" t="str">
            <v>660.00.00.900-7000.13</v>
          </cell>
          <cell r="B10400" t="str">
            <v>660</v>
          </cell>
          <cell r="C10400" t="str">
            <v>00</v>
          </cell>
          <cell r="D10400" t="str">
            <v>00</v>
          </cell>
          <cell r="E10400" t="str">
            <v>900</v>
          </cell>
          <cell r="F10400" t="str">
            <v>7000.13</v>
          </cell>
          <cell r="G10400" t="str">
            <v>Capital Outlay Collection Containers-Res</v>
          </cell>
          <cell r="H10400">
            <v>0</v>
          </cell>
          <cell r="I10400">
            <v>0</v>
          </cell>
          <cell r="J10400">
            <v>0</v>
          </cell>
          <cell r="K10400">
            <v>0</v>
          </cell>
          <cell r="L10400">
            <v>0</v>
          </cell>
          <cell r="M10400">
            <v>0</v>
          </cell>
          <cell r="N10400">
            <v>0</v>
          </cell>
          <cell r="O10400" t="str">
            <v>+++</v>
          </cell>
        </row>
        <row r="10401">
          <cell r="A10401" t="str">
            <v>660.00.00.900-7000.14</v>
          </cell>
          <cell r="B10401" t="str">
            <v>660</v>
          </cell>
          <cell r="C10401" t="str">
            <v>00</v>
          </cell>
          <cell r="D10401" t="str">
            <v>00</v>
          </cell>
          <cell r="E10401" t="str">
            <v>900</v>
          </cell>
          <cell r="F10401" t="str">
            <v>7000.14</v>
          </cell>
          <cell r="G10401" t="str">
            <v>Capital Outlay Collection Containers-Commercial</v>
          </cell>
          <cell r="H10401">
            <v>0</v>
          </cell>
          <cell r="I10401">
            <v>0</v>
          </cell>
          <cell r="J10401">
            <v>0</v>
          </cell>
          <cell r="K10401">
            <v>0</v>
          </cell>
          <cell r="L10401">
            <v>0</v>
          </cell>
          <cell r="M10401">
            <v>0</v>
          </cell>
          <cell r="N10401">
            <v>0</v>
          </cell>
          <cell r="O10401" t="str">
            <v>+++</v>
          </cell>
        </row>
        <row r="10402">
          <cell r="A10402" t="str">
            <v>660.00.00.900-7000.99</v>
          </cell>
          <cell r="B10402" t="str">
            <v>660</v>
          </cell>
          <cell r="C10402" t="str">
            <v>00</v>
          </cell>
          <cell r="D10402" t="str">
            <v>00</v>
          </cell>
          <cell r="E10402" t="str">
            <v>900</v>
          </cell>
          <cell r="F10402" t="str">
            <v>7000.99</v>
          </cell>
          <cell r="G10402" t="str">
            <v>Capital Outlay General</v>
          </cell>
          <cell r="H10402">
            <v>6280</v>
          </cell>
          <cell r="I10402">
            <v>0</v>
          </cell>
          <cell r="J10402">
            <v>6280</v>
          </cell>
          <cell r="K10402">
            <v>0</v>
          </cell>
          <cell r="L10402">
            <v>0</v>
          </cell>
          <cell r="M10402">
            <v>0</v>
          </cell>
          <cell r="N10402">
            <v>6280</v>
          </cell>
          <cell r="O10402">
            <v>0</v>
          </cell>
        </row>
        <row r="10403">
          <cell r="A10403" t="str">
            <v>660.00.00.900-8250.01</v>
          </cell>
          <cell r="B10403" t="str">
            <v>660</v>
          </cell>
          <cell r="C10403" t="str">
            <v>00</v>
          </cell>
          <cell r="D10403" t="str">
            <v>00</v>
          </cell>
          <cell r="E10403" t="str">
            <v>900</v>
          </cell>
          <cell r="F10403" t="str">
            <v>8250.01</v>
          </cell>
          <cell r="G10403" t="str">
            <v>Capital Improvements-Solid Waste Land</v>
          </cell>
          <cell r="H10403">
            <v>0</v>
          </cell>
          <cell r="I10403">
            <v>0</v>
          </cell>
          <cell r="J10403">
            <v>0</v>
          </cell>
          <cell r="K10403">
            <v>0</v>
          </cell>
          <cell r="L10403">
            <v>0</v>
          </cell>
          <cell r="M10403">
            <v>0</v>
          </cell>
          <cell r="N10403">
            <v>0</v>
          </cell>
          <cell r="O10403" t="str">
            <v>+++</v>
          </cell>
        </row>
        <row r="10404">
          <cell r="A10404" t="str">
            <v>660.00.00.900-8250.99</v>
          </cell>
          <cell r="B10404" t="str">
            <v>660</v>
          </cell>
          <cell r="C10404" t="str">
            <v>00</v>
          </cell>
          <cell r="D10404" t="str">
            <v>00</v>
          </cell>
          <cell r="E10404" t="str">
            <v>900</v>
          </cell>
          <cell r="F10404" t="str">
            <v>8250.99</v>
          </cell>
          <cell r="G10404" t="str">
            <v>Capital Improvements-Solid Waste General</v>
          </cell>
          <cell r="H10404">
            <v>0</v>
          </cell>
          <cell r="I10404">
            <v>0</v>
          </cell>
          <cell r="J10404">
            <v>0</v>
          </cell>
          <cell r="K10404">
            <v>0</v>
          </cell>
          <cell r="L10404">
            <v>0</v>
          </cell>
          <cell r="M10404">
            <v>0</v>
          </cell>
          <cell r="N10404">
            <v>0</v>
          </cell>
          <cell r="O10404" t="str">
            <v>+++</v>
          </cell>
        </row>
        <row r="10405">
          <cell r="A10405" t="str">
            <v>660.00.00.900-8450.01</v>
          </cell>
          <cell r="B10405" t="str">
            <v>660</v>
          </cell>
          <cell r="C10405" t="str">
            <v>00</v>
          </cell>
          <cell r="D10405" t="str">
            <v>00</v>
          </cell>
          <cell r="E10405" t="str">
            <v>900</v>
          </cell>
          <cell r="F10405" t="str">
            <v>8450.01</v>
          </cell>
          <cell r="G10405" t="str">
            <v>Alternative Energy Food To Fuel</v>
          </cell>
          <cell r="H10405">
            <v>0</v>
          </cell>
          <cell r="I10405">
            <v>0</v>
          </cell>
          <cell r="J10405">
            <v>0</v>
          </cell>
          <cell r="K10405">
            <v>0</v>
          </cell>
          <cell r="L10405">
            <v>0</v>
          </cell>
          <cell r="M10405">
            <v>0</v>
          </cell>
          <cell r="N10405">
            <v>0</v>
          </cell>
          <cell r="O10405" t="str">
            <v>+++</v>
          </cell>
        </row>
        <row r="10406">
          <cell r="A10406" t="str">
            <v>660.00.00.900-9888.01</v>
          </cell>
          <cell r="B10406" t="str">
            <v>660</v>
          </cell>
          <cell r="C10406" t="str">
            <v>00</v>
          </cell>
          <cell r="D10406" t="str">
            <v>00</v>
          </cell>
          <cell r="E10406" t="str">
            <v>900</v>
          </cell>
          <cell r="F10406" t="str">
            <v>9888.01</v>
          </cell>
          <cell r="G10406" t="str">
            <v>Capital Asset Expenditure Adjustments  Current Year Additions</v>
          </cell>
          <cell r="H10406">
            <v>0</v>
          </cell>
          <cell r="I10406">
            <v>0</v>
          </cell>
          <cell r="J10406">
            <v>0</v>
          </cell>
          <cell r="K10406">
            <v>0</v>
          </cell>
          <cell r="L10406">
            <v>0</v>
          </cell>
          <cell r="M10406">
            <v>0</v>
          </cell>
          <cell r="N10406">
            <v>0</v>
          </cell>
          <cell r="O10406" t="str">
            <v>+++</v>
          </cell>
        </row>
        <row r="10407">
          <cell r="A10407" t="str">
            <v>660.00.00.900-9888.03</v>
          </cell>
          <cell r="B10407" t="str">
            <v>660</v>
          </cell>
          <cell r="C10407" t="str">
            <v>00</v>
          </cell>
          <cell r="D10407" t="str">
            <v>00</v>
          </cell>
          <cell r="E10407" t="str">
            <v>900</v>
          </cell>
          <cell r="F10407" t="str">
            <v>9888.03</v>
          </cell>
          <cell r="G10407" t="str">
            <v>Capital Asset Expenditure Adjustments  Disposals</v>
          </cell>
          <cell r="H10407">
            <v>0</v>
          </cell>
          <cell r="I10407">
            <v>0</v>
          </cell>
          <cell r="J10407">
            <v>0</v>
          </cell>
          <cell r="K10407">
            <v>0</v>
          </cell>
          <cell r="L10407">
            <v>0</v>
          </cell>
          <cell r="M10407">
            <v>0</v>
          </cell>
          <cell r="N10407">
            <v>0</v>
          </cell>
          <cell r="O10407" t="str">
            <v>+++</v>
          </cell>
        </row>
        <row r="10408">
          <cell r="A10408" t="str">
            <v>660.00.00.900-9888.04</v>
          </cell>
          <cell r="B10408" t="str">
            <v>660</v>
          </cell>
          <cell r="C10408" t="str">
            <v>00</v>
          </cell>
          <cell r="D10408" t="str">
            <v>00</v>
          </cell>
          <cell r="E10408" t="str">
            <v>900</v>
          </cell>
          <cell r="F10408" t="str">
            <v>9888.04</v>
          </cell>
          <cell r="G10408" t="str">
            <v>Capital Asset Expenditure Adjustments  Asset Transfer In</v>
          </cell>
          <cell r="H10408">
            <v>0</v>
          </cell>
          <cell r="I10408">
            <v>0</v>
          </cell>
          <cell r="J10408">
            <v>0</v>
          </cell>
          <cell r="K10408">
            <v>0</v>
          </cell>
          <cell r="L10408">
            <v>0</v>
          </cell>
          <cell r="M10408">
            <v>0</v>
          </cell>
          <cell r="N10408">
            <v>0</v>
          </cell>
          <cell r="O10408" t="str">
            <v>+++</v>
          </cell>
        </row>
        <row r="10409">
          <cell r="A10409" t="str">
            <v>660.00.00.900-9888.05</v>
          </cell>
          <cell r="B10409" t="str">
            <v>660</v>
          </cell>
          <cell r="C10409" t="str">
            <v>00</v>
          </cell>
          <cell r="D10409" t="str">
            <v>00</v>
          </cell>
          <cell r="E10409" t="str">
            <v>900</v>
          </cell>
          <cell r="F10409" t="str">
            <v>9888.05</v>
          </cell>
          <cell r="G10409" t="str">
            <v>Capital Asset Expenditure Adjustments  Asset Transfer Out</v>
          </cell>
          <cell r="H10409">
            <v>0</v>
          </cell>
          <cell r="I10409">
            <v>0</v>
          </cell>
          <cell r="J10409">
            <v>0</v>
          </cell>
          <cell r="K10409">
            <v>0</v>
          </cell>
          <cell r="L10409">
            <v>0</v>
          </cell>
          <cell r="M10409">
            <v>0</v>
          </cell>
          <cell r="N10409">
            <v>0</v>
          </cell>
          <cell r="O10409" t="str">
            <v>+++</v>
          </cell>
        </row>
        <row r="10410">
          <cell r="A10410" t="str">
            <v>660.05.00.150-5000.01</v>
          </cell>
          <cell r="B10410" t="str">
            <v>660</v>
          </cell>
          <cell r="C10410" t="str">
            <v>05</v>
          </cell>
          <cell r="D10410" t="str">
            <v>00</v>
          </cell>
          <cell r="E10410" t="str">
            <v>150</v>
          </cell>
          <cell r="F10410" t="str">
            <v>5000.01</v>
          </cell>
          <cell r="G10410" t="str">
            <v>Salaries Regular</v>
          </cell>
          <cell r="H10410">
            <v>42493</v>
          </cell>
          <cell r="I10410">
            <v>0</v>
          </cell>
          <cell r="J10410">
            <v>42493</v>
          </cell>
          <cell r="K10410">
            <v>0</v>
          </cell>
          <cell r="L10410">
            <v>0</v>
          </cell>
          <cell r="M10410">
            <v>5927.54</v>
          </cell>
          <cell r="N10410">
            <v>36565.46</v>
          </cell>
          <cell r="O10410">
            <v>0.14000000000000001</v>
          </cell>
        </row>
        <row r="10411">
          <cell r="A10411" t="str">
            <v>660.05.00.150-5000.02</v>
          </cell>
          <cell r="B10411" t="str">
            <v>660</v>
          </cell>
          <cell r="C10411" t="str">
            <v>05</v>
          </cell>
          <cell r="D10411" t="str">
            <v>00</v>
          </cell>
          <cell r="E10411" t="str">
            <v>150</v>
          </cell>
          <cell r="F10411" t="str">
            <v>5000.02</v>
          </cell>
          <cell r="G10411" t="str">
            <v>Salaries Part Time</v>
          </cell>
          <cell r="H10411">
            <v>0</v>
          </cell>
          <cell r="I10411">
            <v>0</v>
          </cell>
          <cell r="J10411">
            <v>0</v>
          </cell>
          <cell r="K10411">
            <v>0</v>
          </cell>
          <cell r="L10411">
            <v>0</v>
          </cell>
          <cell r="M10411">
            <v>0</v>
          </cell>
          <cell r="N10411">
            <v>0</v>
          </cell>
          <cell r="O10411" t="str">
            <v>+++</v>
          </cell>
        </row>
        <row r="10412">
          <cell r="A10412" t="str">
            <v>660.05.00.150-5000.03</v>
          </cell>
          <cell r="B10412" t="str">
            <v>660</v>
          </cell>
          <cell r="C10412" t="str">
            <v>05</v>
          </cell>
          <cell r="D10412" t="str">
            <v>00</v>
          </cell>
          <cell r="E10412" t="str">
            <v>150</v>
          </cell>
          <cell r="F10412" t="str">
            <v>5000.03</v>
          </cell>
          <cell r="G10412" t="str">
            <v>Salaries Overtime</v>
          </cell>
          <cell r="H10412">
            <v>0</v>
          </cell>
          <cell r="I10412">
            <v>0</v>
          </cell>
          <cell r="J10412">
            <v>0</v>
          </cell>
          <cell r="K10412">
            <v>0</v>
          </cell>
          <cell r="L10412">
            <v>0</v>
          </cell>
          <cell r="M10412">
            <v>0</v>
          </cell>
          <cell r="N10412">
            <v>0</v>
          </cell>
          <cell r="O10412" t="str">
            <v>+++</v>
          </cell>
        </row>
        <row r="10413">
          <cell r="A10413" t="str">
            <v>660.05.00.150-5000.04</v>
          </cell>
          <cell r="B10413" t="str">
            <v>660</v>
          </cell>
          <cell r="C10413" t="str">
            <v>05</v>
          </cell>
          <cell r="D10413" t="str">
            <v>00</v>
          </cell>
          <cell r="E10413" t="str">
            <v>150</v>
          </cell>
          <cell r="F10413" t="str">
            <v>5000.04</v>
          </cell>
          <cell r="G10413" t="str">
            <v>Salaries Holiday Pay</v>
          </cell>
          <cell r="H10413">
            <v>0</v>
          </cell>
          <cell r="I10413">
            <v>0</v>
          </cell>
          <cell r="J10413">
            <v>0</v>
          </cell>
          <cell r="K10413">
            <v>0</v>
          </cell>
          <cell r="L10413">
            <v>0</v>
          </cell>
          <cell r="M10413">
            <v>0</v>
          </cell>
          <cell r="N10413">
            <v>0</v>
          </cell>
          <cell r="O10413" t="str">
            <v>+++</v>
          </cell>
        </row>
        <row r="10414">
          <cell r="A10414" t="str">
            <v>660.05.00.150-5000.05</v>
          </cell>
          <cell r="B10414" t="str">
            <v>660</v>
          </cell>
          <cell r="C10414" t="str">
            <v>05</v>
          </cell>
          <cell r="D10414" t="str">
            <v>00</v>
          </cell>
          <cell r="E10414" t="str">
            <v>150</v>
          </cell>
          <cell r="F10414" t="str">
            <v>5000.05</v>
          </cell>
          <cell r="G10414" t="str">
            <v>Salaries Duty Pay</v>
          </cell>
          <cell r="H10414">
            <v>0</v>
          </cell>
          <cell r="I10414">
            <v>0</v>
          </cell>
          <cell r="J10414">
            <v>0</v>
          </cell>
          <cell r="K10414">
            <v>0</v>
          </cell>
          <cell r="L10414">
            <v>0</v>
          </cell>
          <cell r="M10414">
            <v>0</v>
          </cell>
          <cell r="N10414">
            <v>0</v>
          </cell>
          <cell r="O10414" t="str">
            <v>+++</v>
          </cell>
        </row>
        <row r="10415">
          <cell r="A10415" t="str">
            <v>660.05.00.150-5000.06</v>
          </cell>
          <cell r="B10415" t="str">
            <v>660</v>
          </cell>
          <cell r="C10415" t="str">
            <v>05</v>
          </cell>
          <cell r="D10415" t="str">
            <v>00</v>
          </cell>
          <cell r="E10415" t="str">
            <v>150</v>
          </cell>
          <cell r="F10415" t="str">
            <v>5000.06</v>
          </cell>
          <cell r="G10415" t="str">
            <v>Salaries Out of Class</v>
          </cell>
          <cell r="H10415">
            <v>420</v>
          </cell>
          <cell r="I10415">
            <v>0</v>
          </cell>
          <cell r="J10415">
            <v>420</v>
          </cell>
          <cell r="K10415">
            <v>0</v>
          </cell>
          <cell r="L10415">
            <v>0</v>
          </cell>
          <cell r="M10415">
            <v>0</v>
          </cell>
          <cell r="N10415">
            <v>420</v>
          </cell>
          <cell r="O10415">
            <v>0</v>
          </cell>
        </row>
        <row r="10416">
          <cell r="A10416" t="str">
            <v>660.05.00.150-5000.07</v>
          </cell>
          <cell r="B10416" t="str">
            <v>660</v>
          </cell>
          <cell r="C10416" t="str">
            <v>05</v>
          </cell>
          <cell r="D10416" t="str">
            <v>00</v>
          </cell>
          <cell r="E10416" t="str">
            <v>150</v>
          </cell>
          <cell r="F10416" t="str">
            <v>5000.07</v>
          </cell>
          <cell r="G10416" t="str">
            <v>Salaries Admin Leave Pay</v>
          </cell>
          <cell r="H10416">
            <v>800</v>
          </cell>
          <cell r="I10416">
            <v>0</v>
          </cell>
          <cell r="J10416">
            <v>800</v>
          </cell>
          <cell r="K10416">
            <v>0</v>
          </cell>
          <cell r="L10416">
            <v>0</v>
          </cell>
          <cell r="M10416">
            <v>0</v>
          </cell>
          <cell r="N10416">
            <v>800</v>
          </cell>
          <cell r="O10416">
            <v>0</v>
          </cell>
        </row>
        <row r="10417">
          <cell r="A10417" t="str">
            <v>660.05.00.150-5000.08</v>
          </cell>
          <cell r="B10417" t="str">
            <v>660</v>
          </cell>
          <cell r="C10417" t="str">
            <v>05</v>
          </cell>
          <cell r="D10417" t="str">
            <v>00</v>
          </cell>
          <cell r="E10417" t="str">
            <v>150</v>
          </cell>
          <cell r="F10417" t="str">
            <v>5000.08</v>
          </cell>
          <cell r="G10417" t="str">
            <v>Salaries Longevity Pay</v>
          </cell>
          <cell r="H10417">
            <v>520</v>
          </cell>
          <cell r="I10417">
            <v>0</v>
          </cell>
          <cell r="J10417">
            <v>520</v>
          </cell>
          <cell r="K10417">
            <v>0</v>
          </cell>
          <cell r="L10417">
            <v>0</v>
          </cell>
          <cell r="M10417">
            <v>0</v>
          </cell>
          <cell r="N10417">
            <v>520</v>
          </cell>
          <cell r="O10417">
            <v>0</v>
          </cell>
        </row>
        <row r="10418">
          <cell r="A10418" t="str">
            <v>660.05.00.150-5000.09</v>
          </cell>
          <cell r="B10418" t="str">
            <v>660</v>
          </cell>
          <cell r="C10418" t="str">
            <v>05</v>
          </cell>
          <cell r="D10418" t="str">
            <v>00</v>
          </cell>
          <cell r="E10418" t="str">
            <v>150</v>
          </cell>
          <cell r="F10418" t="str">
            <v>5000.09</v>
          </cell>
          <cell r="G10418" t="str">
            <v>Salaries Mutual Aid Overtime</v>
          </cell>
          <cell r="H10418">
            <v>0</v>
          </cell>
          <cell r="I10418">
            <v>0</v>
          </cell>
          <cell r="J10418">
            <v>0</v>
          </cell>
          <cell r="K10418">
            <v>0</v>
          </cell>
          <cell r="L10418">
            <v>0</v>
          </cell>
          <cell r="M10418">
            <v>0</v>
          </cell>
          <cell r="N10418">
            <v>0</v>
          </cell>
          <cell r="O10418" t="str">
            <v>+++</v>
          </cell>
        </row>
        <row r="10419">
          <cell r="A10419" t="str">
            <v>660.05.00.150-5000.10</v>
          </cell>
          <cell r="B10419" t="str">
            <v>660</v>
          </cell>
          <cell r="C10419" t="str">
            <v>05</v>
          </cell>
          <cell r="D10419" t="str">
            <v>00</v>
          </cell>
          <cell r="E10419" t="str">
            <v>150</v>
          </cell>
          <cell r="F10419" t="str">
            <v>5000.10</v>
          </cell>
          <cell r="G10419" t="str">
            <v>Salaries Furloughs</v>
          </cell>
          <cell r="H10419">
            <v>0</v>
          </cell>
          <cell r="I10419">
            <v>0</v>
          </cell>
          <cell r="J10419">
            <v>0</v>
          </cell>
          <cell r="K10419">
            <v>0</v>
          </cell>
          <cell r="L10419">
            <v>0</v>
          </cell>
          <cell r="M10419">
            <v>0</v>
          </cell>
          <cell r="N10419">
            <v>0</v>
          </cell>
          <cell r="O10419" t="str">
            <v>+++</v>
          </cell>
        </row>
        <row r="10420">
          <cell r="A10420" t="str">
            <v>660.05.00.150-5000.11</v>
          </cell>
          <cell r="B10420" t="str">
            <v>660</v>
          </cell>
          <cell r="C10420" t="str">
            <v>05</v>
          </cell>
          <cell r="D10420" t="str">
            <v>00</v>
          </cell>
          <cell r="E10420" t="str">
            <v>150</v>
          </cell>
          <cell r="F10420" t="str">
            <v>5000.11</v>
          </cell>
          <cell r="G10420" t="str">
            <v>Salaries Worker's Comp</v>
          </cell>
          <cell r="H10420">
            <v>0</v>
          </cell>
          <cell r="I10420">
            <v>0</v>
          </cell>
          <cell r="J10420">
            <v>0</v>
          </cell>
          <cell r="K10420">
            <v>0</v>
          </cell>
          <cell r="L10420">
            <v>0</v>
          </cell>
          <cell r="M10420">
            <v>0</v>
          </cell>
          <cell r="N10420">
            <v>0</v>
          </cell>
          <cell r="O10420" t="str">
            <v>+++</v>
          </cell>
        </row>
        <row r="10421">
          <cell r="A10421" t="str">
            <v>660.05.00.150-5000.12</v>
          </cell>
          <cell r="B10421" t="str">
            <v>660</v>
          </cell>
          <cell r="C10421" t="str">
            <v>05</v>
          </cell>
          <cell r="D10421" t="str">
            <v>00</v>
          </cell>
          <cell r="E10421" t="str">
            <v>150</v>
          </cell>
          <cell r="F10421" t="str">
            <v>5000.12</v>
          </cell>
          <cell r="G10421" t="str">
            <v>Salaries Compensated Absences</v>
          </cell>
          <cell r="H10421">
            <v>0</v>
          </cell>
          <cell r="I10421">
            <v>0</v>
          </cell>
          <cell r="J10421">
            <v>0</v>
          </cell>
          <cell r="K10421">
            <v>0</v>
          </cell>
          <cell r="L10421">
            <v>0</v>
          </cell>
          <cell r="M10421">
            <v>0</v>
          </cell>
          <cell r="N10421">
            <v>0</v>
          </cell>
          <cell r="O10421" t="str">
            <v>+++</v>
          </cell>
        </row>
        <row r="10422">
          <cell r="A10422" t="str">
            <v>660.05.00.150-5000.99</v>
          </cell>
          <cell r="B10422" t="str">
            <v>660</v>
          </cell>
          <cell r="C10422" t="str">
            <v>05</v>
          </cell>
          <cell r="D10422" t="str">
            <v>00</v>
          </cell>
          <cell r="E10422" t="str">
            <v>150</v>
          </cell>
          <cell r="F10422" t="str">
            <v>5000.99</v>
          </cell>
          <cell r="G10422" t="str">
            <v>Salaries New Personnel Requests</v>
          </cell>
          <cell r="H10422">
            <v>0</v>
          </cell>
          <cell r="I10422">
            <v>0</v>
          </cell>
          <cell r="J10422">
            <v>0</v>
          </cell>
          <cell r="K10422">
            <v>0</v>
          </cell>
          <cell r="L10422">
            <v>0</v>
          </cell>
          <cell r="M10422">
            <v>0</v>
          </cell>
          <cell r="N10422">
            <v>0</v>
          </cell>
          <cell r="O10422" t="str">
            <v>+++</v>
          </cell>
        </row>
        <row r="10423">
          <cell r="A10423" t="str">
            <v>660.05.00.150-5100.00</v>
          </cell>
          <cell r="B10423" t="str">
            <v>660</v>
          </cell>
          <cell r="C10423" t="str">
            <v>05</v>
          </cell>
          <cell r="D10423" t="str">
            <v>00</v>
          </cell>
          <cell r="E10423" t="str">
            <v>150</v>
          </cell>
          <cell r="F10423" t="str">
            <v>5100.00</v>
          </cell>
          <cell r="G10423" t="str">
            <v>Benefits PERS Pool Liability</v>
          </cell>
          <cell r="H10423">
            <v>8300</v>
          </cell>
          <cell r="I10423">
            <v>0</v>
          </cell>
          <cell r="J10423">
            <v>8300</v>
          </cell>
          <cell r="K10423">
            <v>0</v>
          </cell>
          <cell r="L10423">
            <v>0</v>
          </cell>
          <cell r="M10423">
            <v>999.3</v>
          </cell>
          <cell r="N10423">
            <v>7300.7</v>
          </cell>
          <cell r="O10423">
            <v>0.12</v>
          </cell>
        </row>
        <row r="10424">
          <cell r="A10424" t="str">
            <v>660.05.00.150-5100.01</v>
          </cell>
          <cell r="B10424" t="str">
            <v>660</v>
          </cell>
          <cell r="C10424" t="str">
            <v>05</v>
          </cell>
          <cell r="D10424" t="str">
            <v>00</v>
          </cell>
          <cell r="E10424" t="str">
            <v>150</v>
          </cell>
          <cell r="F10424" t="str">
            <v>5100.01</v>
          </cell>
          <cell r="G10424" t="str">
            <v>Benefits Retirement</v>
          </cell>
          <cell r="H10424">
            <v>1755</v>
          </cell>
          <cell r="I10424">
            <v>0</v>
          </cell>
          <cell r="J10424">
            <v>1755</v>
          </cell>
          <cell r="K10424">
            <v>0</v>
          </cell>
          <cell r="L10424">
            <v>0</v>
          </cell>
          <cell r="M10424">
            <v>286.8</v>
          </cell>
          <cell r="N10424">
            <v>1468.2</v>
          </cell>
          <cell r="O10424">
            <v>0.16</v>
          </cell>
        </row>
        <row r="10425">
          <cell r="A10425" t="str">
            <v>660.05.00.150-5100.02</v>
          </cell>
          <cell r="B10425" t="str">
            <v>660</v>
          </cell>
          <cell r="C10425" t="str">
            <v>05</v>
          </cell>
          <cell r="D10425" t="str">
            <v>00</v>
          </cell>
          <cell r="E10425" t="str">
            <v>150</v>
          </cell>
          <cell r="F10425" t="str">
            <v>5100.02</v>
          </cell>
          <cell r="G10425" t="str">
            <v>Benefits Health Insurance</v>
          </cell>
          <cell r="H10425">
            <v>6600</v>
          </cell>
          <cell r="I10425">
            <v>0</v>
          </cell>
          <cell r="J10425">
            <v>6600</v>
          </cell>
          <cell r="K10425">
            <v>0</v>
          </cell>
          <cell r="L10425">
            <v>0</v>
          </cell>
          <cell r="M10425">
            <v>623.52</v>
          </cell>
          <cell r="N10425">
            <v>5976.48</v>
          </cell>
          <cell r="O10425">
            <v>0.09</v>
          </cell>
        </row>
        <row r="10426">
          <cell r="A10426" t="str">
            <v>660.05.00.150-5100.03</v>
          </cell>
          <cell r="B10426" t="str">
            <v>660</v>
          </cell>
          <cell r="C10426" t="str">
            <v>05</v>
          </cell>
          <cell r="D10426" t="str">
            <v>00</v>
          </cell>
          <cell r="E10426" t="str">
            <v>150</v>
          </cell>
          <cell r="F10426" t="str">
            <v>5100.03</v>
          </cell>
          <cell r="G10426" t="str">
            <v>Benefits Dental Insurance</v>
          </cell>
          <cell r="H10426">
            <v>485</v>
          </cell>
          <cell r="I10426">
            <v>0</v>
          </cell>
          <cell r="J10426">
            <v>485</v>
          </cell>
          <cell r="K10426">
            <v>0</v>
          </cell>
          <cell r="L10426">
            <v>0</v>
          </cell>
          <cell r="M10426">
            <v>54.84</v>
          </cell>
          <cell r="N10426">
            <v>430.16</v>
          </cell>
          <cell r="O10426">
            <v>0.11</v>
          </cell>
        </row>
        <row r="10427">
          <cell r="A10427" t="str">
            <v>660.05.00.150-5100.04</v>
          </cell>
          <cell r="B10427" t="str">
            <v>660</v>
          </cell>
          <cell r="C10427" t="str">
            <v>05</v>
          </cell>
          <cell r="D10427" t="str">
            <v>00</v>
          </cell>
          <cell r="E10427" t="str">
            <v>150</v>
          </cell>
          <cell r="F10427" t="str">
            <v>5100.04</v>
          </cell>
          <cell r="G10427" t="str">
            <v>Benefits Vision Insurance</v>
          </cell>
          <cell r="H10427">
            <v>75</v>
          </cell>
          <cell r="I10427">
            <v>0</v>
          </cell>
          <cell r="J10427">
            <v>75</v>
          </cell>
          <cell r="K10427">
            <v>0</v>
          </cell>
          <cell r="L10427">
            <v>0</v>
          </cell>
          <cell r="M10427">
            <v>8.8800000000000008</v>
          </cell>
          <cell r="N10427">
            <v>66.12</v>
          </cell>
          <cell r="O10427">
            <v>0.12</v>
          </cell>
        </row>
        <row r="10428">
          <cell r="A10428" t="str">
            <v>660.05.00.150-5100.05</v>
          </cell>
          <cell r="B10428" t="str">
            <v>660</v>
          </cell>
          <cell r="C10428" t="str">
            <v>05</v>
          </cell>
          <cell r="D10428" t="str">
            <v>00</v>
          </cell>
          <cell r="E10428" t="str">
            <v>150</v>
          </cell>
          <cell r="F10428" t="str">
            <v>5100.05</v>
          </cell>
          <cell r="G10428" t="str">
            <v>Benefits Life Insurance</v>
          </cell>
          <cell r="H10428">
            <v>100</v>
          </cell>
          <cell r="I10428">
            <v>0</v>
          </cell>
          <cell r="J10428">
            <v>100</v>
          </cell>
          <cell r="K10428">
            <v>0</v>
          </cell>
          <cell r="L10428">
            <v>0</v>
          </cell>
          <cell r="M10428">
            <v>7</v>
          </cell>
          <cell r="N10428">
            <v>93</v>
          </cell>
          <cell r="O10428">
            <v>7.0000000000000007E-2</v>
          </cell>
        </row>
        <row r="10429">
          <cell r="A10429" t="str">
            <v>660.05.00.150-5100.06</v>
          </cell>
          <cell r="B10429" t="str">
            <v>660</v>
          </cell>
          <cell r="C10429" t="str">
            <v>05</v>
          </cell>
          <cell r="D10429" t="str">
            <v>00</v>
          </cell>
          <cell r="E10429" t="str">
            <v>150</v>
          </cell>
          <cell r="F10429" t="str">
            <v>5100.06</v>
          </cell>
          <cell r="G10429" t="str">
            <v>Benefits Worker's Comp</v>
          </cell>
          <cell r="H10429">
            <v>1210</v>
          </cell>
          <cell r="I10429">
            <v>0</v>
          </cell>
          <cell r="J10429">
            <v>1210</v>
          </cell>
          <cell r="K10429">
            <v>0</v>
          </cell>
          <cell r="L10429">
            <v>0</v>
          </cell>
          <cell r="M10429">
            <v>0</v>
          </cell>
          <cell r="N10429">
            <v>1210</v>
          </cell>
          <cell r="O10429">
            <v>0</v>
          </cell>
        </row>
        <row r="10430">
          <cell r="A10430" t="str">
            <v>660.05.00.150-5100.07</v>
          </cell>
          <cell r="B10430" t="str">
            <v>660</v>
          </cell>
          <cell r="C10430" t="str">
            <v>05</v>
          </cell>
          <cell r="D10430" t="str">
            <v>00</v>
          </cell>
          <cell r="E10430" t="str">
            <v>150</v>
          </cell>
          <cell r="F10430" t="str">
            <v>5100.07</v>
          </cell>
          <cell r="G10430" t="str">
            <v>Benefits Long Term Disability</v>
          </cell>
          <cell r="H10430">
            <v>240</v>
          </cell>
          <cell r="I10430">
            <v>0</v>
          </cell>
          <cell r="J10430">
            <v>240</v>
          </cell>
          <cell r="K10430">
            <v>0</v>
          </cell>
          <cell r="L10430">
            <v>0</v>
          </cell>
          <cell r="M10430">
            <v>22.16</v>
          </cell>
          <cell r="N10430">
            <v>217.84</v>
          </cell>
          <cell r="O10430">
            <v>0.09</v>
          </cell>
        </row>
        <row r="10431">
          <cell r="A10431" t="str">
            <v>660.05.00.150-5100.08</v>
          </cell>
          <cell r="B10431" t="str">
            <v>660</v>
          </cell>
          <cell r="C10431" t="str">
            <v>05</v>
          </cell>
          <cell r="D10431" t="str">
            <v>00</v>
          </cell>
          <cell r="E10431" t="str">
            <v>150</v>
          </cell>
          <cell r="F10431" t="str">
            <v>5100.08</v>
          </cell>
          <cell r="G10431" t="str">
            <v>Benefits Deferred Compensation</v>
          </cell>
          <cell r="H10431">
            <v>420</v>
          </cell>
          <cell r="I10431">
            <v>0</v>
          </cell>
          <cell r="J10431">
            <v>420</v>
          </cell>
          <cell r="K10431">
            <v>0</v>
          </cell>
          <cell r="L10431">
            <v>0</v>
          </cell>
          <cell r="M10431">
            <v>0</v>
          </cell>
          <cell r="N10431">
            <v>420</v>
          </cell>
          <cell r="O10431">
            <v>0</v>
          </cell>
        </row>
        <row r="10432">
          <cell r="A10432" t="str">
            <v>660.05.00.150-5100.09</v>
          </cell>
          <cell r="B10432" t="str">
            <v>660</v>
          </cell>
          <cell r="C10432" t="str">
            <v>05</v>
          </cell>
          <cell r="D10432" t="str">
            <v>00</v>
          </cell>
          <cell r="E10432" t="str">
            <v>150</v>
          </cell>
          <cell r="F10432" t="str">
            <v>5100.09</v>
          </cell>
          <cell r="G10432" t="str">
            <v>Benefits Unemployment Insurance</v>
          </cell>
          <cell r="H10432">
            <v>0</v>
          </cell>
          <cell r="I10432">
            <v>0</v>
          </cell>
          <cell r="J10432">
            <v>0</v>
          </cell>
          <cell r="K10432">
            <v>0</v>
          </cell>
          <cell r="L10432">
            <v>0</v>
          </cell>
          <cell r="M10432">
            <v>0</v>
          </cell>
          <cell r="N10432">
            <v>0</v>
          </cell>
          <cell r="O10432" t="str">
            <v>+++</v>
          </cell>
        </row>
        <row r="10433">
          <cell r="A10433" t="str">
            <v>660.05.00.150-5100.10</v>
          </cell>
          <cell r="B10433" t="str">
            <v>660</v>
          </cell>
          <cell r="C10433" t="str">
            <v>05</v>
          </cell>
          <cell r="D10433" t="str">
            <v>00</v>
          </cell>
          <cell r="E10433" t="str">
            <v>150</v>
          </cell>
          <cell r="F10433" t="str">
            <v>5100.10</v>
          </cell>
          <cell r="G10433" t="str">
            <v>Benefits Uniform Allowance</v>
          </cell>
          <cell r="H10433">
            <v>0</v>
          </cell>
          <cell r="I10433">
            <v>0</v>
          </cell>
          <cell r="J10433">
            <v>0</v>
          </cell>
          <cell r="K10433">
            <v>0</v>
          </cell>
          <cell r="L10433">
            <v>0</v>
          </cell>
          <cell r="M10433">
            <v>0</v>
          </cell>
          <cell r="N10433">
            <v>0</v>
          </cell>
          <cell r="O10433" t="str">
            <v>+++</v>
          </cell>
        </row>
        <row r="10434">
          <cell r="A10434" t="str">
            <v>660.05.00.150-5100.11</v>
          </cell>
          <cell r="B10434" t="str">
            <v>660</v>
          </cell>
          <cell r="C10434" t="str">
            <v>05</v>
          </cell>
          <cell r="D10434" t="str">
            <v>00</v>
          </cell>
          <cell r="E10434" t="str">
            <v>150</v>
          </cell>
          <cell r="F10434" t="str">
            <v>5100.11</v>
          </cell>
          <cell r="G10434" t="str">
            <v>Benefits Medicare</v>
          </cell>
          <cell r="H10434">
            <v>645</v>
          </cell>
          <cell r="I10434">
            <v>0</v>
          </cell>
          <cell r="J10434">
            <v>645</v>
          </cell>
          <cell r="K10434">
            <v>0</v>
          </cell>
          <cell r="L10434">
            <v>0</v>
          </cell>
          <cell r="M10434">
            <v>87</v>
          </cell>
          <cell r="N10434">
            <v>558</v>
          </cell>
          <cell r="O10434">
            <v>0.13</v>
          </cell>
        </row>
        <row r="10435">
          <cell r="A10435" t="str">
            <v>660.05.00.150-5100.12</v>
          </cell>
          <cell r="B10435" t="str">
            <v>660</v>
          </cell>
          <cell r="C10435" t="str">
            <v>05</v>
          </cell>
          <cell r="D10435" t="str">
            <v>00</v>
          </cell>
          <cell r="E10435" t="str">
            <v>150</v>
          </cell>
          <cell r="F10435" t="str">
            <v>5100.12</v>
          </cell>
          <cell r="G10435" t="str">
            <v>Benefits Annual Physical Exam</v>
          </cell>
          <cell r="H10435">
            <v>0</v>
          </cell>
          <cell r="I10435">
            <v>0</v>
          </cell>
          <cell r="J10435">
            <v>0</v>
          </cell>
          <cell r="K10435">
            <v>0</v>
          </cell>
          <cell r="L10435">
            <v>0</v>
          </cell>
          <cell r="M10435">
            <v>0</v>
          </cell>
          <cell r="N10435">
            <v>0</v>
          </cell>
          <cell r="O10435" t="str">
            <v>+++</v>
          </cell>
        </row>
        <row r="10436">
          <cell r="A10436" t="str">
            <v>660.05.00.150-5100.13</v>
          </cell>
          <cell r="B10436" t="str">
            <v>660</v>
          </cell>
          <cell r="C10436" t="str">
            <v>05</v>
          </cell>
          <cell r="D10436" t="str">
            <v>00</v>
          </cell>
          <cell r="E10436" t="str">
            <v>150</v>
          </cell>
          <cell r="F10436" t="str">
            <v>5100.13</v>
          </cell>
          <cell r="G10436" t="str">
            <v>Benefits Employee Assistance Program</v>
          </cell>
          <cell r="H10436">
            <v>0</v>
          </cell>
          <cell r="I10436">
            <v>0</v>
          </cell>
          <cell r="J10436">
            <v>0</v>
          </cell>
          <cell r="K10436">
            <v>0</v>
          </cell>
          <cell r="L10436">
            <v>0</v>
          </cell>
          <cell r="M10436">
            <v>0</v>
          </cell>
          <cell r="N10436">
            <v>0</v>
          </cell>
          <cell r="O10436" t="str">
            <v>+++</v>
          </cell>
        </row>
        <row r="10437">
          <cell r="A10437" t="str">
            <v>660.05.00.150-5100.14</v>
          </cell>
          <cell r="B10437" t="str">
            <v>660</v>
          </cell>
          <cell r="C10437" t="str">
            <v>05</v>
          </cell>
          <cell r="D10437" t="str">
            <v>00</v>
          </cell>
          <cell r="E10437" t="str">
            <v>150</v>
          </cell>
          <cell r="F10437" t="str">
            <v>5100.14</v>
          </cell>
          <cell r="G10437" t="str">
            <v>Benefits PPE</v>
          </cell>
          <cell r="H10437">
            <v>0</v>
          </cell>
          <cell r="I10437">
            <v>0</v>
          </cell>
          <cell r="J10437">
            <v>0</v>
          </cell>
          <cell r="K10437">
            <v>0</v>
          </cell>
          <cell r="L10437">
            <v>0</v>
          </cell>
          <cell r="M10437">
            <v>0</v>
          </cell>
          <cell r="N10437">
            <v>0</v>
          </cell>
          <cell r="O10437" t="str">
            <v>+++</v>
          </cell>
        </row>
        <row r="10438">
          <cell r="A10438" t="str">
            <v>660.05.00.150-5100.15</v>
          </cell>
          <cell r="B10438" t="str">
            <v>660</v>
          </cell>
          <cell r="C10438" t="str">
            <v>05</v>
          </cell>
          <cell r="D10438" t="str">
            <v>00</v>
          </cell>
          <cell r="E10438" t="str">
            <v>150</v>
          </cell>
          <cell r="F10438" t="str">
            <v>5100.15</v>
          </cell>
          <cell r="G10438" t="str">
            <v>Benefits Cell Phone Allowance</v>
          </cell>
          <cell r="H10438">
            <v>155</v>
          </cell>
          <cell r="I10438">
            <v>0</v>
          </cell>
          <cell r="J10438">
            <v>155</v>
          </cell>
          <cell r="K10438">
            <v>0</v>
          </cell>
          <cell r="L10438">
            <v>0</v>
          </cell>
          <cell r="M10438">
            <v>72</v>
          </cell>
          <cell r="N10438">
            <v>83</v>
          </cell>
          <cell r="O10438">
            <v>0.46</v>
          </cell>
        </row>
        <row r="10439">
          <cell r="A10439" t="str">
            <v>660.05.00.150-5100.16</v>
          </cell>
          <cell r="B10439" t="str">
            <v>660</v>
          </cell>
          <cell r="C10439" t="str">
            <v>05</v>
          </cell>
          <cell r="D10439" t="str">
            <v>00</v>
          </cell>
          <cell r="E10439" t="str">
            <v>150</v>
          </cell>
          <cell r="F10439" t="str">
            <v>5100.16</v>
          </cell>
          <cell r="G10439" t="str">
            <v>Benefits 1959 Survivor Retirement</v>
          </cell>
          <cell r="H10439">
            <v>0</v>
          </cell>
          <cell r="I10439">
            <v>0</v>
          </cell>
          <cell r="J10439">
            <v>0</v>
          </cell>
          <cell r="K10439">
            <v>0</v>
          </cell>
          <cell r="L10439">
            <v>0</v>
          </cell>
          <cell r="M10439">
            <v>0</v>
          </cell>
          <cell r="N10439">
            <v>0</v>
          </cell>
          <cell r="O10439" t="str">
            <v>+++</v>
          </cell>
        </row>
        <row r="10440">
          <cell r="A10440" t="str">
            <v>660.05.00.150-5100.17</v>
          </cell>
          <cell r="B10440" t="str">
            <v>660</v>
          </cell>
          <cell r="C10440" t="str">
            <v>05</v>
          </cell>
          <cell r="D10440" t="str">
            <v>00</v>
          </cell>
          <cell r="E10440" t="str">
            <v>150</v>
          </cell>
          <cell r="F10440" t="str">
            <v>5100.17</v>
          </cell>
          <cell r="G10440" t="str">
            <v>Benefits Other Post Employment Benefits</v>
          </cell>
          <cell r="H10440">
            <v>765</v>
          </cell>
          <cell r="I10440">
            <v>0</v>
          </cell>
          <cell r="J10440">
            <v>765</v>
          </cell>
          <cell r="K10440">
            <v>0</v>
          </cell>
          <cell r="L10440">
            <v>0</v>
          </cell>
          <cell r="M10440">
            <v>479.88</v>
          </cell>
          <cell r="N10440">
            <v>285.12</v>
          </cell>
          <cell r="O10440">
            <v>0.63</v>
          </cell>
        </row>
        <row r="10441">
          <cell r="A10441" t="str">
            <v>660.05.00.150-6000.01</v>
          </cell>
          <cell r="B10441" t="str">
            <v>660</v>
          </cell>
          <cell r="C10441" t="str">
            <v>05</v>
          </cell>
          <cell r="D10441" t="str">
            <v>00</v>
          </cell>
          <cell r="E10441" t="str">
            <v>150</v>
          </cell>
          <cell r="F10441" t="str">
            <v>6000.01</v>
          </cell>
          <cell r="G10441" t="str">
            <v>Professional Services General</v>
          </cell>
          <cell r="H10441">
            <v>58000</v>
          </cell>
          <cell r="I10441">
            <v>0</v>
          </cell>
          <cell r="J10441">
            <v>58000</v>
          </cell>
          <cell r="K10441">
            <v>0</v>
          </cell>
          <cell r="L10441">
            <v>0</v>
          </cell>
          <cell r="M10441">
            <v>0</v>
          </cell>
          <cell r="N10441">
            <v>58000</v>
          </cell>
          <cell r="O10441">
            <v>0</v>
          </cell>
        </row>
        <row r="10442">
          <cell r="A10442" t="str">
            <v>660.05.00.150-6200.02</v>
          </cell>
          <cell r="B10442" t="str">
            <v>660</v>
          </cell>
          <cell r="C10442" t="str">
            <v>05</v>
          </cell>
          <cell r="D10442" t="str">
            <v>00</v>
          </cell>
          <cell r="E10442" t="str">
            <v>150</v>
          </cell>
          <cell r="F10442" t="str">
            <v>6200.02</v>
          </cell>
          <cell r="G10442" t="str">
            <v>Supplies Special Department</v>
          </cell>
          <cell r="H10442">
            <v>0</v>
          </cell>
          <cell r="I10442">
            <v>0</v>
          </cell>
          <cell r="J10442">
            <v>0</v>
          </cell>
          <cell r="K10442">
            <v>0</v>
          </cell>
          <cell r="L10442">
            <v>0</v>
          </cell>
          <cell r="M10442">
            <v>0</v>
          </cell>
          <cell r="N10442">
            <v>0</v>
          </cell>
          <cell r="O10442" t="str">
            <v>+++</v>
          </cell>
        </row>
        <row r="10443">
          <cell r="A10443" t="str">
            <v>660.05.00.160-5000.01</v>
          </cell>
          <cell r="B10443" t="str">
            <v>660</v>
          </cell>
          <cell r="C10443" t="str">
            <v>05</v>
          </cell>
          <cell r="D10443" t="str">
            <v>00</v>
          </cell>
          <cell r="E10443" t="str">
            <v>160</v>
          </cell>
          <cell r="F10443" t="str">
            <v>5000.01</v>
          </cell>
          <cell r="G10443" t="str">
            <v>Salaries Regular</v>
          </cell>
          <cell r="H10443">
            <v>196365</v>
          </cell>
          <cell r="I10443">
            <v>0</v>
          </cell>
          <cell r="J10443">
            <v>196365</v>
          </cell>
          <cell r="K10443">
            <v>0</v>
          </cell>
          <cell r="L10443">
            <v>0</v>
          </cell>
          <cell r="M10443">
            <v>69230.710000000006</v>
          </cell>
          <cell r="N10443">
            <v>127134.29</v>
          </cell>
          <cell r="O10443">
            <v>0.35</v>
          </cell>
        </row>
        <row r="10444">
          <cell r="A10444" t="str">
            <v>660.05.00.160-5000.02</v>
          </cell>
          <cell r="B10444" t="str">
            <v>660</v>
          </cell>
          <cell r="C10444" t="str">
            <v>05</v>
          </cell>
          <cell r="D10444" t="str">
            <v>00</v>
          </cell>
          <cell r="E10444" t="str">
            <v>160</v>
          </cell>
          <cell r="F10444" t="str">
            <v>5000.02</v>
          </cell>
          <cell r="G10444" t="str">
            <v>Salaries Part Time</v>
          </cell>
          <cell r="H10444">
            <v>4425</v>
          </cell>
          <cell r="I10444">
            <v>0</v>
          </cell>
          <cell r="J10444">
            <v>4425</v>
          </cell>
          <cell r="K10444">
            <v>0</v>
          </cell>
          <cell r="L10444">
            <v>0</v>
          </cell>
          <cell r="M10444">
            <v>0</v>
          </cell>
          <cell r="N10444">
            <v>4425</v>
          </cell>
          <cell r="O10444">
            <v>0</v>
          </cell>
        </row>
        <row r="10445">
          <cell r="A10445" t="str">
            <v>660.05.00.160-5000.03</v>
          </cell>
          <cell r="B10445" t="str">
            <v>660</v>
          </cell>
          <cell r="C10445" t="str">
            <v>05</v>
          </cell>
          <cell r="D10445" t="str">
            <v>00</v>
          </cell>
          <cell r="E10445" t="str">
            <v>160</v>
          </cell>
          <cell r="F10445" t="str">
            <v>5000.03</v>
          </cell>
          <cell r="G10445" t="str">
            <v>Salaries Overtime</v>
          </cell>
          <cell r="H10445">
            <v>0</v>
          </cell>
          <cell r="I10445">
            <v>0</v>
          </cell>
          <cell r="J10445">
            <v>0</v>
          </cell>
          <cell r="K10445">
            <v>0</v>
          </cell>
          <cell r="L10445">
            <v>0</v>
          </cell>
          <cell r="M10445">
            <v>2.82</v>
          </cell>
          <cell r="N10445">
            <v>-2.82</v>
          </cell>
          <cell r="O10445" t="str">
            <v>+++</v>
          </cell>
        </row>
        <row r="10446">
          <cell r="A10446" t="str">
            <v>660.05.00.160-5000.04</v>
          </cell>
          <cell r="B10446" t="str">
            <v>660</v>
          </cell>
          <cell r="C10446" t="str">
            <v>05</v>
          </cell>
          <cell r="D10446" t="str">
            <v>00</v>
          </cell>
          <cell r="E10446" t="str">
            <v>160</v>
          </cell>
          <cell r="F10446" t="str">
            <v>5000.04</v>
          </cell>
          <cell r="G10446" t="str">
            <v>Salaries Holiday Pay</v>
          </cell>
          <cell r="H10446">
            <v>0</v>
          </cell>
          <cell r="I10446">
            <v>0</v>
          </cell>
          <cell r="J10446">
            <v>0</v>
          </cell>
          <cell r="K10446">
            <v>0</v>
          </cell>
          <cell r="L10446">
            <v>0</v>
          </cell>
          <cell r="M10446">
            <v>0</v>
          </cell>
          <cell r="N10446">
            <v>0</v>
          </cell>
          <cell r="O10446" t="str">
            <v>+++</v>
          </cell>
        </row>
        <row r="10447">
          <cell r="A10447" t="str">
            <v>660.05.00.160-5000.05</v>
          </cell>
          <cell r="B10447" t="str">
            <v>660</v>
          </cell>
          <cell r="C10447" t="str">
            <v>05</v>
          </cell>
          <cell r="D10447" t="str">
            <v>00</v>
          </cell>
          <cell r="E10447" t="str">
            <v>160</v>
          </cell>
          <cell r="F10447" t="str">
            <v>5000.05</v>
          </cell>
          <cell r="G10447" t="str">
            <v>Salaries Duty Pay</v>
          </cell>
          <cell r="H10447">
            <v>0</v>
          </cell>
          <cell r="I10447">
            <v>0</v>
          </cell>
          <cell r="J10447">
            <v>0</v>
          </cell>
          <cell r="K10447">
            <v>0</v>
          </cell>
          <cell r="L10447">
            <v>0</v>
          </cell>
          <cell r="M10447">
            <v>0</v>
          </cell>
          <cell r="N10447">
            <v>0</v>
          </cell>
          <cell r="O10447" t="str">
            <v>+++</v>
          </cell>
        </row>
        <row r="10448">
          <cell r="A10448" t="str">
            <v>660.05.00.160-5000.06</v>
          </cell>
          <cell r="B10448" t="str">
            <v>660</v>
          </cell>
          <cell r="C10448" t="str">
            <v>05</v>
          </cell>
          <cell r="D10448" t="str">
            <v>00</v>
          </cell>
          <cell r="E10448" t="str">
            <v>160</v>
          </cell>
          <cell r="F10448" t="str">
            <v>5000.06</v>
          </cell>
          <cell r="G10448" t="str">
            <v>Salaries Out of Class</v>
          </cell>
          <cell r="H10448">
            <v>0</v>
          </cell>
          <cell r="I10448">
            <v>0</v>
          </cell>
          <cell r="J10448">
            <v>0</v>
          </cell>
          <cell r="K10448">
            <v>0</v>
          </cell>
          <cell r="L10448">
            <v>0</v>
          </cell>
          <cell r="M10448">
            <v>0</v>
          </cell>
          <cell r="N10448">
            <v>0</v>
          </cell>
          <cell r="O10448" t="str">
            <v>+++</v>
          </cell>
        </row>
        <row r="10449">
          <cell r="A10449" t="str">
            <v>660.05.00.160-5000.07</v>
          </cell>
          <cell r="B10449" t="str">
            <v>660</v>
          </cell>
          <cell r="C10449" t="str">
            <v>05</v>
          </cell>
          <cell r="D10449" t="str">
            <v>00</v>
          </cell>
          <cell r="E10449" t="str">
            <v>160</v>
          </cell>
          <cell r="F10449" t="str">
            <v>5000.07</v>
          </cell>
          <cell r="G10449" t="str">
            <v>Salaries Admin Leave Pay</v>
          </cell>
          <cell r="H10449">
            <v>485</v>
          </cell>
          <cell r="I10449">
            <v>0</v>
          </cell>
          <cell r="J10449">
            <v>485</v>
          </cell>
          <cell r="K10449">
            <v>0</v>
          </cell>
          <cell r="L10449">
            <v>0</v>
          </cell>
          <cell r="M10449">
            <v>909.72</v>
          </cell>
          <cell r="N10449">
            <v>-424.72</v>
          </cell>
          <cell r="O10449">
            <v>1.88</v>
          </cell>
        </row>
        <row r="10450">
          <cell r="A10450" t="str">
            <v>660.05.00.160-5000.08</v>
          </cell>
          <cell r="B10450" t="str">
            <v>660</v>
          </cell>
          <cell r="C10450" t="str">
            <v>05</v>
          </cell>
          <cell r="D10450" t="str">
            <v>00</v>
          </cell>
          <cell r="E10450" t="str">
            <v>160</v>
          </cell>
          <cell r="F10450" t="str">
            <v>5000.08</v>
          </cell>
          <cell r="G10450" t="str">
            <v>Salaries Longevity Pay</v>
          </cell>
          <cell r="H10450">
            <v>800</v>
          </cell>
          <cell r="I10450">
            <v>0</v>
          </cell>
          <cell r="J10450">
            <v>800</v>
          </cell>
          <cell r="K10450">
            <v>0</v>
          </cell>
          <cell r="L10450">
            <v>0</v>
          </cell>
          <cell r="M10450">
            <v>365.7</v>
          </cell>
          <cell r="N10450">
            <v>434.3</v>
          </cell>
          <cell r="O10450">
            <v>0.46</v>
          </cell>
        </row>
        <row r="10451">
          <cell r="A10451" t="str">
            <v>660.05.00.160-5000.09</v>
          </cell>
          <cell r="B10451" t="str">
            <v>660</v>
          </cell>
          <cell r="C10451" t="str">
            <v>05</v>
          </cell>
          <cell r="D10451" t="str">
            <v>00</v>
          </cell>
          <cell r="E10451" t="str">
            <v>160</v>
          </cell>
          <cell r="F10451" t="str">
            <v>5000.09</v>
          </cell>
          <cell r="G10451" t="str">
            <v>Salaries Mutual Aid Overtime</v>
          </cell>
          <cell r="H10451">
            <v>0</v>
          </cell>
          <cell r="I10451">
            <v>0</v>
          </cell>
          <cell r="J10451">
            <v>0</v>
          </cell>
          <cell r="K10451">
            <v>0</v>
          </cell>
          <cell r="L10451">
            <v>0</v>
          </cell>
          <cell r="M10451">
            <v>0</v>
          </cell>
          <cell r="N10451">
            <v>0</v>
          </cell>
          <cell r="O10451" t="str">
            <v>+++</v>
          </cell>
        </row>
        <row r="10452">
          <cell r="A10452" t="str">
            <v>660.05.00.160-5000.10</v>
          </cell>
          <cell r="B10452" t="str">
            <v>660</v>
          </cell>
          <cell r="C10452" t="str">
            <v>05</v>
          </cell>
          <cell r="D10452" t="str">
            <v>00</v>
          </cell>
          <cell r="E10452" t="str">
            <v>160</v>
          </cell>
          <cell r="F10452" t="str">
            <v>5000.10</v>
          </cell>
          <cell r="G10452" t="str">
            <v>Salaries Furloughs</v>
          </cell>
          <cell r="H10452">
            <v>0</v>
          </cell>
          <cell r="I10452">
            <v>0</v>
          </cell>
          <cell r="J10452">
            <v>0</v>
          </cell>
          <cell r="K10452">
            <v>0</v>
          </cell>
          <cell r="L10452">
            <v>0</v>
          </cell>
          <cell r="M10452">
            <v>0</v>
          </cell>
          <cell r="N10452">
            <v>0</v>
          </cell>
          <cell r="O10452" t="str">
            <v>+++</v>
          </cell>
        </row>
        <row r="10453">
          <cell r="A10453" t="str">
            <v>660.05.00.160-5000.11</v>
          </cell>
          <cell r="B10453" t="str">
            <v>660</v>
          </cell>
          <cell r="C10453" t="str">
            <v>05</v>
          </cell>
          <cell r="D10453" t="str">
            <v>00</v>
          </cell>
          <cell r="E10453" t="str">
            <v>160</v>
          </cell>
          <cell r="F10453" t="str">
            <v>5000.11</v>
          </cell>
          <cell r="G10453" t="str">
            <v>Salaries Worker's Comp</v>
          </cell>
          <cell r="H10453">
            <v>0</v>
          </cell>
          <cell r="I10453">
            <v>0</v>
          </cell>
          <cell r="J10453">
            <v>0</v>
          </cell>
          <cell r="K10453">
            <v>0</v>
          </cell>
          <cell r="L10453">
            <v>0</v>
          </cell>
          <cell r="M10453">
            <v>0</v>
          </cell>
          <cell r="N10453">
            <v>0</v>
          </cell>
          <cell r="O10453" t="str">
            <v>+++</v>
          </cell>
        </row>
        <row r="10454">
          <cell r="A10454" t="str">
            <v>660.05.00.160-5000.12</v>
          </cell>
          <cell r="B10454" t="str">
            <v>660</v>
          </cell>
          <cell r="C10454" t="str">
            <v>05</v>
          </cell>
          <cell r="D10454" t="str">
            <v>00</v>
          </cell>
          <cell r="E10454" t="str">
            <v>160</v>
          </cell>
          <cell r="F10454" t="str">
            <v>5000.12</v>
          </cell>
          <cell r="G10454" t="str">
            <v>Salaries Compensated Absences</v>
          </cell>
          <cell r="H10454">
            <v>0</v>
          </cell>
          <cell r="I10454">
            <v>0</v>
          </cell>
          <cell r="J10454">
            <v>0</v>
          </cell>
          <cell r="K10454">
            <v>0</v>
          </cell>
          <cell r="L10454">
            <v>0</v>
          </cell>
          <cell r="M10454">
            <v>0</v>
          </cell>
          <cell r="N10454">
            <v>0</v>
          </cell>
          <cell r="O10454" t="str">
            <v>+++</v>
          </cell>
        </row>
        <row r="10455">
          <cell r="A10455" t="str">
            <v>660.05.00.160-5000.99</v>
          </cell>
          <cell r="B10455" t="str">
            <v>660</v>
          </cell>
          <cell r="C10455" t="str">
            <v>05</v>
          </cell>
          <cell r="D10455" t="str">
            <v>00</v>
          </cell>
          <cell r="E10455" t="str">
            <v>160</v>
          </cell>
          <cell r="F10455" t="str">
            <v>5000.99</v>
          </cell>
          <cell r="G10455" t="str">
            <v>Salaries New Personnel Requests</v>
          </cell>
          <cell r="H10455">
            <v>0</v>
          </cell>
          <cell r="I10455">
            <v>0</v>
          </cell>
          <cell r="J10455">
            <v>0</v>
          </cell>
          <cell r="K10455">
            <v>0</v>
          </cell>
          <cell r="L10455">
            <v>0</v>
          </cell>
          <cell r="M10455">
            <v>0</v>
          </cell>
          <cell r="N10455">
            <v>0</v>
          </cell>
          <cell r="O10455" t="str">
            <v>+++</v>
          </cell>
        </row>
        <row r="10456">
          <cell r="A10456" t="str">
            <v>660.05.00.160-5100.00</v>
          </cell>
          <cell r="B10456" t="str">
            <v>660</v>
          </cell>
          <cell r="C10456" t="str">
            <v>05</v>
          </cell>
          <cell r="D10456" t="str">
            <v>00</v>
          </cell>
          <cell r="E10456" t="str">
            <v>160</v>
          </cell>
          <cell r="F10456" t="str">
            <v>5100.00</v>
          </cell>
          <cell r="G10456" t="str">
            <v>Benefits PERS Pool Liability</v>
          </cell>
          <cell r="H10456">
            <v>36170</v>
          </cell>
          <cell r="I10456">
            <v>0</v>
          </cell>
          <cell r="J10456">
            <v>36170</v>
          </cell>
          <cell r="K10456">
            <v>0</v>
          </cell>
          <cell r="L10456">
            <v>0</v>
          </cell>
          <cell r="M10456">
            <v>11583.53</v>
          </cell>
          <cell r="N10456">
            <v>24586.47</v>
          </cell>
          <cell r="O10456">
            <v>0.32</v>
          </cell>
        </row>
        <row r="10457">
          <cell r="A10457" t="str">
            <v>660.05.00.160-5100.01</v>
          </cell>
          <cell r="B10457" t="str">
            <v>660</v>
          </cell>
          <cell r="C10457" t="str">
            <v>05</v>
          </cell>
          <cell r="D10457" t="str">
            <v>00</v>
          </cell>
          <cell r="E10457" t="str">
            <v>160</v>
          </cell>
          <cell r="F10457" t="str">
            <v>5100.01</v>
          </cell>
          <cell r="G10457" t="str">
            <v>Benefits Retirement</v>
          </cell>
          <cell r="H10457">
            <v>17980</v>
          </cell>
          <cell r="I10457">
            <v>0</v>
          </cell>
          <cell r="J10457">
            <v>17980</v>
          </cell>
          <cell r="K10457">
            <v>0</v>
          </cell>
          <cell r="L10457">
            <v>0</v>
          </cell>
          <cell r="M10457">
            <v>5647.75</v>
          </cell>
          <cell r="N10457">
            <v>12332.25</v>
          </cell>
          <cell r="O10457">
            <v>0.31</v>
          </cell>
        </row>
        <row r="10458">
          <cell r="A10458" t="str">
            <v>660.05.00.160-5100.02</v>
          </cell>
          <cell r="B10458" t="str">
            <v>660</v>
          </cell>
          <cell r="C10458" t="str">
            <v>05</v>
          </cell>
          <cell r="D10458" t="str">
            <v>00</v>
          </cell>
          <cell r="E10458" t="str">
            <v>160</v>
          </cell>
          <cell r="F10458" t="str">
            <v>5100.02</v>
          </cell>
          <cell r="G10458" t="str">
            <v>Benefits Health Insurance</v>
          </cell>
          <cell r="H10458">
            <v>31910</v>
          </cell>
          <cell r="I10458">
            <v>0</v>
          </cell>
          <cell r="J10458">
            <v>31910</v>
          </cell>
          <cell r="K10458">
            <v>0</v>
          </cell>
          <cell r="L10458">
            <v>0</v>
          </cell>
          <cell r="M10458">
            <v>11084.23</v>
          </cell>
          <cell r="N10458">
            <v>20825.77</v>
          </cell>
          <cell r="O10458">
            <v>0.35</v>
          </cell>
        </row>
        <row r="10459">
          <cell r="A10459" t="str">
            <v>660.05.00.160-5100.03</v>
          </cell>
          <cell r="B10459" t="str">
            <v>660</v>
          </cell>
          <cell r="C10459" t="str">
            <v>05</v>
          </cell>
          <cell r="D10459" t="str">
            <v>00</v>
          </cell>
          <cell r="E10459" t="str">
            <v>160</v>
          </cell>
          <cell r="F10459" t="str">
            <v>5100.03</v>
          </cell>
          <cell r="G10459" t="str">
            <v>Benefits Dental Insurance</v>
          </cell>
          <cell r="H10459">
            <v>3785</v>
          </cell>
          <cell r="I10459">
            <v>0</v>
          </cell>
          <cell r="J10459">
            <v>3785</v>
          </cell>
          <cell r="K10459">
            <v>0</v>
          </cell>
          <cell r="L10459">
            <v>0</v>
          </cell>
          <cell r="M10459">
            <v>1118.51</v>
          </cell>
          <cell r="N10459">
            <v>2666.49</v>
          </cell>
          <cell r="O10459">
            <v>0.3</v>
          </cell>
        </row>
        <row r="10460">
          <cell r="A10460" t="str">
            <v>660.05.00.160-5100.04</v>
          </cell>
          <cell r="B10460" t="str">
            <v>660</v>
          </cell>
          <cell r="C10460" t="str">
            <v>05</v>
          </cell>
          <cell r="D10460" t="str">
            <v>00</v>
          </cell>
          <cell r="E10460" t="str">
            <v>160</v>
          </cell>
          <cell r="F10460" t="str">
            <v>5100.04</v>
          </cell>
          <cell r="G10460" t="str">
            <v>Benefits Vision Insurance</v>
          </cell>
          <cell r="H10460">
            <v>590</v>
          </cell>
          <cell r="I10460">
            <v>0</v>
          </cell>
          <cell r="J10460">
            <v>590</v>
          </cell>
          <cell r="K10460">
            <v>0</v>
          </cell>
          <cell r="L10460">
            <v>0</v>
          </cell>
          <cell r="M10460">
            <v>187.36</v>
          </cell>
          <cell r="N10460">
            <v>402.64</v>
          </cell>
          <cell r="O10460">
            <v>0.32</v>
          </cell>
        </row>
        <row r="10461">
          <cell r="A10461" t="str">
            <v>660.05.00.160-5100.05</v>
          </cell>
          <cell r="B10461" t="str">
            <v>660</v>
          </cell>
          <cell r="C10461" t="str">
            <v>05</v>
          </cell>
          <cell r="D10461" t="str">
            <v>00</v>
          </cell>
          <cell r="E10461" t="str">
            <v>160</v>
          </cell>
          <cell r="F10461" t="str">
            <v>5100.05</v>
          </cell>
          <cell r="G10461" t="str">
            <v>Benefits Life Insurance</v>
          </cell>
          <cell r="H10461">
            <v>180</v>
          </cell>
          <cell r="I10461">
            <v>0</v>
          </cell>
          <cell r="J10461">
            <v>180</v>
          </cell>
          <cell r="K10461">
            <v>0</v>
          </cell>
          <cell r="L10461">
            <v>0</v>
          </cell>
          <cell r="M10461">
            <v>45.9</v>
          </cell>
          <cell r="N10461">
            <v>134.1</v>
          </cell>
          <cell r="O10461">
            <v>0.26</v>
          </cell>
        </row>
        <row r="10462">
          <cell r="A10462" t="str">
            <v>660.05.00.160-5100.06</v>
          </cell>
          <cell r="B10462" t="str">
            <v>660</v>
          </cell>
          <cell r="C10462" t="str">
            <v>05</v>
          </cell>
          <cell r="D10462" t="str">
            <v>00</v>
          </cell>
          <cell r="E10462" t="str">
            <v>160</v>
          </cell>
          <cell r="F10462" t="str">
            <v>5100.06</v>
          </cell>
          <cell r="G10462" t="str">
            <v>Benefits Worker's Comp</v>
          </cell>
          <cell r="H10462">
            <v>5950</v>
          </cell>
          <cell r="I10462">
            <v>0</v>
          </cell>
          <cell r="J10462">
            <v>5950</v>
          </cell>
          <cell r="K10462">
            <v>0</v>
          </cell>
          <cell r="L10462">
            <v>0</v>
          </cell>
          <cell r="M10462">
            <v>0</v>
          </cell>
          <cell r="N10462">
            <v>5950</v>
          </cell>
          <cell r="O10462">
            <v>0</v>
          </cell>
        </row>
        <row r="10463">
          <cell r="A10463" t="str">
            <v>660.05.00.160-5100.07</v>
          </cell>
          <cell r="B10463" t="str">
            <v>660</v>
          </cell>
          <cell r="C10463" t="str">
            <v>05</v>
          </cell>
          <cell r="D10463" t="str">
            <v>00</v>
          </cell>
          <cell r="E10463" t="str">
            <v>160</v>
          </cell>
          <cell r="F10463" t="str">
            <v>5100.07</v>
          </cell>
          <cell r="G10463" t="str">
            <v>Benefits Long Term Disability</v>
          </cell>
          <cell r="H10463">
            <v>990</v>
          </cell>
          <cell r="I10463">
            <v>0</v>
          </cell>
          <cell r="J10463">
            <v>990</v>
          </cell>
          <cell r="K10463">
            <v>0</v>
          </cell>
          <cell r="L10463">
            <v>0</v>
          </cell>
          <cell r="M10463">
            <v>198.15</v>
          </cell>
          <cell r="N10463">
            <v>791.85</v>
          </cell>
          <cell r="O10463">
            <v>0.2</v>
          </cell>
        </row>
        <row r="10464">
          <cell r="A10464" t="str">
            <v>660.05.00.160-5100.08</v>
          </cell>
          <cell r="B10464" t="str">
            <v>660</v>
          </cell>
          <cell r="C10464" t="str">
            <v>05</v>
          </cell>
          <cell r="D10464" t="str">
            <v>00</v>
          </cell>
          <cell r="E10464" t="str">
            <v>160</v>
          </cell>
          <cell r="F10464" t="str">
            <v>5100.08</v>
          </cell>
          <cell r="G10464" t="str">
            <v>Benefits Deferred Compensation</v>
          </cell>
          <cell r="H10464">
            <v>0</v>
          </cell>
          <cell r="I10464">
            <v>0</v>
          </cell>
          <cell r="J10464">
            <v>0</v>
          </cell>
          <cell r="K10464">
            <v>0</v>
          </cell>
          <cell r="L10464">
            <v>0</v>
          </cell>
          <cell r="M10464">
            <v>807.93</v>
          </cell>
          <cell r="N10464">
            <v>-807.93</v>
          </cell>
          <cell r="O10464" t="str">
            <v>+++</v>
          </cell>
        </row>
        <row r="10465">
          <cell r="A10465" t="str">
            <v>660.05.00.160-5100.09</v>
          </cell>
          <cell r="B10465" t="str">
            <v>660</v>
          </cell>
          <cell r="C10465" t="str">
            <v>05</v>
          </cell>
          <cell r="D10465" t="str">
            <v>00</v>
          </cell>
          <cell r="E10465" t="str">
            <v>160</v>
          </cell>
          <cell r="F10465" t="str">
            <v>5100.09</v>
          </cell>
          <cell r="G10465" t="str">
            <v>Benefits Unemployment Insurance</v>
          </cell>
          <cell r="H10465">
            <v>0</v>
          </cell>
          <cell r="I10465">
            <v>0</v>
          </cell>
          <cell r="J10465">
            <v>0</v>
          </cell>
          <cell r="K10465">
            <v>0</v>
          </cell>
          <cell r="L10465">
            <v>0</v>
          </cell>
          <cell r="M10465">
            <v>0</v>
          </cell>
          <cell r="N10465">
            <v>0</v>
          </cell>
          <cell r="O10465" t="str">
            <v>+++</v>
          </cell>
        </row>
        <row r="10466">
          <cell r="A10466" t="str">
            <v>660.05.00.160-5100.10</v>
          </cell>
          <cell r="B10466" t="str">
            <v>660</v>
          </cell>
          <cell r="C10466" t="str">
            <v>05</v>
          </cell>
          <cell r="D10466" t="str">
            <v>00</v>
          </cell>
          <cell r="E10466" t="str">
            <v>160</v>
          </cell>
          <cell r="F10466" t="str">
            <v>5100.10</v>
          </cell>
          <cell r="G10466" t="str">
            <v>Benefits Uniform Allowance</v>
          </cell>
          <cell r="H10466">
            <v>0</v>
          </cell>
          <cell r="I10466">
            <v>0</v>
          </cell>
          <cell r="J10466">
            <v>0</v>
          </cell>
          <cell r="K10466">
            <v>0</v>
          </cell>
          <cell r="L10466">
            <v>0</v>
          </cell>
          <cell r="M10466">
            <v>0</v>
          </cell>
          <cell r="N10466">
            <v>0</v>
          </cell>
          <cell r="O10466" t="str">
            <v>+++</v>
          </cell>
        </row>
        <row r="10467">
          <cell r="A10467" t="str">
            <v>660.05.00.160-5100.11</v>
          </cell>
          <cell r="B10467" t="str">
            <v>660</v>
          </cell>
          <cell r="C10467" t="str">
            <v>05</v>
          </cell>
          <cell r="D10467" t="str">
            <v>00</v>
          </cell>
          <cell r="E10467" t="str">
            <v>160</v>
          </cell>
          <cell r="F10467" t="str">
            <v>5100.11</v>
          </cell>
          <cell r="G10467" t="str">
            <v>Benefits Medicare</v>
          </cell>
          <cell r="H10467">
            <v>2865</v>
          </cell>
          <cell r="I10467">
            <v>0</v>
          </cell>
          <cell r="J10467">
            <v>2865</v>
          </cell>
          <cell r="K10467">
            <v>0</v>
          </cell>
          <cell r="L10467">
            <v>0</v>
          </cell>
          <cell r="M10467">
            <v>1039.73</v>
          </cell>
          <cell r="N10467">
            <v>1825.27</v>
          </cell>
          <cell r="O10467">
            <v>0.36</v>
          </cell>
        </row>
        <row r="10468">
          <cell r="A10468" t="str">
            <v>660.05.00.160-5100.12</v>
          </cell>
          <cell r="B10468" t="str">
            <v>660</v>
          </cell>
          <cell r="C10468" t="str">
            <v>05</v>
          </cell>
          <cell r="D10468" t="str">
            <v>00</v>
          </cell>
          <cell r="E10468" t="str">
            <v>160</v>
          </cell>
          <cell r="F10468" t="str">
            <v>5100.12</v>
          </cell>
          <cell r="G10468" t="str">
            <v>Benefits Annual Physical Exam</v>
          </cell>
          <cell r="H10468">
            <v>0</v>
          </cell>
          <cell r="I10468">
            <v>0</v>
          </cell>
          <cell r="J10468">
            <v>0</v>
          </cell>
          <cell r="K10468">
            <v>0</v>
          </cell>
          <cell r="L10468">
            <v>0</v>
          </cell>
          <cell r="M10468">
            <v>0</v>
          </cell>
          <cell r="N10468">
            <v>0</v>
          </cell>
          <cell r="O10468" t="str">
            <v>+++</v>
          </cell>
        </row>
        <row r="10469">
          <cell r="A10469" t="str">
            <v>660.05.00.160-5100.13</v>
          </cell>
          <cell r="B10469" t="str">
            <v>660</v>
          </cell>
          <cell r="C10469" t="str">
            <v>05</v>
          </cell>
          <cell r="D10469" t="str">
            <v>00</v>
          </cell>
          <cell r="E10469" t="str">
            <v>160</v>
          </cell>
          <cell r="F10469" t="str">
            <v>5100.13</v>
          </cell>
          <cell r="G10469" t="str">
            <v>Benefits Employee Assistance Program</v>
          </cell>
          <cell r="H10469">
            <v>0</v>
          </cell>
          <cell r="I10469">
            <v>0</v>
          </cell>
          <cell r="J10469">
            <v>0</v>
          </cell>
          <cell r="K10469">
            <v>0</v>
          </cell>
          <cell r="L10469">
            <v>0</v>
          </cell>
          <cell r="M10469">
            <v>0</v>
          </cell>
          <cell r="N10469">
            <v>0</v>
          </cell>
          <cell r="O10469" t="str">
            <v>+++</v>
          </cell>
        </row>
        <row r="10470">
          <cell r="A10470" t="str">
            <v>660.05.00.160-5100.14</v>
          </cell>
          <cell r="B10470" t="str">
            <v>660</v>
          </cell>
          <cell r="C10470" t="str">
            <v>05</v>
          </cell>
          <cell r="D10470" t="str">
            <v>00</v>
          </cell>
          <cell r="E10470" t="str">
            <v>160</v>
          </cell>
          <cell r="F10470" t="str">
            <v>5100.14</v>
          </cell>
          <cell r="G10470" t="str">
            <v>Benefits PPE</v>
          </cell>
          <cell r="H10470">
            <v>0</v>
          </cell>
          <cell r="I10470">
            <v>0</v>
          </cell>
          <cell r="J10470">
            <v>0</v>
          </cell>
          <cell r="K10470">
            <v>0</v>
          </cell>
          <cell r="L10470">
            <v>0</v>
          </cell>
          <cell r="M10470">
            <v>0</v>
          </cell>
          <cell r="N10470">
            <v>0</v>
          </cell>
          <cell r="O10470" t="str">
            <v>+++</v>
          </cell>
        </row>
        <row r="10471">
          <cell r="A10471" t="str">
            <v>660.05.00.160-5100.15</v>
          </cell>
          <cell r="B10471" t="str">
            <v>660</v>
          </cell>
          <cell r="C10471" t="str">
            <v>05</v>
          </cell>
          <cell r="D10471" t="str">
            <v>00</v>
          </cell>
          <cell r="E10471" t="str">
            <v>160</v>
          </cell>
          <cell r="F10471" t="str">
            <v>5100.15</v>
          </cell>
          <cell r="G10471" t="str">
            <v>Benefits Cell Phone Allowance</v>
          </cell>
          <cell r="H10471">
            <v>150</v>
          </cell>
          <cell r="I10471">
            <v>0</v>
          </cell>
          <cell r="J10471">
            <v>150</v>
          </cell>
          <cell r="K10471">
            <v>0</v>
          </cell>
          <cell r="L10471">
            <v>0</v>
          </cell>
          <cell r="M10471">
            <v>97.2</v>
          </cell>
          <cell r="N10471">
            <v>52.8</v>
          </cell>
          <cell r="O10471">
            <v>0.65</v>
          </cell>
        </row>
        <row r="10472">
          <cell r="A10472" t="str">
            <v>660.05.00.160-5100.16</v>
          </cell>
          <cell r="B10472" t="str">
            <v>660</v>
          </cell>
          <cell r="C10472" t="str">
            <v>05</v>
          </cell>
          <cell r="D10472" t="str">
            <v>00</v>
          </cell>
          <cell r="E10472" t="str">
            <v>160</v>
          </cell>
          <cell r="F10472" t="str">
            <v>5100.16</v>
          </cell>
          <cell r="G10472" t="str">
            <v>Benefits 1959 Survivor Retirement</v>
          </cell>
          <cell r="H10472">
            <v>0</v>
          </cell>
          <cell r="I10472">
            <v>0</v>
          </cell>
          <cell r="J10472">
            <v>0</v>
          </cell>
          <cell r="K10472">
            <v>0</v>
          </cell>
          <cell r="L10472">
            <v>0</v>
          </cell>
          <cell r="M10472">
            <v>0</v>
          </cell>
          <cell r="N10472">
            <v>0</v>
          </cell>
          <cell r="O10472" t="str">
            <v>+++</v>
          </cell>
        </row>
        <row r="10473">
          <cell r="A10473" t="str">
            <v>660.05.00.160-5100.17</v>
          </cell>
          <cell r="B10473" t="str">
            <v>660</v>
          </cell>
          <cell r="C10473" t="str">
            <v>05</v>
          </cell>
          <cell r="D10473" t="str">
            <v>00</v>
          </cell>
          <cell r="E10473" t="str">
            <v>160</v>
          </cell>
          <cell r="F10473" t="str">
            <v>5100.17</v>
          </cell>
          <cell r="G10473" t="str">
            <v>Benefits Other Post Employment Benefits</v>
          </cell>
          <cell r="H10473">
            <v>7765</v>
          </cell>
          <cell r="I10473">
            <v>0</v>
          </cell>
          <cell r="J10473">
            <v>7765</v>
          </cell>
          <cell r="K10473">
            <v>0</v>
          </cell>
          <cell r="L10473">
            <v>0</v>
          </cell>
          <cell r="M10473">
            <v>1908.42</v>
          </cell>
          <cell r="N10473">
            <v>5856.58</v>
          </cell>
          <cell r="O10473">
            <v>0.25</v>
          </cell>
        </row>
        <row r="10474">
          <cell r="A10474" t="str">
            <v>660.05.00.160-6000.15</v>
          </cell>
          <cell r="B10474" t="str">
            <v>660</v>
          </cell>
          <cell r="C10474" t="str">
            <v>05</v>
          </cell>
          <cell r="D10474" t="str">
            <v>00</v>
          </cell>
          <cell r="E10474" t="str">
            <v>160</v>
          </cell>
          <cell r="F10474" t="str">
            <v>6000.15</v>
          </cell>
          <cell r="G10474" t="str">
            <v>Professional Services Utility Statement Processing</v>
          </cell>
          <cell r="H10474">
            <v>85000</v>
          </cell>
          <cell r="I10474">
            <v>0</v>
          </cell>
          <cell r="J10474">
            <v>85000</v>
          </cell>
          <cell r="K10474">
            <v>0</v>
          </cell>
          <cell r="L10474">
            <v>0</v>
          </cell>
          <cell r="M10474">
            <v>18048.2</v>
          </cell>
          <cell r="N10474">
            <v>66951.8</v>
          </cell>
          <cell r="O10474">
            <v>0.21</v>
          </cell>
        </row>
        <row r="10475">
          <cell r="A10475" t="str">
            <v>660.05.00.160-6200.02</v>
          </cell>
          <cell r="B10475" t="str">
            <v>660</v>
          </cell>
          <cell r="C10475" t="str">
            <v>05</v>
          </cell>
          <cell r="D10475" t="str">
            <v>00</v>
          </cell>
          <cell r="E10475" t="str">
            <v>160</v>
          </cell>
          <cell r="F10475" t="str">
            <v>6200.02</v>
          </cell>
          <cell r="G10475" t="str">
            <v>Supplies Special Department</v>
          </cell>
          <cell r="H10475">
            <v>0</v>
          </cell>
          <cell r="I10475">
            <v>0</v>
          </cell>
          <cell r="J10475">
            <v>0</v>
          </cell>
          <cell r="K10475">
            <v>0</v>
          </cell>
          <cell r="L10475">
            <v>0</v>
          </cell>
          <cell r="M10475">
            <v>0</v>
          </cell>
          <cell r="N10475">
            <v>0</v>
          </cell>
          <cell r="O10475" t="str">
            <v>+++</v>
          </cell>
        </row>
        <row r="10476">
          <cell r="A10476" t="str">
            <v>660.05.00.160-6200.09</v>
          </cell>
          <cell r="B10476" t="str">
            <v>660</v>
          </cell>
          <cell r="C10476" t="str">
            <v>05</v>
          </cell>
          <cell r="D10476" t="str">
            <v>00</v>
          </cell>
          <cell r="E10476" t="str">
            <v>160</v>
          </cell>
          <cell r="F10476" t="str">
            <v>6200.09</v>
          </cell>
          <cell r="G10476" t="str">
            <v>Supplies Data Processing</v>
          </cell>
          <cell r="H10476">
            <v>0</v>
          </cell>
          <cell r="I10476">
            <v>0</v>
          </cell>
          <cell r="J10476">
            <v>0</v>
          </cell>
          <cell r="K10476">
            <v>0</v>
          </cell>
          <cell r="L10476">
            <v>0</v>
          </cell>
          <cell r="M10476">
            <v>0</v>
          </cell>
          <cell r="N10476">
            <v>0</v>
          </cell>
          <cell r="O10476" t="str">
            <v>+++</v>
          </cell>
        </row>
        <row r="10477">
          <cell r="A10477" t="str">
            <v>660.05.00.160-6280.40</v>
          </cell>
          <cell r="B10477" t="str">
            <v>660</v>
          </cell>
          <cell r="C10477" t="str">
            <v>05</v>
          </cell>
          <cell r="D10477" t="str">
            <v>00</v>
          </cell>
          <cell r="E10477" t="str">
            <v>160</v>
          </cell>
          <cell r="F10477" t="str">
            <v>6280.40</v>
          </cell>
          <cell r="G10477" t="str">
            <v>Supplies-Public Works Support Department</v>
          </cell>
          <cell r="H10477">
            <v>2500</v>
          </cell>
          <cell r="I10477">
            <v>343</v>
          </cell>
          <cell r="J10477">
            <v>2843</v>
          </cell>
          <cell r="K10477">
            <v>0</v>
          </cell>
          <cell r="L10477">
            <v>0</v>
          </cell>
          <cell r="M10477">
            <v>455.22</v>
          </cell>
          <cell r="N10477">
            <v>2387.7800000000002</v>
          </cell>
          <cell r="O10477">
            <v>0.16</v>
          </cell>
        </row>
        <row r="10478">
          <cell r="A10478" t="str">
            <v>660.05.00.160-6600.04</v>
          </cell>
          <cell r="B10478" t="str">
            <v>660</v>
          </cell>
          <cell r="C10478" t="str">
            <v>05</v>
          </cell>
          <cell r="D10478" t="str">
            <v>00</v>
          </cell>
          <cell r="E10478" t="str">
            <v>160</v>
          </cell>
          <cell r="F10478" t="str">
            <v>6600.04</v>
          </cell>
          <cell r="G10478" t="str">
            <v>Administrative Expenses Training/Conferences</v>
          </cell>
          <cell r="H10478">
            <v>1200</v>
          </cell>
          <cell r="I10478">
            <v>0</v>
          </cell>
          <cell r="J10478">
            <v>1200</v>
          </cell>
          <cell r="K10478">
            <v>0</v>
          </cell>
          <cell r="L10478">
            <v>0</v>
          </cell>
          <cell r="M10478">
            <v>0</v>
          </cell>
          <cell r="N10478">
            <v>1200</v>
          </cell>
          <cell r="O10478">
            <v>0</v>
          </cell>
        </row>
        <row r="10479">
          <cell r="A10479" t="str">
            <v>660.05.00.160-6600.07</v>
          </cell>
          <cell r="B10479" t="str">
            <v>660</v>
          </cell>
          <cell r="C10479" t="str">
            <v>05</v>
          </cell>
          <cell r="D10479" t="str">
            <v>00</v>
          </cell>
          <cell r="E10479" t="str">
            <v>160</v>
          </cell>
          <cell r="F10479" t="str">
            <v>6600.07</v>
          </cell>
          <cell r="G10479" t="str">
            <v>Administrative Expenses Employee Recruitment</v>
          </cell>
          <cell r="H10479">
            <v>0</v>
          </cell>
          <cell r="I10479">
            <v>0</v>
          </cell>
          <cell r="J10479">
            <v>0</v>
          </cell>
          <cell r="K10479">
            <v>0</v>
          </cell>
          <cell r="L10479">
            <v>0</v>
          </cell>
          <cell r="M10479">
            <v>0</v>
          </cell>
          <cell r="N10479">
            <v>0</v>
          </cell>
          <cell r="O10479" t="str">
            <v>+++</v>
          </cell>
        </row>
        <row r="10480">
          <cell r="A10480" t="str">
            <v>660.07.00.170-5000.01</v>
          </cell>
          <cell r="B10480" t="str">
            <v>660</v>
          </cell>
          <cell r="C10480" t="str">
            <v>07</v>
          </cell>
          <cell r="D10480" t="str">
            <v>00</v>
          </cell>
          <cell r="E10480" t="str">
            <v>170</v>
          </cell>
          <cell r="F10480" t="str">
            <v>5000.01</v>
          </cell>
          <cell r="G10480" t="str">
            <v>Salaries Regular</v>
          </cell>
          <cell r="H10480">
            <v>0</v>
          </cell>
          <cell r="I10480">
            <v>0</v>
          </cell>
          <cell r="J10480">
            <v>0</v>
          </cell>
          <cell r="K10480">
            <v>0</v>
          </cell>
          <cell r="L10480">
            <v>0</v>
          </cell>
          <cell r="M10480">
            <v>0</v>
          </cell>
          <cell r="N10480">
            <v>0</v>
          </cell>
          <cell r="O10480" t="str">
            <v>+++</v>
          </cell>
        </row>
        <row r="10481">
          <cell r="A10481" t="str">
            <v>660.07.00.170-5000.02</v>
          </cell>
          <cell r="B10481" t="str">
            <v>660</v>
          </cell>
          <cell r="C10481" t="str">
            <v>07</v>
          </cell>
          <cell r="D10481" t="str">
            <v>00</v>
          </cell>
          <cell r="E10481" t="str">
            <v>170</v>
          </cell>
          <cell r="F10481" t="str">
            <v>5000.02</v>
          </cell>
          <cell r="G10481" t="str">
            <v>Salaries Part Time</v>
          </cell>
          <cell r="H10481">
            <v>0</v>
          </cell>
          <cell r="I10481">
            <v>0</v>
          </cell>
          <cell r="J10481">
            <v>0</v>
          </cell>
          <cell r="K10481">
            <v>0</v>
          </cell>
          <cell r="L10481">
            <v>0</v>
          </cell>
          <cell r="M10481">
            <v>0</v>
          </cell>
          <cell r="N10481">
            <v>0</v>
          </cell>
          <cell r="O10481" t="str">
            <v>+++</v>
          </cell>
        </row>
        <row r="10482">
          <cell r="A10482" t="str">
            <v>660.07.00.170-5000.03</v>
          </cell>
          <cell r="B10482" t="str">
            <v>660</v>
          </cell>
          <cell r="C10482" t="str">
            <v>07</v>
          </cell>
          <cell r="D10482" t="str">
            <v>00</v>
          </cell>
          <cell r="E10482" t="str">
            <v>170</v>
          </cell>
          <cell r="F10482" t="str">
            <v>5000.03</v>
          </cell>
          <cell r="G10482" t="str">
            <v>Salaries Overtime</v>
          </cell>
          <cell r="H10482">
            <v>0</v>
          </cell>
          <cell r="I10482">
            <v>0</v>
          </cell>
          <cell r="J10482">
            <v>0</v>
          </cell>
          <cell r="K10482">
            <v>0</v>
          </cell>
          <cell r="L10482">
            <v>0</v>
          </cell>
          <cell r="M10482">
            <v>0</v>
          </cell>
          <cell r="N10482">
            <v>0</v>
          </cell>
          <cell r="O10482" t="str">
            <v>+++</v>
          </cell>
        </row>
        <row r="10483">
          <cell r="A10483" t="str">
            <v>660.07.00.170-5000.04</v>
          </cell>
          <cell r="B10483" t="str">
            <v>660</v>
          </cell>
          <cell r="C10483" t="str">
            <v>07</v>
          </cell>
          <cell r="D10483" t="str">
            <v>00</v>
          </cell>
          <cell r="E10483" t="str">
            <v>170</v>
          </cell>
          <cell r="F10483" t="str">
            <v>5000.04</v>
          </cell>
          <cell r="G10483" t="str">
            <v>Salaries Holiday Pay</v>
          </cell>
          <cell r="H10483">
            <v>0</v>
          </cell>
          <cell r="I10483">
            <v>0</v>
          </cell>
          <cell r="J10483">
            <v>0</v>
          </cell>
          <cell r="K10483">
            <v>0</v>
          </cell>
          <cell r="L10483">
            <v>0</v>
          </cell>
          <cell r="M10483">
            <v>0</v>
          </cell>
          <cell r="N10483">
            <v>0</v>
          </cell>
          <cell r="O10483" t="str">
            <v>+++</v>
          </cell>
        </row>
        <row r="10484">
          <cell r="A10484" t="str">
            <v>660.07.00.170-5000.05</v>
          </cell>
          <cell r="B10484" t="str">
            <v>660</v>
          </cell>
          <cell r="C10484" t="str">
            <v>07</v>
          </cell>
          <cell r="D10484" t="str">
            <v>00</v>
          </cell>
          <cell r="E10484" t="str">
            <v>170</v>
          </cell>
          <cell r="F10484" t="str">
            <v>5000.05</v>
          </cell>
          <cell r="G10484" t="str">
            <v>Salaries Duty Pay</v>
          </cell>
          <cell r="H10484">
            <v>0</v>
          </cell>
          <cell r="I10484">
            <v>0</v>
          </cell>
          <cell r="J10484">
            <v>0</v>
          </cell>
          <cell r="K10484">
            <v>0</v>
          </cell>
          <cell r="L10484">
            <v>0</v>
          </cell>
          <cell r="M10484">
            <v>0</v>
          </cell>
          <cell r="N10484">
            <v>0</v>
          </cell>
          <cell r="O10484" t="str">
            <v>+++</v>
          </cell>
        </row>
        <row r="10485">
          <cell r="A10485" t="str">
            <v>660.07.00.170-5000.06</v>
          </cell>
          <cell r="B10485" t="str">
            <v>660</v>
          </cell>
          <cell r="C10485" t="str">
            <v>07</v>
          </cell>
          <cell r="D10485" t="str">
            <v>00</v>
          </cell>
          <cell r="E10485" t="str">
            <v>170</v>
          </cell>
          <cell r="F10485" t="str">
            <v>5000.06</v>
          </cell>
          <cell r="G10485" t="str">
            <v>Salaries Out of Class</v>
          </cell>
          <cell r="H10485">
            <v>0</v>
          </cell>
          <cell r="I10485">
            <v>0</v>
          </cell>
          <cell r="J10485">
            <v>0</v>
          </cell>
          <cell r="K10485">
            <v>0</v>
          </cell>
          <cell r="L10485">
            <v>0</v>
          </cell>
          <cell r="M10485">
            <v>0</v>
          </cell>
          <cell r="N10485">
            <v>0</v>
          </cell>
          <cell r="O10485" t="str">
            <v>+++</v>
          </cell>
        </row>
        <row r="10486">
          <cell r="A10486" t="str">
            <v>660.07.00.170-5000.07</v>
          </cell>
          <cell r="B10486" t="str">
            <v>660</v>
          </cell>
          <cell r="C10486" t="str">
            <v>07</v>
          </cell>
          <cell r="D10486" t="str">
            <v>00</v>
          </cell>
          <cell r="E10486" t="str">
            <v>170</v>
          </cell>
          <cell r="F10486" t="str">
            <v>5000.07</v>
          </cell>
          <cell r="G10486" t="str">
            <v>Salaries Admin Leave Pay</v>
          </cell>
          <cell r="H10486">
            <v>0</v>
          </cell>
          <cell r="I10486">
            <v>0</v>
          </cell>
          <cell r="J10486">
            <v>0</v>
          </cell>
          <cell r="K10486">
            <v>0</v>
          </cell>
          <cell r="L10486">
            <v>0</v>
          </cell>
          <cell r="M10486">
            <v>0</v>
          </cell>
          <cell r="N10486">
            <v>0</v>
          </cell>
          <cell r="O10486" t="str">
            <v>+++</v>
          </cell>
        </row>
        <row r="10487">
          <cell r="A10487" t="str">
            <v>660.07.00.170-5000.08</v>
          </cell>
          <cell r="B10487" t="str">
            <v>660</v>
          </cell>
          <cell r="C10487" t="str">
            <v>07</v>
          </cell>
          <cell r="D10487" t="str">
            <v>00</v>
          </cell>
          <cell r="E10487" t="str">
            <v>170</v>
          </cell>
          <cell r="F10487" t="str">
            <v>5000.08</v>
          </cell>
          <cell r="G10487" t="str">
            <v>Salaries Longevity Pay</v>
          </cell>
          <cell r="H10487">
            <v>0</v>
          </cell>
          <cell r="I10487">
            <v>0</v>
          </cell>
          <cell r="J10487">
            <v>0</v>
          </cell>
          <cell r="K10487">
            <v>0</v>
          </cell>
          <cell r="L10487">
            <v>0</v>
          </cell>
          <cell r="M10487">
            <v>0</v>
          </cell>
          <cell r="N10487">
            <v>0</v>
          </cell>
          <cell r="O10487" t="str">
            <v>+++</v>
          </cell>
        </row>
        <row r="10488">
          <cell r="A10488" t="str">
            <v>660.07.00.170-5000.09</v>
          </cell>
          <cell r="B10488" t="str">
            <v>660</v>
          </cell>
          <cell r="C10488" t="str">
            <v>07</v>
          </cell>
          <cell r="D10488" t="str">
            <v>00</v>
          </cell>
          <cell r="E10488" t="str">
            <v>170</v>
          </cell>
          <cell r="F10488" t="str">
            <v>5000.09</v>
          </cell>
          <cell r="G10488" t="str">
            <v>Salaries Mutual Aid Overtime</v>
          </cell>
          <cell r="H10488">
            <v>0</v>
          </cell>
          <cell r="I10488">
            <v>0</v>
          </cell>
          <cell r="J10488">
            <v>0</v>
          </cell>
          <cell r="K10488">
            <v>0</v>
          </cell>
          <cell r="L10488">
            <v>0</v>
          </cell>
          <cell r="M10488">
            <v>0</v>
          </cell>
          <cell r="N10488">
            <v>0</v>
          </cell>
          <cell r="O10488" t="str">
            <v>+++</v>
          </cell>
        </row>
        <row r="10489">
          <cell r="A10489" t="str">
            <v>660.07.00.170-5000.10</v>
          </cell>
          <cell r="B10489" t="str">
            <v>660</v>
          </cell>
          <cell r="C10489" t="str">
            <v>07</v>
          </cell>
          <cell r="D10489" t="str">
            <v>00</v>
          </cell>
          <cell r="E10489" t="str">
            <v>170</v>
          </cell>
          <cell r="F10489" t="str">
            <v>5000.10</v>
          </cell>
          <cell r="G10489" t="str">
            <v>Salaries Furloughs</v>
          </cell>
          <cell r="H10489">
            <v>0</v>
          </cell>
          <cell r="I10489">
            <v>0</v>
          </cell>
          <cell r="J10489">
            <v>0</v>
          </cell>
          <cell r="K10489">
            <v>0</v>
          </cell>
          <cell r="L10489">
            <v>0</v>
          </cell>
          <cell r="M10489">
            <v>0</v>
          </cell>
          <cell r="N10489">
            <v>0</v>
          </cell>
          <cell r="O10489" t="str">
            <v>+++</v>
          </cell>
        </row>
        <row r="10490">
          <cell r="A10490" t="str">
            <v>660.07.00.170-5000.11</v>
          </cell>
          <cell r="B10490" t="str">
            <v>660</v>
          </cell>
          <cell r="C10490" t="str">
            <v>07</v>
          </cell>
          <cell r="D10490" t="str">
            <v>00</v>
          </cell>
          <cell r="E10490" t="str">
            <v>170</v>
          </cell>
          <cell r="F10490" t="str">
            <v>5000.11</v>
          </cell>
          <cell r="G10490" t="str">
            <v>Salaries Worker's Comp</v>
          </cell>
          <cell r="H10490">
            <v>0</v>
          </cell>
          <cell r="I10490">
            <v>0</v>
          </cell>
          <cell r="J10490">
            <v>0</v>
          </cell>
          <cell r="K10490">
            <v>0</v>
          </cell>
          <cell r="L10490">
            <v>0</v>
          </cell>
          <cell r="M10490">
            <v>0</v>
          </cell>
          <cell r="N10490">
            <v>0</v>
          </cell>
          <cell r="O10490" t="str">
            <v>+++</v>
          </cell>
        </row>
        <row r="10491">
          <cell r="A10491" t="str">
            <v>660.07.00.170-5000.12</v>
          </cell>
          <cell r="B10491" t="str">
            <v>660</v>
          </cell>
          <cell r="C10491" t="str">
            <v>07</v>
          </cell>
          <cell r="D10491" t="str">
            <v>00</v>
          </cell>
          <cell r="E10491" t="str">
            <v>170</v>
          </cell>
          <cell r="F10491" t="str">
            <v>5000.12</v>
          </cell>
          <cell r="G10491" t="str">
            <v>Salaries Compensated Absences</v>
          </cell>
          <cell r="H10491">
            <v>0</v>
          </cell>
          <cell r="I10491">
            <v>0</v>
          </cell>
          <cell r="J10491">
            <v>0</v>
          </cell>
          <cell r="K10491">
            <v>0</v>
          </cell>
          <cell r="L10491">
            <v>0</v>
          </cell>
          <cell r="M10491">
            <v>0</v>
          </cell>
          <cell r="N10491">
            <v>0</v>
          </cell>
          <cell r="O10491" t="str">
            <v>+++</v>
          </cell>
        </row>
        <row r="10492">
          <cell r="A10492" t="str">
            <v>660.07.00.170-5100.00</v>
          </cell>
          <cell r="B10492" t="str">
            <v>660</v>
          </cell>
          <cell r="C10492" t="str">
            <v>07</v>
          </cell>
          <cell r="D10492" t="str">
            <v>00</v>
          </cell>
          <cell r="E10492" t="str">
            <v>170</v>
          </cell>
          <cell r="F10492" t="str">
            <v>5100.00</v>
          </cell>
          <cell r="G10492" t="str">
            <v>Benefits PERS Pool Liability</v>
          </cell>
          <cell r="H10492">
            <v>0</v>
          </cell>
          <cell r="I10492">
            <v>0</v>
          </cell>
          <cell r="J10492">
            <v>0</v>
          </cell>
          <cell r="K10492">
            <v>0</v>
          </cell>
          <cell r="L10492">
            <v>0</v>
          </cell>
          <cell r="M10492">
            <v>0</v>
          </cell>
          <cell r="N10492">
            <v>0</v>
          </cell>
          <cell r="O10492" t="str">
            <v>+++</v>
          </cell>
        </row>
        <row r="10493">
          <cell r="A10493" t="str">
            <v>660.07.00.170-5100.01</v>
          </cell>
          <cell r="B10493" t="str">
            <v>660</v>
          </cell>
          <cell r="C10493" t="str">
            <v>07</v>
          </cell>
          <cell r="D10493" t="str">
            <v>00</v>
          </cell>
          <cell r="E10493" t="str">
            <v>170</v>
          </cell>
          <cell r="F10493" t="str">
            <v>5100.01</v>
          </cell>
          <cell r="G10493" t="str">
            <v>Benefits Retirement</v>
          </cell>
          <cell r="H10493">
            <v>0</v>
          </cell>
          <cell r="I10493">
            <v>0</v>
          </cell>
          <cell r="J10493">
            <v>0</v>
          </cell>
          <cell r="K10493">
            <v>0</v>
          </cell>
          <cell r="L10493">
            <v>0</v>
          </cell>
          <cell r="M10493">
            <v>0</v>
          </cell>
          <cell r="N10493">
            <v>0</v>
          </cell>
          <cell r="O10493" t="str">
            <v>+++</v>
          </cell>
        </row>
        <row r="10494">
          <cell r="A10494" t="str">
            <v>660.07.00.170-5100.02</v>
          </cell>
          <cell r="B10494" t="str">
            <v>660</v>
          </cell>
          <cell r="C10494" t="str">
            <v>07</v>
          </cell>
          <cell r="D10494" t="str">
            <v>00</v>
          </cell>
          <cell r="E10494" t="str">
            <v>170</v>
          </cell>
          <cell r="F10494" t="str">
            <v>5100.02</v>
          </cell>
          <cell r="G10494" t="str">
            <v>Benefits Health Insurance</v>
          </cell>
          <cell r="H10494">
            <v>0</v>
          </cell>
          <cell r="I10494">
            <v>0</v>
          </cell>
          <cell r="J10494">
            <v>0</v>
          </cell>
          <cell r="K10494">
            <v>0</v>
          </cell>
          <cell r="L10494">
            <v>0</v>
          </cell>
          <cell r="M10494">
            <v>0</v>
          </cell>
          <cell r="N10494">
            <v>0</v>
          </cell>
          <cell r="O10494" t="str">
            <v>+++</v>
          </cell>
        </row>
        <row r="10495">
          <cell r="A10495" t="str">
            <v>660.07.00.170-5100.03</v>
          </cell>
          <cell r="B10495" t="str">
            <v>660</v>
          </cell>
          <cell r="C10495" t="str">
            <v>07</v>
          </cell>
          <cell r="D10495" t="str">
            <v>00</v>
          </cell>
          <cell r="E10495" t="str">
            <v>170</v>
          </cell>
          <cell r="F10495" t="str">
            <v>5100.03</v>
          </cell>
          <cell r="G10495" t="str">
            <v>Benefits Dental Insurance</v>
          </cell>
          <cell r="H10495">
            <v>0</v>
          </cell>
          <cell r="I10495">
            <v>0</v>
          </cell>
          <cell r="J10495">
            <v>0</v>
          </cell>
          <cell r="K10495">
            <v>0</v>
          </cell>
          <cell r="L10495">
            <v>0</v>
          </cell>
          <cell r="M10495">
            <v>0</v>
          </cell>
          <cell r="N10495">
            <v>0</v>
          </cell>
          <cell r="O10495" t="str">
            <v>+++</v>
          </cell>
        </row>
        <row r="10496">
          <cell r="A10496" t="str">
            <v>660.07.00.170-5100.04</v>
          </cell>
          <cell r="B10496" t="str">
            <v>660</v>
          </cell>
          <cell r="C10496" t="str">
            <v>07</v>
          </cell>
          <cell r="D10496" t="str">
            <v>00</v>
          </cell>
          <cell r="E10496" t="str">
            <v>170</v>
          </cell>
          <cell r="F10496" t="str">
            <v>5100.04</v>
          </cell>
          <cell r="G10496" t="str">
            <v>Benefits Vision Insurance</v>
          </cell>
          <cell r="H10496">
            <v>0</v>
          </cell>
          <cell r="I10496">
            <v>0</v>
          </cell>
          <cell r="J10496">
            <v>0</v>
          </cell>
          <cell r="K10496">
            <v>0</v>
          </cell>
          <cell r="L10496">
            <v>0</v>
          </cell>
          <cell r="M10496">
            <v>0</v>
          </cell>
          <cell r="N10496">
            <v>0</v>
          </cell>
          <cell r="O10496" t="str">
            <v>+++</v>
          </cell>
        </row>
        <row r="10497">
          <cell r="A10497" t="str">
            <v>660.07.00.170-5100.05</v>
          </cell>
          <cell r="B10497" t="str">
            <v>660</v>
          </cell>
          <cell r="C10497" t="str">
            <v>07</v>
          </cell>
          <cell r="D10497" t="str">
            <v>00</v>
          </cell>
          <cell r="E10497" t="str">
            <v>170</v>
          </cell>
          <cell r="F10497" t="str">
            <v>5100.05</v>
          </cell>
          <cell r="G10497" t="str">
            <v>Benefits Life Insurance</v>
          </cell>
          <cell r="H10497">
            <v>0</v>
          </cell>
          <cell r="I10497">
            <v>0</v>
          </cell>
          <cell r="J10497">
            <v>0</v>
          </cell>
          <cell r="K10497">
            <v>0</v>
          </cell>
          <cell r="L10497">
            <v>0</v>
          </cell>
          <cell r="M10497">
            <v>0</v>
          </cell>
          <cell r="N10497">
            <v>0</v>
          </cell>
          <cell r="O10497" t="str">
            <v>+++</v>
          </cell>
        </row>
        <row r="10498">
          <cell r="A10498" t="str">
            <v>660.07.00.170-5100.06</v>
          </cell>
          <cell r="B10498" t="str">
            <v>660</v>
          </cell>
          <cell r="C10498" t="str">
            <v>07</v>
          </cell>
          <cell r="D10498" t="str">
            <v>00</v>
          </cell>
          <cell r="E10498" t="str">
            <v>170</v>
          </cell>
          <cell r="F10498" t="str">
            <v>5100.06</v>
          </cell>
          <cell r="G10498" t="str">
            <v>Benefits Worker's Comp</v>
          </cell>
          <cell r="H10498">
            <v>0</v>
          </cell>
          <cell r="I10498">
            <v>0</v>
          </cell>
          <cell r="J10498">
            <v>0</v>
          </cell>
          <cell r="K10498">
            <v>0</v>
          </cell>
          <cell r="L10498">
            <v>0</v>
          </cell>
          <cell r="M10498">
            <v>0</v>
          </cell>
          <cell r="N10498">
            <v>0</v>
          </cell>
          <cell r="O10498" t="str">
            <v>+++</v>
          </cell>
        </row>
        <row r="10499">
          <cell r="A10499" t="str">
            <v>660.07.00.170-5100.07</v>
          </cell>
          <cell r="B10499" t="str">
            <v>660</v>
          </cell>
          <cell r="C10499" t="str">
            <v>07</v>
          </cell>
          <cell r="D10499" t="str">
            <v>00</v>
          </cell>
          <cell r="E10499" t="str">
            <v>170</v>
          </cell>
          <cell r="F10499" t="str">
            <v>5100.07</v>
          </cell>
          <cell r="G10499" t="str">
            <v>Benefits Long Term Disability</v>
          </cell>
          <cell r="H10499">
            <v>0</v>
          </cell>
          <cell r="I10499">
            <v>0</v>
          </cell>
          <cell r="J10499">
            <v>0</v>
          </cell>
          <cell r="K10499">
            <v>0</v>
          </cell>
          <cell r="L10499">
            <v>0</v>
          </cell>
          <cell r="M10499">
            <v>0</v>
          </cell>
          <cell r="N10499">
            <v>0</v>
          </cell>
          <cell r="O10499" t="str">
            <v>+++</v>
          </cell>
        </row>
        <row r="10500">
          <cell r="A10500" t="str">
            <v>660.07.00.170-5100.08</v>
          </cell>
          <cell r="B10500" t="str">
            <v>660</v>
          </cell>
          <cell r="C10500" t="str">
            <v>07</v>
          </cell>
          <cell r="D10500" t="str">
            <v>00</v>
          </cell>
          <cell r="E10500" t="str">
            <v>170</v>
          </cell>
          <cell r="F10500" t="str">
            <v>5100.08</v>
          </cell>
          <cell r="G10500" t="str">
            <v>Benefits Deferred Compensation</v>
          </cell>
          <cell r="H10500">
            <v>0</v>
          </cell>
          <cell r="I10500">
            <v>0</v>
          </cell>
          <cell r="J10500">
            <v>0</v>
          </cell>
          <cell r="K10500">
            <v>0</v>
          </cell>
          <cell r="L10500">
            <v>0</v>
          </cell>
          <cell r="M10500">
            <v>0</v>
          </cell>
          <cell r="N10500">
            <v>0</v>
          </cell>
          <cell r="O10500" t="str">
            <v>+++</v>
          </cell>
        </row>
        <row r="10501">
          <cell r="A10501" t="str">
            <v>660.07.00.170-5100.09</v>
          </cell>
          <cell r="B10501" t="str">
            <v>660</v>
          </cell>
          <cell r="C10501" t="str">
            <v>07</v>
          </cell>
          <cell r="D10501" t="str">
            <v>00</v>
          </cell>
          <cell r="E10501" t="str">
            <v>170</v>
          </cell>
          <cell r="F10501" t="str">
            <v>5100.09</v>
          </cell>
          <cell r="G10501" t="str">
            <v>Benefits Unemployment Insurance</v>
          </cell>
          <cell r="H10501">
            <v>0</v>
          </cell>
          <cell r="I10501">
            <v>0</v>
          </cell>
          <cell r="J10501">
            <v>0</v>
          </cell>
          <cell r="K10501">
            <v>0</v>
          </cell>
          <cell r="L10501">
            <v>0</v>
          </cell>
          <cell r="M10501">
            <v>0</v>
          </cell>
          <cell r="N10501">
            <v>0</v>
          </cell>
          <cell r="O10501" t="str">
            <v>+++</v>
          </cell>
        </row>
        <row r="10502">
          <cell r="A10502" t="str">
            <v>660.07.00.170-5100.10</v>
          </cell>
          <cell r="B10502" t="str">
            <v>660</v>
          </cell>
          <cell r="C10502" t="str">
            <v>07</v>
          </cell>
          <cell r="D10502" t="str">
            <v>00</v>
          </cell>
          <cell r="E10502" t="str">
            <v>170</v>
          </cell>
          <cell r="F10502" t="str">
            <v>5100.10</v>
          </cell>
          <cell r="G10502" t="str">
            <v>Benefits Uniform Allowance</v>
          </cell>
          <cell r="H10502">
            <v>0</v>
          </cell>
          <cell r="I10502">
            <v>0</v>
          </cell>
          <cell r="J10502">
            <v>0</v>
          </cell>
          <cell r="K10502">
            <v>0</v>
          </cell>
          <cell r="L10502">
            <v>0</v>
          </cell>
          <cell r="M10502">
            <v>0</v>
          </cell>
          <cell r="N10502">
            <v>0</v>
          </cell>
          <cell r="O10502" t="str">
            <v>+++</v>
          </cell>
        </row>
        <row r="10503">
          <cell r="A10503" t="str">
            <v>660.07.00.170-5100.11</v>
          </cell>
          <cell r="B10503" t="str">
            <v>660</v>
          </cell>
          <cell r="C10503" t="str">
            <v>07</v>
          </cell>
          <cell r="D10503" t="str">
            <v>00</v>
          </cell>
          <cell r="E10503" t="str">
            <v>170</v>
          </cell>
          <cell r="F10503" t="str">
            <v>5100.11</v>
          </cell>
          <cell r="G10503" t="str">
            <v>Benefits Medicare</v>
          </cell>
          <cell r="H10503">
            <v>0</v>
          </cell>
          <cell r="I10503">
            <v>0</v>
          </cell>
          <cell r="J10503">
            <v>0</v>
          </cell>
          <cell r="K10503">
            <v>0</v>
          </cell>
          <cell r="L10503">
            <v>0</v>
          </cell>
          <cell r="M10503">
            <v>0</v>
          </cell>
          <cell r="N10503">
            <v>0</v>
          </cell>
          <cell r="O10503" t="str">
            <v>+++</v>
          </cell>
        </row>
        <row r="10504">
          <cell r="A10504" t="str">
            <v>660.07.00.170-5100.12</v>
          </cell>
          <cell r="B10504" t="str">
            <v>660</v>
          </cell>
          <cell r="C10504" t="str">
            <v>07</v>
          </cell>
          <cell r="D10504" t="str">
            <v>00</v>
          </cell>
          <cell r="E10504" t="str">
            <v>170</v>
          </cell>
          <cell r="F10504" t="str">
            <v>5100.12</v>
          </cell>
          <cell r="G10504" t="str">
            <v>Benefits Annual Physical Exam</v>
          </cell>
          <cell r="H10504">
            <v>0</v>
          </cell>
          <cell r="I10504">
            <v>0</v>
          </cell>
          <cell r="J10504">
            <v>0</v>
          </cell>
          <cell r="K10504">
            <v>0</v>
          </cell>
          <cell r="L10504">
            <v>0</v>
          </cell>
          <cell r="M10504">
            <v>0</v>
          </cell>
          <cell r="N10504">
            <v>0</v>
          </cell>
          <cell r="O10504" t="str">
            <v>+++</v>
          </cell>
        </row>
        <row r="10505">
          <cell r="A10505" t="str">
            <v>660.07.00.170-5100.13</v>
          </cell>
          <cell r="B10505" t="str">
            <v>660</v>
          </cell>
          <cell r="C10505" t="str">
            <v>07</v>
          </cell>
          <cell r="D10505" t="str">
            <v>00</v>
          </cell>
          <cell r="E10505" t="str">
            <v>170</v>
          </cell>
          <cell r="F10505" t="str">
            <v>5100.13</v>
          </cell>
          <cell r="G10505" t="str">
            <v>Benefits Employee Assistance Program</v>
          </cell>
          <cell r="H10505">
            <v>0</v>
          </cell>
          <cell r="I10505">
            <v>0</v>
          </cell>
          <cell r="J10505">
            <v>0</v>
          </cell>
          <cell r="K10505">
            <v>0</v>
          </cell>
          <cell r="L10505">
            <v>0</v>
          </cell>
          <cell r="M10505">
            <v>0</v>
          </cell>
          <cell r="N10505">
            <v>0</v>
          </cell>
          <cell r="O10505" t="str">
            <v>+++</v>
          </cell>
        </row>
        <row r="10506">
          <cell r="A10506" t="str">
            <v>660.07.00.170-5100.14</v>
          </cell>
          <cell r="B10506" t="str">
            <v>660</v>
          </cell>
          <cell r="C10506" t="str">
            <v>07</v>
          </cell>
          <cell r="D10506" t="str">
            <v>00</v>
          </cell>
          <cell r="E10506" t="str">
            <v>170</v>
          </cell>
          <cell r="F10506" t="str">
            <v>5100.14</v>
          </cell>
          <cell r="G10506" t="str">
            <v>Benefits PPE</v>
          </cell>
          <cell r="H10506">
            <v>0</v>
          </cell>
          <cell r="I10506">
            <v>0</v>
          </cell>
          <cell r="J10506">
            <v>0</v>
          </cell>
          <cell r="K10506">
            <v>0</v>
          </cell>
          <cell r="L10506">
            <v>0</v>
          </cell>
          <cell r="M10506">
            <v>0</v>
          </cell>
          <cell r="N10506">
            <v>0</v>
          </cell>
          <cell r="O10506" t="str">
            <v>+++</v>
          </cell>
        </row>
        <row r="10507">
          <cell r="A10507" t="str">
            <v>660.07.00.170-5100.15</v>
          </cell>
          <cell r="B10507" t="str">
            <v>660</v>
          </cell>
          <cell r="C10507" t="str">
            <v>07</v>
          </cell>
          <cell r="D10507" t="str">
            <v>00</v>
          </cell>
          <cell r="E10507" t="str">
            <v>170</v>
          </cell>
          <cell r="F10507" t="str">
            <v>5100.15</v>
          </cell>
          <cell r="G10507" t="str">
            <v>Benefits Cell Phone Allowance</v>
          </cell>
          <cell r="H10507">
            <v>0</v>
          </cell>
          <cell r="I10507">
            <v>0</v>
          </cell>
          <cell r="J10507">
            <v>0</v>
          </cell>
          <cell r="K10507">
            <v>0</v>
          </cell>
          <cell r="L10507">
            <v>0</v>
          </cell>
          <cell r="M10507">
            <v>0</v>
          </cell>
          <cell r="N10507">
            <v>0</v>
          </cell>
          <cell r="O10507" t="str">
            <v>+++</v>
          </cell>
        </row>
        <row r="10508">
          <cell r="A10508" t="str">
            <v>660.07.00.170-5100.16</v>
          </cell>
          <cell r="B10508" t="str">
            <v>660</v>
          </cell>
          <cell r="C10508" t="str">
            <v>07</v>
          </cell>
          <cell r="D10508" t="str">
            <v>00</v>
          </cell>
          <cell r="E10508" t="str">
            <v>170</v>
          </cell>
          <cell r="F10508" t="str">
            <v>5100.16</v>
          </cell>
          <cell r="G10508" t="str">
            <v>Benefits 1959 Survivor Retirement</v>
          </cell>
          <cell r="H10508">
            <v>0</v>
          </cell>
          <cell r="I10508">
            <v>0</v>
          </cell>
          <cell r="J10508">
            <v>0</v>
          </cell>
          <cell r="K10508">
            <v>0</v>
          </cell>
          <cell r="L10508">
            <v>0</v>
          </cell>
          <cell r="M10508">
            <v>0</v>
          </cell>
          <cell r="N10508">
            <v>0</v>
          </cell>
          <cell r="O10508" t="str">
            <v>+++</v>
          </cell>
        </row>
        <row r="10509">
          <cell r="A10509" t="str">
            <v>660.11.00.250-5000.01</v>
          </cell>
          <cell r="B10509" t="str">
            <v>660</v>
          </cell>
          <cell r="C10509" t="str">
            <v>11</v>
          </cell>
          <cell r="D10509" t="str">
            <v>00</v>
          </cell>
          <cell r="E10509" t="str">
            <v>250</v>
          </cell>
          <cell r="F10509" t="str">
            <v>5000.01</v>
          </cell>
          <cell r="G10509" t="str">
            <v>Salaries Regular</v>
          </cell>
          <cell r="H10509">
            <v>8720</v>
          </cell>
          <cell r="I10509">
            <v>0</v>
          </cell>
          <cell r="J10509">
            <v>8720</v>
          </cell>
          <cell r="K10509">
            <v>0</v>
          </cell>
          <cell r="L10509">
            <v>0</v>
          </cell>
          <cell r="M10509">
            <v>2549.1999999999998</v>
          </cell>
          <cell r="N10509">
            <v>6170.8</v>
          </cell>
          <cell r="O10509">
            <v>0.28999999999999998</v>
          </cell>
        </row>
        <row r="10510">
          <cell r="A10510" t="str">
            <v>660.11.00.250-5000.02</v>
          </cell>
          <cell r="B10510" t="str">
            <v>660</v>
          </cell>
          <cell r="C10510" t="str">
            <v>11</v>
          </cell>
          <cell r="D10510" t="str">
            <v>00</v>
          </cell>
          <cell r="E10510" t="str">
            <v>250</v>
          </cell>
          <cell r="F10510" t="str">
            <v>5000.02</v>
          </cell>
          <cell r="G10510" t="str">
            <v>Salaries Part Time</v>
          </cell>
          <cell r="H10510">
            <v>0</v>
          </cell>
          <cell r="I10510">
            <v>0</v>
          </cell>
          <cell r="J10510">
            <v>0</v>
          </cell>
          <cell r="K10510">
            <v>0</v>
          </cell>
          <cell r="L10510">
            <v>0</v>
          </cell>
          <cell r="M10510">
            <v>0</v>
          </cell>
          <cell r="N10510">
            <v>0</v>
          </cell>
          <cell r="O10510" t="str">
            <v>+++</v>
          </cell>
        </row>
        <row r="10511">
          <cell r="A10511" t="str">
            <v>660.11.00.250-5000.03</v>
          </cell>
          <cell r="B10511" t="str">
            <v>660</v>
          </cell>
          <cell r="C10511" t="str">
            <v>11</v>
          </cell>
          <cell r="D10511" t="str">
            <v>00</v>
          </cell>
          <cell r="E10511" t="str">
            <v>250</v>
          </cell>
          <cell r="F10511" t="str">
            <v>5000.03</v>
          </cell>
          <cell r="G10511" t="str">
            <v>Salaries Overtime</v>
          </cell>
          <cell r="H10511">
            <v>0</v>
          </cell>
          <cell r="I10511">
            <v>0</v>
          </cell>
          <cell r="J10511">
            <v>0</v>
          </cell>
          <cell r="K10511">
            <v>0</v>
          </cell>
          <cell r="L10511">
            <v>0</v>
          </cell>
          <cell r="M10511">
            <v>0</v>
          </cell>
          <cell r="N10511">
            <v>0</v>
          </cell>
          <cell r="O10511" t="str">
            <v>+++</v>
          </cell>
        </row>
        <row r="10512">
          <cell r="A10512" t="str">
            <v>660.11.00.250-5000.04</v>
          </cell>
          <cell r="B10512" t="str">
            <v>660</v>
          </cell>
          <cell r="C10512" t="str">
            <v>11</v>
          </cell>
          <cell r="D10512" t="str">
            <v>00</v>
          </cell>
          <cell r="E10512" t="str">
            <v>250</v>
          </cell>
          <cell r="F10512" t="str">
            <v>5000.04</v>
          </cell>
          <cell r="G10512" t="str">
            <v>Salaries Holiday Pay</v>
          </cell>
          <cell r="H10512">
            <v>0</v>
          </cell>
          <cell r="I10512">
            <v>0</v>
          </cell>
          <cell r="J10512">
            <v>0</v>
          </cell>
          <cell r="K10512">
            <v>0</v>
          </cell>
          <cell r="L10512">
            <v>0</v>
          </cell>
          <cell r="M10512">
            <v>0</v>
          </cell>
          <cell r="N10512">
            <v>0</v>
          </cell>
          <cell r="O10512" t="str">
            <v>+++</v>
          </cell>
        </row>
        <row r="10513">
          <cell r="A10513" t="str">
            <v>660.11.00.250-5000.05</v>
          </cell>
          <cell r="B10513" t="str">
            <v>660</v>
          </cell>
          <cell r="C10513" t="str">
            <v>11</v>
          </cell>
          <cell r="D10513" t="str">
            <v>00</v>
          </cell>
          <cell r="E10513" t="str">
            <v>250</v>
          </cell>
          <cell r="F10513" t="str">
            <v>5000.05</v>
          </cell>
          <cell r="G10513" t="str">
            <v>Salaries Duty Pay</v>
          </cell>
          <cell r="H10513">
            <v>0</v>
          </cell>
          <cell r="I10513">
            <v>0</v>
          </cell>
          <cell r="J10513">
            <v>0</v>
          </cell>
          <cell r="K10513">
            <v>0</v>
          </cell>
          <cell r="L10513">
            <v>0</v>
          </cell>
          <cell r="M10513">
            <v>0</v>
          </cell>
          <cell r="N10513">
            <v>0</v>
          </cell>
          <cell r="O10513" t="str">
            <v>+++</v>
          </cell>
        </row>
        <row r="10514">
          <cell r="A10514" t="str">
            <v>660.11.00.250-5000.06</v>
          </cell>
          <cell r="B10514" t="str">
            <v>660</v>
          </cell>
          <cell r="C10514" t="str">
            <v>11</v>
          </cell>
          <cell r="D10514" t="str">
            <v>00</v>
          </cell>
          <cell r="E10514" t="str">
            <v>250</v>
          </cell>
          <cell r="F10514" t="str">
            <v>5000.06</v>
          </cell>
          <cell r="G10514" t="str">
            <v>Salaries Out of Class</v>
          </cell>
          <cell r="H10514">
            <v>0</v>
          </cell>
          <cell r="I10514">
            <v>0</v>
          </cell>
          <cell r="J10514">
            <v>0</v>
          </cell>
          <cell r="K10514">
            <v>0</v>
          </cell>
          <cell r="L10514">
            <v>0</v>
          </cell>
          <cell r="M10514">
            <v>0</v>
          </cell>
          <cell r="N10514">
            <v>0</v>
          </cell>
          <cell r="O10514" t="str">
            <v>+++</v>
          </cell>
        </row>
        <row r="10515">
          <cell r="A10515" t="str">
            <v>660.11.00.250-5000.07</v>
          </cell>
          <cell r="B10515" t="str">
            <v>660</v>
          </cell>
          <cell r="C10515" t="str">
            <v>11</v>
          </cell>
          <cell r="D10515" t="str">
            <v>00</v>
          </cell>
          <cell r="E10515" t="str">
            <v>250</v>
          </cell>
          <cell r="F10515" t="str">
            <v>5000.07</v>
          </cell>
          <cell r="G10515" t="str">
            <v>Salaries Admin Leave Pay</v>
          </cell>
          <cell r="H10515">
            <v>0</v>
          </cell>
          <cell r="I10515">
            <v>0</v>
          </cell>
          <cell r="J10515">
            <v>0</v>
          </cell>
          <cell r="K10515">
            <v>0</v>
          </cell>
          <cell r="L10515">
            <v>0</v>
          </cell>
          <cell r="M10515">
            <v>0</v>
          </cell>
          <cell r="N10515">
            <v>0</v>
          </cell>
          <cell r="O10515" t="str">
            <v>+++</v>
          </cell>
        </row>
        <row r="10516">
          <cell r="A10516" t="str">
            <v>660.11.00.250-5000.08</v>
          </cell>
          <cell r="B10516" t="str">
            <v>660</v>
          </cell>
          <cell r="C10516" t="str">
            <v>11</v>
          </cell>
          <cell r="D10516" t="str">
            <v>00</v>
          </cell>
          <cell r="E10516" t="str">
            <v>250</v>
          </cell>
          <cell r="F10516" t="str">
            <v>5000.08</v>
          </cell>
          <cell r="G10516" t="str">
            <v>Salaries Longevity Pay</v>
          </cell>
          <cell r="H10516">
            <v>125</v>
          </cell>
          <cell r="I10516">
            <v>0</v>
          </cell>
          <cell r="J10516">
            <v>125</v>
          </cell>
          <cell r="K10516">
            <v>0</v>
          </cell>
          <cell r="L10516">
            <v>0</v>
          </cell>
          <cell r="M10516">
            <v>0</v>
          </cell>
          <cell r="N10516">
            <v>125</v>
          </cell>
          <cell r="O10516">
            <v>0</v>
          </cell>
        </row>
        <row r="10517">
          <cell r="A10517" t="str">
            <v>660.11.00.250-5000.09</v>
          </cell>
          <cell r="B10517" t="str">
            <v>660</v>
          </cell>
          <cell r="C10517" t="str">
            <v>11</v>
          </cell>
          <cell r="D10517" t="str">
            <v>00</v>
          </cell>
          <cell r="E10517" t="str">
            <v>250</v>
          </cell>
          <cell r="F10517" t="str">
            <v>5000.09</v>
          </cell>
          <cell r="G10517" t="str">
            <v>Salaries Mutual Aid Overtime</v>
          </cell>
          <cell r="H10517">
            <v>0</v>
          </cell>
          <cell r="I10517">
            <v>0</v>
          </cell>
          <cell r="J10517">
            <v>0</v>
          </cell>
          <cell r="K10517">
            <v>0</v>
          </cell>
          <cell r="L10517">
            <v>0</v>
          </cell>
          <cell r="M10517">
            <v>0</v>
          </cell>
          <cell r="N10517">
            <v>0</v>
          </cell>
          <cell r="O10517" t="str">
            <v>+++</v>
          </cell>
        </row>
        <row r="10518">
          <cell r="A10518" t="str">
            <v>660.11.00.250-5000.10</v>
          </cell>
          <cell r="B10518" t="str">
            <v>660</v>
          </cell>
          <cell r="C10518" t="str">
            <v>11</v>
          </cell>
          <cell r="D10518" t="str">
            <v>00</v>
          </cell>
          <cell r="E10518" t="str">
            <v>250</v>
          </cell>
          <cell r="F10518" t="str">
            <v>5000.10</v>
          </cell>
          <cell r="G10518" t="str">
            <v>Salaries Furloughs</v>
          </cell>
          <cell r="H10518">
            <v>0</v>
          </cell>
          <cell r="I10518">
            <v>0</v>
          </cell>
          <cell r="J10518">
            <v>0</v>
          </cell>
          <cell r="K10518">
            <v>0</v>
          </cell>
          <cell r="L10518">
            <v>0</v>
          </cell>
          <cell r="M10518">
            <v>0</v>
          </cell>
          <cell r="N10518">
            <v>0</v>
          </cell>
          <cell r="O10518" t="str">
            <v>+++</v>
          </cell>
        </row>
        <row r="10519">
          <cell r="A10519" t="str">
            <v>660.11.00.250-5000.11</v>
          </cell>
          <cell r="B10519" t="str">
            <v>660</v>
          </cell>
          <cell r="C10519" t="str">
            <v>11</v>
          </cell>
          <cell r="D10519" t="str">
            <v>00</v>
          </cell>
          <cell r="E10519" t="str">
            <v>250</v>
          </cell>
          <cell r="F10519" t="str">
            <v>5000.11</v>
          </cell>
          <cell r="G10519" t="str">
            <v>Salaries Worker's Comp</v>
          </cell>
          <cell r="H10519">
            <v>0</v>
          </cell>
          <cell r="I10519">
            <v>0</v>
          </cell>
          <cell r="J10519">
            <v>0</v>
          </cell>
          <cell r="K10519">
            <v>0</v>
          </cell>
          <cell r="L10519">
            <v>0</v>
          </cell>
          <cell r="M10519">
            <v>0</v>
          </cell>
          <cell r="N10519">
            <v>0</v>
          </cell>
          <cell r="O10519" t="str">
            <v>+++</v>
          </cell>
        </row>
        <row r="10520">
          <cell r="A10520" t="str">
            <v>660.11.00.250-5000.12</v>
          </cell>
          <cell r="B10520" t="str">
            <v>660</v>
          </cell>
          <cell r="C10520" t="str">
            <v>11</v>
          </cell>
          <cell r="D10520" t="str">
            <v>00</v>
          </cell>
          <cell r="E10520" t="str">
            <v>250</v>
          </cell>
          <cell r="F10520" t="str">
            <v>5000.12</v>
          </cell>
          <cell r="G10520" t="str">
            <v>Salaries Compensated Absences</v>
          </cell>
          <cell r="H10520">
            <v>0</v>
          </cell>
          <cell r="I10520">
            <v>0</v>
          </cell>
          <cell r="J10520">
            <v>0</v>
          </cell>
          <cell r="K10520">
            <v>0</v>
          </cell>
          <cell r="L10520">
            <v>0</v>
          </cell>
          <cell r="M10520">
            <v>0</v>
          </cell>
          <cell r="N10520">
            <v>0</v>
          </cell>
          <cell r="O10520" t="str">
            <v>+++</v>
          </cell>
        </row>
        <row r="10521">
          <cell r="A10521" t="str">
            <v>660.11.00.250-5100.00</v>
          </cell>
          <cell r="B10521" t="str">
            <v>660</v>
          </cell>
          <cell r="C10521" t="str">
            <v>11</v>
          </cell>
          <cell r="D10521" t="str">
            <v>00</v>
          </cell>
          <cell r="E10521" t="str">
            <v>250</v>
          </cell>
          <cell r="F10521" t="str">
            <v>5100.00</v>
          </cell>
          <cell r="G10521" t="str">
            <v>Benefits PERS Pool Liability</v>
          </cell>
          <cell r="H10521">
            <v>1695</v>
          </cell>
          <cell r="I10521">
            <v>0</v>
          </cell>
          <cell r="J10521">
            <v>1695</v>
          </cell>
          <cell r="K10521">
            <v>0</v>
          </cell>
          <cell r="L10521">
            <v>0</v>
          </cell>
          <cell r="M10521">
            <v>440.88</v>
          </cell>
          <cell r="N10521">
            <v>1254.1199999999999</v>
          </cell>
          <cell r="O10521">
            <v>0.26</v>
          </cell>
        </row>
        <row r="10522">
          <cell r="A10522" t="str">
            <v>660.11.00.250-5100.01</v>
          </cell>
          <cell r="B10522" t="str">
            <v>660</v>
          </cell>
          <cell r="C10522" t="str">
            <v>11</v>
          </cell>
          <cell r="D10522" t="str">
            <v>00</v>
          </cell>
          <cell r="E10522" t="str">
            <v>250</v>
          </cell>
          <cell r="F10522" t="str">
            <v>5100.01</v>
          </cell>
          <cell r="G10522" t="str">
            <v>Benefits Retirement</v>
          </cell>
          <cell r="H10522">
            <v>460</v>
          </cell>
          <cell r="I10522">
            <v>0</v>
          </cell>
          <cell r="J10522">
            <v>460</v>
          </cell>
          <cell r="K10522">
            <v>0</v>
          </cell>
          <cell r="L10522">
            <v>0</v>
          </cell>
          <cell r="M10522">
            <v>126.54</v>
          </cell>
          <cell r="N10522">
            <v>333.46</v>
          </cell>
          <cell r="O10522">
            <v>0.28000000000000003</v>
          </cell>
        </row>
        <row r="10523">
          <cell r="A10523" t="str">
            <v>660.11.00.250-5100.02</v>
          </cell>
          <cell r="B10523" t="str">
            <v>660</v>
          </cell>
          <cell r="C10523" t="str">
            <v>11</v>
          </cell>
          <cell r="D10523" t="str">
            <v>00</v>
          </cell>
          <cell r="E10523" t="str">
            <v>250</v>
          </cell>
          <cell r="F10523" t="str">
            <v>5100.02</v>
          </cell>
          <cell r="G10523" t="str">
            <v>Benefits Health Insurance</v>
          </cell>
          <cell r="H10523">
            <v>595</v>
          </cell>
          <cell r="I10523">
            <v>0</v>
          </cell>
          <cell r="J10523">
            <v>595</v>
          </cell>
          <cell r="K10523">
            <v>0</v>
          </cell>
          <cell r="L10523">
            <v>0</v>
          </cell>
          <cell r="M10523">
            <v>0</v>
          </cell>
          <cell r="N10523">
            <v>595</v>
          </cell>
          <cell r="O10523">
            <v>0</v>
          </cell>
        </row>
        <row r="10524">
          <cell r="A10524" t="str">
            <v>660.11.00.250-5100.03</v>
          </cell>
          <cell r="B10524" t="str">
            <v>660</v>
          </cell>
          <cell r="C10524" t="str">
            <v>11</v>
          </cell>
          <cell r="D10524" t="str">
            <v>00</v>
          </cell>
          <cell r="E10524" t="str">
            <v>250</v>
          </cell>
          <cell r="F10524" t="str">
            <v>5100.03</v>
          </cell>
          <cell r="G10524" t="str">
            <v>Benefits Dental Insurance</v>
          </cell>
          <cell r="H10524">
            <v>40</v>
          </cell>
          <cell r="I10524">
            <v>0</v>
          </cell>
          <cell r="J10524">
            <v>40</v>
          </cell>
          <cell r="K10524">
            <v>0</v>
          </cell>
          <cell r="L10524">
            <v>0</v>
          </cell>
          <cell r="M10524">
            <v>25.56</v>
          </cell>
          <cell r="N10524">
            <v>14.44</v>
          </cell>
          <cell r="O10524">
            <v>0.64</v>
          </cell>
        </row>
        <row r="10525">
          <cell r="A10525" t="str">
            <v>660.11.00.250-5100.04</v>
          </cell>
          <cell r="B10525" t="str">
            <v>660</v>
          </cell>
          <cell r="C10525" t="str">
            <v>11</v>
          </cell>
          <cell r="D10525" t="str">
            <v>00</v>
          </cell>
          <cell r="E10525" t="str">
            <v>250</v>
          </cell>
          <cell r="F10525" t="str">
            <v>5100.04</v>
          </cell>
          <cell r="G10525" t="str">
            <v>Benefits Vision Insurance</v>
          </cell>
          <cell r="H10525">
            <v>10</v>
          </cell>
          <cell r="I10525">
            <v>0</v>
          </cell>
          <cell r="J10525">
            <v>10</v>
          </cell>
          <cell r="K10525">
            <v>0</v>
          </cell>
          <cell r="L10525">
            <v>0</v>
          </cell>
          <cell r="M10525">
            <v>4.2</v>
          </cell>
          <cell r="N10525">
            <v>5.8</v>
          </cell>
          <cell r="O10525">
            <v>0.42</v>
          </cell>
        </row>
        <row r="10526">
          <cell r="A10526" t="str">
            <v>660.11.00.250-5100.05</v>
          </cell>
          <cell r="B10526" t="str">
            <v>660</v>
          </cell>
          <cell r="C10526" t="str">
            <v>11</v>
          </cell>
          <cell r="D10526" t="str">
            <v>00</v>
          </cell>
          <cell r="E10526" t="str">
            <v>250</v>
          </cell>
          <cell r="F10526" t="str">
            <v>5100.05</v>
          </cell>
          <cell r="G10526" t="str">
            <v>Benefits Life Insurance</v>
          </cell>
          <cell r="H10526">
            <v>20</v>
          </cell>
          <cell r="I10526">
            <v>0</v>
          </cell>
          <cell r="J10526">
            <v>20</v>
          </cell>
          <cell r="K10526">
            <v>0</v>
          </cell>
          <cell r="L10526">
            <v>0</v>
          </cell>
          <cell r="M10526">
            <v>4.2300000000000004</v>
          </cell>
          <cell r="N10526">
            <v>15.77</v>
          </cell>
          <cell r="O10526">
            <v>0.21</v>
          </cell>
        </row>
        <row r="10527">
          <cell r="A10527" t="str">
            <v>660.11.00.250-5100.06</v>
          </cell>
          <cell r="B10527" t="str">
            <v>660</v>
          </cell>
          <cell r="C10527" t="str">
            <v>11</v>
          </cell>
          <cell r="D10527" t="str">
            <v>00</v>
          </cell>
          <cell r="E10527" t="str">
            <v>250</v>
          </cell>
          <cell r="F10527" t="str">
            <v>5100.06</v>
          </cell>
          <cell r="G10527" t="str">
            <v>Benefits Worker's Comp</v>
          </cell>
          <cell r="H10527">
            <v>240</v>
          </cell>
          <cell r="I10527">
            <v>0</v>
          </cell>
          <cell r="J10527">
            <v>240</v>
          </cell>
          <cell r="K10527">
            <v>0</v>
          </cell>
          <cell r="L10527">
            <v>0</v>
          </cell>
          <cell r="M10527">
            <v>0</v>
          </cell>
          <cell r="N10527">
            <v>240</v>
          </cell>
          <cell r="O10527">
            <v>0</v>
          </cell>
        </row>
        <row r="10528">
          <cell r="A10528" t="str">
            <v>660.11.00.250-5100.07</v>
          </cell>
          <cell r="B10528" t="str">
            <v>660</v>
          </cell>
          <cell r="C10528" t="str">
            <v>11</v>
          </cell>
          <cell r="D10528" t="str">
            <v>00</v>
          </cell>
          <cell r="E10528" t="str">
            <v>250</v>
          </cell>
          <cell r="F10528" t="str">
            <v>5100.07</v>
          </cell>
          <cell r="G10528" t="str">
            <v>Benefits Long Term Disability</v>
          </cell>
          <cell r="H10528">
            <v>60</v>
          </cell>
          <cell r="I10528">
            <v>0</v>
          </cell>
          <cell r="J10528">
            <v>60</v>
          </cell>
          <cell r="K10528">
            <v>0</v>
          </cell>
          <cell r="L10528">
            <v>0</v>
          </cell>
          <cell r="M10528">
            <v>10.54</v>
          </cell>
          <cell r="N10528">
            <v>49.46</v>
          </cell>
          <cell r="O10528">
            <v>0.18</v>
          </cell>
        </row>
        <row r="10529">
          <cell r="A10529" t="str">
            <v>660.11.00.250-5100.08</v>
          </cell>
          <cell r="B10529" t="str">
            <v>660</v>
          </cell>
          <cell r="C10529" t="str">
            <v>11</v>
          </cell>
          <cell r="D10529" t="str">
            <v>00</v>
          </cell>
          <cell r="E10529" t="str">
            <v>250</v>
          </cell>
          <cell r="F10529" t="str">
            <v>5100.08</v>
          </cell>
          <cell r="G10529" t="str">
            <v>Benefits Deferred Compensation</v>
          </cell>
          <cell r="H10529">
            <v>0</v>
          </cell>
          <cell r="I10529">
            <v>0</v>
          </cell>
          <cell r="J10529">
            <v>0</v>
          </cell>
          <cell r="K10529">
            <v>0</v>
          </cell>
          <cell r="L10529">
            <v>0</v>
          </cell>
          <cell r="M10529">
            <v>105.89</v>
          </cell>
          <cell r="N10529">
            <v>-105.89</v>
          </cell>
          <cell r="O10529" t="str">
            <v>+++</v>
          </cell>
        </row>
        <row r="10530">
          <cell r="A10530" t="str">
            <v>660.11.00.250-5100.09</v>
          </cell>
          <cell r="B10530" t="str">
            <v>660</v>
          </cell>
          <cell r="C10530" t="str">
            <v>11</v>
          </cell>
          <cell r="D10530" t="str">
            <v>00</v>
          </cell>
          <cell r="E10530" t="str">
            <v>250</v>
          </cell>
          <cell r="F10530" t="str">
            <v>5100.09</v>
          </cell>
          <cell r="G10530" t="str">
            <v>Benefits Unemployment Insurance</v>
          </cell>
          <cell r="H10530">
            <v>0</v>
          </cell>
          <cell r="I10530">
            <v>0</v>
          </cell>
          <cell r="J10530">
            <v>0</v>
          </cell>
          <cell r="K10530">
            <v>0</v>
          </cell>
          <cell r="L10530">
            <v>0</v>
          </cell>
          <cell r="M10530">
            <v>0</v>
          </cell>
          <cell r="N10530">
            <v>0</v>
          </cell>
          <cell r="O10530" t="str">
            <v>+++</v>
          </cell>
        </row>
        <row r="10531">
          <cell r="A10531" t="str">
            <v>660.11.00.250-5100.10</v>
          </cell>
          <cell r="B10531" t="str">
            <v>660</v>
          </cell>
          <cell r="C10531" t="str">
            <v>11</v>
          </cell>
          <cell r="D10531" t="str">
            <v>00</v>
          </cell>
          <cell r="E10531" t="str">
            <v>250</v>
          </cell>
          <cell r="F10531" t="str">
            <v>5100.10</v>
          </cell>
          <cell r="G10531" t="str">
            <v>Benefits Uniform Allowance</v>
          </cell>
          <cell r="H10531">
            <v>70</v>
          </cell>
          <cell r="I10531">
            <v>0</v>
          </cell>
          <cell r="J10531">
            <v>70</v>
          </cell>
          <cell r="K10531">
            <v>0</v>
          </cell>
          <cell r="L10531">
            <v>0</v>
          </cell>
          <cell r="M10531">
            <v>0</v>
          </cell>
          <cell r="N10531">
            <v>70</v>
          </cell>
          <cell r="O10531">
            <v>0</v>
          </cell>
        </row>
        <row r="10532">
          <cell r="A10532" t="str">
            <v>660.11.00.250-5100.11</v>
          </cell>
          <cell r="B10532" t="str">
            <v>660</v>
          </cell>
          <cell r="C10532" t="str">
            <v>11</v>
          </cell>
          <cell r="D10532" t="str">
            <v>00</v>
          </cell>
          <cell r="E10532" t="str">
            <v>250</v>
          </cell>
          <cell r="F10532" t="str">
            <v>5100.11</v>
          </cell>
          <cell r="G10532" t="str">
            <v>Benefits Medicare</v>
          </cell>
          <cell r="H10532">
            <v>130</v>
          </cell>
          <cell r="I10532">
            <v>0</v>
          </cell>
          <cell r="J10532">
            <v>130</v>
          </cell>
          <cell r="K10532">
            <v>0</v>
          </cell>
          <cell r="L10532">
            <v>0</v>
          </cell>
          <cell r="M10532">
            <v>38.64</v>
          </cell>
          <cell r="N10532">
            <v>91.36</v>
          </cell>
          <cell r="O10532">
            <v>0.3</v>
          </cell>
        </row>
        <row r="10533">
          <cell r="A10533" t="str">
            <v>660.11.00.250-5100.12</v>
          </cell>
          <cell r="B10533" t="str">
            <v>660</v>
          </cell>
          <cell r="C10533" t="str">
            <v>11</v>
          </cell>
          <cell r="D10533" t="str">
            <v>00</v>
          </cell>
          <cell r="E10533" t="str">
            <v>250</v>
          </cell>
          <cell r="F10533" t="str">
            <v>5100.12</v>
          </cell>
          <cell r="G10533" t="str">
            <v>Benefits Annual Physical Exam</v>
          </cell>
          <cell r="H10533">
            <v>0</v>
          </cell>
          <cell r="I10533">
            <v>0</v>
          </cell>
          <cell r="J10533">
            <v>0</v>
          </cell>
          <cell r="K10533">
            <v>0</v>
          </cell>
          <cell r="L10533">
            <v>0</v>
          </cell>
          <cell r="M10533">
            <v>0</v>
          </cell>
          <cell r="N10533">
            <v>0</v>
          </cell>
          <cell r="O10533" t="str">
            <v>+++</v>
          </cell>
        </row>
        <row r="10534">
          <cell r="A10534" t="str">
            <v>660.11.00.250-5100.13</v>
          </cell>
          <cell r="B10534" t="str">
            <v>660</v>
          </cell>
          <cell r="C10534" t="str">
            <v>11</v>
          </cell>
          <cell r="D10534" t="str">
            <v>00</v>
          </cell>
          <cell r="E10534" t="str">
            <v>250</v>
          </cell>
          <cell r="F10534" t="str">
            <v>5100.13</v>
          </cell>
          <cell r="G10534" t="str">
            <v>Benefits Employee Assistance Program</v>
          </cell>
          <cell r="H10534">
            <v>0</v>
          </cell>
          <cell r="I10534">
            <v>0</v>
          </cell>
          <cell r="J10534">
            <v>0</v>
          </cell>
          <cell r="K10534">
            <v>0</v>
          </cell>
          <cell r="L10534">
            <v>0</v>
          </cell>
          <cell r="M10534">
            <v>0</v>
          </cell>
          <cell r="N10534">
            <v>0</v>
          </cell>
          <cell r="O10534" t="str">
            <v>+++</v>
          </cell>
        </row>
        <row r="10535">
          <cell r="A10535" t="str">
            <v>660.11.00.250-5100.14</v>
          </cell>
          <cell r="B10535" t="str">
            <v>660</v>
          </cell>
          <cell r="C10535" t="str">
            <v>11</v>
          </cell>
          <cell r="D10535" t="str">
            <v>00</v>
          </cell>
          <cell r="E10535" t="str">
            <v>250</v>
          </cell>
          <cell r="F10535" t="str">
            <v>5100.14</v>
          </cell>
          <cell r="G10535" t="str">
            <v>Benefits PPE</v>
          </cell>
          <cell r="H10535">
            <v>0</v>
          </cell>
          <cell r="I10535">
            <v>0</v>
          </cell>
          <cell r="J10535">
            <v>0</v>
          </cell>
          <cell r="K10535">
            <v>0</v>
          </cell>
          <cell r="L10535">
            <v>0</v>
          </cell>
          <cell r="M10535">
            <v>0</v>
          </cell>
          <cell r="N10535">
            <v>0</v>
          </cell>
          <cell r="O10535" t="str">
            <v>+++</v>
          </cell>
        </row>
        <row r="10536">
          <cell r="A10536" t="str">
            <v>660.11.00.250-5100.15</v>
          </cell>
          <cell r="B10536" t="str">
            <v>660</v>
          </cell>
          <cell r="C10536" t="str">
            <v>11</v>
          </cell>
          <cell r="D10536" t="str">
            <v>00</v>
          </cell>
          <cell r="E10536" t="str">
            <v>250</v>
          </cell>
          <cell r="F10536" t="str">
            <v>5100.15</v>
          </cell>
          <cell r="G10536" t="str">
            <v>Benefits Cell Phone Allowance</v>
          </cell>
          <cell r="H10536">
            <v>100</v>
          </cell>
          <cell r="I10536">
            <v>0</v>
          </cell>
          <cell r="J10536">
            <v>100</v>
          </cell>
          <cell r="K10536">
            <v>0</v>
          </cell>
          <cell r="L10536">
            <v>0</v>
          </cell>
          <cell r="M10536">
            <v>25.2</v>
          </cell>
          <cell r="N10536">
            <v>74.8</v>
          </cell>
          <cell r="O10536">
            <v>0.25</v>
          </cell>
        </row>
        <row r="10537">
          <cell r="A10537" t="str">
            <v>660.11.00.250-5100.16</v>
          </cell>
          <cell r="B10537" t="str">
            <v>660</v>
          </cell>
          <cell r="C10537" t="str">
            <v>11</v>
          </cell>
          <cell r="D10537" t="str">
            <v>00</v>
          </cell>
          <cell r="E10537" t="str">
            <v>250</v>
          </cell>
          <cell r="F10537" t="str">
            <v>5100.16</v>
          </cell>
          <cell r="G10537" t="str">
            <v>Benefits 1959 Survivor Retirement</v>
          </cell>
          <cell r="H10537">
            <v>0</v>
          </cell>
          <cell r="I10537">
            <v>0</v>
          </cell>
          <cell r="J10537">
            <v>0</v>
          </cell>
          <cell r="K10537">
            <v>0</v>
          </cell>
          <cell r="L10537">
            <v>0</v>
          </cell>
          <cell r="M10537">
            <v>0</v>
          </cell>
          <cell r="N10537">
            <v>0</v>
          </cell>
          <cell r="O10537" t="str">
            <v>+++</v>
          </cell>
        </row>
        <row r="10538">
          <cell r="A10538" t="str">
            <v>660.11.00.250-5100.17</v>
          </cell>
          <cell r="B10538" t="str">
            <v>660</v>
          </cell>
          <cell r="C10538" t="str">
            <v>11</v>
          </cell>
          <cell r="D10538" t="str">
            <v>00</v>
          </cell>
          <cell r="E10538" t="str">
            <v>250</v>
          </cell>
          <cell r="F10538" t="str">
            <v>5100.17</v>
          </cell>
          <cell r="G10538" t="str">
            <v>Benefits Other Post Employment Benefits</v>
          </cell>
          <cell r="H10538">
            <v>0</v>
          </cell>
          <cell r="I10538">
            <v>0</v>
          </cell>
          <cell r="J10538">
            <v>0</v>
          </cell>
          <cell r="K10538">
            <v>0</v>
          </cell>
          <cell r="L10538">
            <v>0</v>
          </cell>
          <cell r="M10538">
            <v>0</v>
          </cell>
          <cell r="N10538">
            <v>0</v>
          </cell>
          <cell r="O10538" t="str">
            <v>+++</v>
          </cell>
        </row>
        <row r="10539">
          <cell r="A10539" t="str">
            <v>660.40.50.001-5000.01</v>
          </cell>
          <cell r="B10539" t="str">
            <v>660</v>
          </cell>
          <cell r="C10539" t="str">
            <v>40</v>
          </cell>
          <cell r="D10539" t="str">
            <v>50</v>
          </cell>
          <cell r="E10539" t="str">
            <v>001</v>
          </cell>
          <cell r="F10539" t="str">
            <v>5000.01</v>
          </cell>
          <cell r="G10539" t="str">
            <v>Salaries Regular</v>
          </cell>
          <cell r="H10539">
            <v>234974</v>
          </cell>
          <cell r="I10539">
            <v>0</v>
          </cell>
          <cell r="J10539">
            <v>234974</v>
          </cell>
          <cell r="K10539">
            <v>0</v>
          </cell>
          <cell r="L10539">
            <v>0</v>
          </cell>
          <cell r="M10539">
            <v>22581.51</v>
          </cell>
          <cell r="N10539">
            <v>212392.49</v>
          </cell>
          <cell r="O10539">
            <v>0.1</v>
          </cell>
        </row>
        <row r="10540">
          <cell r="A10540" t="str">
            <v>660.40.50.001-5000.02</v>
          </cell>
          <cell r="B10540" t="str">
            <v>660</v>
          </cell>
          <cell r="C10540" t="str">
            <v>40</v>
          </cell>
          <cell r="D10540" t="str">
            <v>50</v>
          </cell>
          <cell r="E10540" t="str">
            <v>001</v>
          </cell>
          <cell r="F10540" t="str">
            <v>5000.02</v>
          </cell>
          <cell r="G10540" t="str">
            <v>Salaries Part Time</v>
          </cell>
          <cell r="H10540">
            <v>0</v>
          </cell>
          <cell r="I10540">
            <v>0</v>
          </cell>
          <cell r="J10540">
            <v>0</v>
          </cell>
          <cell r="K10540">
            <v>0</v>
          </cell>
          <cell r="L10540">
            <v>0</v>
          </cell>
          <cell r="M10540">
            <v>0</v>
          </cell>
          <cell r="N10540">
            <v>0</v>
          </cell>
          <cell r="O10540" t="str">
            <v>+++</v>
          </cell>
        </row>
        <row r="10541">
          <cell r="A10541" t="str">
            <v>660.40.50.001-5000.03</v>
          </cell>
          <cell r="B10541" t="str">
            <v>660</v>
          </cell>
          <cell r="C10541" t="str">
            <v>40</v>
          </cell>
          <cell r="D10541" t="str">
            <v>50</v>
          </cell>
          <cell r="E10541" t="str">
            <v>001</v>
          </cell>
          <cell r="F10541" t="str">
            <v>5000.03</v>
          </cell>
          <cell r="G10541" t="str">
            <v>Salaries Overtime</v>
          </cell>
          <cell r="H10541">
            <v>105</v>
          </cell>
          <cell r="I10541">
            <v>0</v>
          </cell>
          <cell r="J10541">
            <v>105</v>
          </cell>
          <cell r="K10541">
            <v>0</v>
          </cell>
          <cell r="L10541">
            <v>0</v>
          </cell>
          <cell r="M10541">
            <v>41.87</v>
          </cell>
          <cell r="N10541">
            <v>63.13</v>
          </cell>
          <cell r="O10541">
            <v>0.4</v>
          </cell>
        </row>
        <row r="10542">
          <cell r="A10542" t="str">
            <v>660.40.50.001-5000.04</v>
          </cell>
          <cell r="B10542" t="str">
            <v>660</v>
          </cell>
          <cell r="C10542" t="str">
            <v>40</v>
          </cell>
          <cell r="D10542" t="str">
            <v>50</v>
          </cell>
          <cell r="E10542" t="str">
            <v>001</v>
          </cell>
          <cell r="F10542" t="str">
            <v>5000.04</v>
          </cell>
          <cell r="G10542" t="str">
            <v>Salaries Holiday Pay</v>
          </cell>
          <cell r="H10542">
            <v>0</v>
          </cell>
          <cell r="I10542">
            <v>0</v>
          </cell>
          <cell r="J10542">
            <v>0</v>
          </cell>
          <cell r="K10542">
            <v>0</v>
          </cell>
          <cell r="L10542">
            <v>0</v>
          </cell>
          <cell r="M10542">
            <v>0</v>
          </cell>
          <cell r="N10542">
            <v>0</v>
          </cell>
          <cell r="O10542" t="str">
            <v>+++</v>
          </cell>
        </row>
        <row r="10543">
          <cell r="A10543" t="str">
            <v>660.40.50.001-5000.05</v>
          </cell>
          <cell r="B10543" t="str">
            <v>660</v>
          </cell>
          <cell r="C10543" t="str">
            <v>40</v>
          </cell>
          <cell r="D10543" t="str">
            <v>50</v>
          </cell>
          <cell r="E10543" t="str">
            <v>001</v>
          </cell>
          <cell r="F10543" t="str">
            <v>5000.05</v>
          </cell>
          <cell r="G10543" t="str">
            <v>Salaries Duty Pay</v>
          </cell>
          <cell r="H10543">
            <v>0</v>
          </cell>
          <cell r="I10543">
            <v>0</v>
          </cell>
          <cell r="J10543">
            <v>0</v>
          </cell>
          <cell r="K10543">
            <v>0</v>
          </cell>
          <cell r="L10543">
            <v>0</v>
          </cell>
          <cell r="M10543">
            <v>0</v>
          </cell>
          <cell r="N10543">
            <v>0</v>
          </cell>
          <cell r="O10543" t="str">
            <v>+++</v>
          </cell>
        </row>
        <row r="10544">
          <cell r="A10544" t="str">
            <v>660.40.50.001-5000.06</v>
          </cell>
          <cell r="B10544" t="str">
            <v>660</v>
          </cell>
          <cell r="C10544" t="str">
            <v>40</v>
          </cell>
          <cell r="D10544" t="str">
            <v>50</v>
          </cell>
          <cell r="E10544" t="str">
            <v>001</v>
          </cell>
          <cell r="F10544" t="str">
            <v>5000.06</v>
          </cell>
          <cell r="G10544" t="str">
            <v>Salaries Out of Class</v>
          </cell>
          <cell r="H10544">
            <v>0</v>
          </cell>
          <cell r="I10544">
            <v>0</v>
          </cell>
          <cell r="J10544">
            <v>0</v>
          </cell>
          <cell r="K10544">
            <v>0</v>
          </cell>
          <cell r="L10544">
            <v>0</v>
          </cell>
          <cell r="M10544">
            <v>0</v>
          </cell>
          <cell r="N10544">
            <v>0</v>
          </cell>
          <cell r="O10544" t="str">
            <v>+++</v>
          </cell>
        </row>
        <row r="10545">
          <cell r="A10545" t="str">
            <v>660.40.50.001-5000.07</v>
          </cell>
          <cell r="B10545" t="str">
            <v>660</v>
          </cell>
          <cell r="C10545" t="str">
            <v>40</v>
          </cell>
          <cell r="D10545" t="str">
            <v>50</v>
          </cell>
          <cell r="E10545" t="str">
            <v>001</v>
          </cell>
          <cell r="F10545" t="str">
            <v>5000.07</v>
          </cell>
          <cell r="G10545" t="str">
            <v>Salaries Admin Leave Pay</v>
          </cell>
          <cell r="H10545">
            <v>3700</v>
          </cell>
          <cell r="I10545">
            <v>0</v>
          </cell>
          <cell r="J10545">
            <v>3700</v>
          </cell>
          <cell r="K10545">
            <v>0</v>
          </cell>
          <cell r="L10545">
            <v>0</v>
          </cell>
          <cell r="M10545">
            <v>0</v>
          </cell>
          <cell r="N10545">
            <v>3700</v>
          </cell>
          <cell r="O10545">
            <v>0</v>
          </cell>
        </row>
        <row r="10546">
          <cell r="A10546" t="str">
            <v>660.40.50.001-5000.08</v>
          </cell>
          <cell r="B10546" t="str">
            <v>660</v>
          </cell>
          <cell r="C10546" t="str">
            <v>40</v>
          </cell>
          <cell r="D10546" t="str">
            <v>50</v>
          </cell>
          <cell r="E10546" t="str">
            <v>001</v>
          </cell>
          <cell r="F10546" t="str">
            <v>5000.08</v>
          </cell>
          <cell r="G10546" t="str">
            <v>Salaries Longevity Pay</v>
          </cell>
          <cell r="H10546">
            <v>1150</v>
          </cell>
          <cell r="I10546">
            <v>0</v>
          </cell>
          <cell r="J10546">
            <v>1150</v>
          </cell>
          <cell r="K10546">
            <v>0</v>
          </cell>
          <cell r="L10546">
            <v>0</v>
          </cell>
          <cell r="M10546">
            <v>0</v>
          </cell>
          <cell r="N10546">
            <v>1150</v>
          </cell>
          <cell r="O10546">
            <v>0</v>
          </cell>
        </row>
        <row r="10547">
          <cell r="A10547" t="str">
            <v>660.40.50.001-5000.09</v>
          </cell>
          <cell r="B10547" t="str">
            <v>660</v>
          </cell>
          <cell r="C10547" t="str">
            <v>40</v>
          </cell>
          <cell r="D10547" t="str">
            <v>50</v>
          </cell>
          <cell r="E10547" t="str">
            <v>001</v>
          </cell>
          <cell r="F10547" t="str">
            <v>5000.09</v>
          </cell>
          <cell r="G10547" t="str">
            <v>Salaries Mutual Aid Overtime</v>
          </cell>
          <cell r="H10547">
            <v>0</v>
          </cell>
          <cell r="I10547">
            <v>0</v>
          </cell>
          <cell r="J10547">
            <v>0</v>
          </cell>
          <cell r="K10547">
            <v>0</v>
          </cell>
          <cell r="L10547">
            <v>0</v>
          </cell>
          <cell r="M10547">
            <v>0</v>
          </cell>
          <cell r="N10547">
            <v>0</v>
          </cell>
          <cell r="O10547" t="str">
            <v>+++</v>
          </cell>
        </row>
        <row r="10548">
          <cell r="A10548" t="str">
            <v>660.40.50.001-5000.10</v>
          </cell>
          <cell r="B10548" t="str">
            <v>660</v>
          </cell>
          <cell r="C10548" t="str">
            <v>40</v>
          </cell>
          <cell r="D10548" t="str">
            <v>50</v>
          </cell>
          <cell r="E10548" t="str">
            <v>001</v>
          </cell>
          <cell r="F10548" t="str">
            <v>5000.10</v>
          </cell>
          <cell r="G10548" t="str">
            <v>Salaries Furloughs</v>
          </cell>
          <cell r="H10548">
            <v>0</v>
          </cell>
          <cell r="I10548">
            <v>0</v>
          </cell>
          <cell r="J10548">
            <v>0</v>
          </cell>
          <cell r="K10548">
            <v>0</v>
          </cell>
          <cell r="L10548">
            <v>0</v>
          </cell>
          <cell r="M10548">
            <v>0</v>
          </cell>
          <cell r="N10548">
            <v>0</v>
          </cell>
          <cell r="O10548" t="str">
            <v>+++</v>
          </cell>
        </row>
        <row r="10549">
          <cell r="A10549" t="str">
            <v>660.40.50.001-5000.11</v>
          </cell>
          <cell r="B10549" t="str">
            <v>660</v>
          </cell>
          <cell r="C10549" t="str">
            <v>40</v>
          </cell>
          <cell r="D10549" t="str">
            <v>50</v>
          </cell>
          <cell r="E10549" t="str">
            <v>001</v>
          </cell>
          <cell r="F10549" t="str">
            <v>5000.11</v>
          </cell>
          <cell r="G10549" t="str">
            <v>Salaries Worker's Comp</v>
          </cell>
          <cell r="H10549">
            <v>0</v>
          </cell>
          <cell r="I10549">
            <v>0</v>
          </cell>
          <cell r="J10549">
            <v>0</v>
          </cell>
          <cell r="K10549">
            <v>0</v>
          </cell>
          <cell r="L10549">
            <v>0</v>
          </cell>
          <cell r="M10549">
            <v>0</v>
          </cell>
          <cell r="N10549">
            <v>0</v>
          </cell>
          <cell r="O10549" t="str">
            <v>+++</v>
          </cell>
        </row>
        <row r="10550">
          <cell r="A10550" t="str">
            <v>660.40.50.001-5000.12</v>
          </cell>
          <cell r="B10550" t="str">
            <v>660</v>
          </cell>
          <cell r="C10550" t="str">
            <v>40</v>
          </cell>
          <cell r="D10550" t="str">
            <v>50</v>
          </cell>
          <cell r="E10550" t="str">
            <v>001</v>
          </cell>
          <cell r="F10550" t="str">
            <v>5000.12</v>
          </cell>
          <cell r="G10550" t="str">
            <v>Salaries Compensated Absences</v>
          </cell>
          <cell r="H10550">
            <v>0</v>
          </cell>
          <cell r="I10550">
            <v>0</v>
          </cell>
          <cell r="J10550">
            <v>0</v>
          </cell>
          <cell r="K10550">
            <v>0</v>
          </cell>
          <cell r="L10550">
            <v>0</v>
          </cell>
          <cell r="M10550">
            <v>0</v>
          </cell>
          <cell r="N10550">
            <v>0</v>
          </cell>
          <cell r="O10550" t="str">
            <v>+++</v>
          </cell>
        </row>
        <row r="10551">
          <cell r="A10551" t="str">
            <v>660.40.50.001-5000.99</v>
          </cell>
          <cell r="B10551" t="str">
            <v>660</v>
          </cell>
          <cell r="C10551" t="str">
            <v>40</v>
          </cell>
          <cell r="D10551" t="str">
            <v>50</v>
          </cell>
          <cell r="E10551" t="str">
            <v>001</v>
          </cell>
          <cell r="F10551" t="str">
            <v>5000.99</v>
          </cell>
          <cell r="G10551" t="str">
            <v>Salaries New Personnel Requests</v>
          </cell>
          <cell r="H10551">
            <v>0</v>
          </cell>
          <cell r="I10551">
            <v>0</v>
          </cell>
          <cell r="J10551">
            <v>0</v>
          </cell>
          <cell r="K10551">
            <v>0</v>
          </cell>
          <cell r="L10551">
            <v>0</v>
          </cell>
          <cell r="M10551">
            <v>0</v>
          </cell>
          <cell r="N10551">
            <v>0</v>
          </cell>
          <cell r="O10551" t="str">
            <v>+++</v>
          </cell>
        </row>
        <row r="10552">
          <cell r="A10552" t="str">
            <v>660.40.50.001-5100.00</v>
          </cell>
          <cell r="B10552" t="str">
            <v>660</v>
          </cell>
          <cell r="C10552" t="str">
            <v>40</v>
          </cell>
          <cell r="D10552" t="str">
            <v>50</v>
          </cell>
          <cell r="E10552" t="str">
            <v>001</v>
          </cell>
          <cell r="F10552" t="str">
            <v>5100.00</v>
          </cell>
          <cell r="G10552" t="str">
            <v>Benefits PERS Pool Liability</v>
          </cell>
          <cell r="H10552">
            <v>44575</v>
          </cell>
          <cell r="I10552">
            <v>0</v>
          </cell>
          <cell r="J10552">
            <v>44575</v>
          </cell>
          <cell r="K10552">
            <v>0</v>
          </cell>
          <cell r="L10552">
            <v>0</v>
          </cell>
          <cell r="M10552">
            <v>4354.6000000000004</v>
          </cell>
          <cell r="N10552">
            <v>40220.400000000001</v>
          </cell>
          <cell r="O10552">
            <v>0.1</v>
          </cell>
        </row>
        <row r="10553">
          <cell r="A10553" t="str">
            <v>660.40.50.001-5100.01</v>
          </cell>
          <cell r="B10553" t="str">
            <v>660</v>
          </cell>
          <cell r="C10553" t="str">
            <v>40</v>
          </cell>
          <cell r="D10553" t="str">
            <v>50</v>
          </cell>
          <cell r="E10553" t="str">
            <v>001</v>
          </cell>
          <cell r="F10553" t="str">
            <v>5100.01</v>
          </cell>
          <cell r="G10553" t="str">
            <v>Benefits Retirement</v>
          </cell>
          <cell r="H10553">
            <v>11845</v>
          </cell>
          <cell r="I10553">
            <v>0</v>
          </cell>
          <cell r="J10553">
            <v>11845</v>
          </cell>
          <cell r="K10553">
            <v>0</v>
          </cell>
          <cell r="L10553">
            <v>0</v>
          </cell>
          <cell r="M10553">
            <v>1970.1</v>
          </cell>
          <cell r="N10553">
            <v>9874.9</v>
          </cell>
          <cell r="O10553">
            <v>0.17</v>
          </cell>
        </row>
        <row r="10554">
          <cell r="A10554" t="str">
            <v>660.40.50.001-5100.02</v>
          </cell>
          <cell r="B10554" t="str">
            <v>660</v>
          </cell>
          <cell r="C10554" t="str">
            <v>40</v>
          </cell>
          <cell r="D10554" t="str">
            <v>50</v>
          </cell>
          <cell r="E10554" t="str">
            <v>001</v>
          </cell>
          <cell r="F10554" t="str">
            <v>5100.02</v>
          </cell>
          <cell r="G10554" t="str">
            <v>Benefits Health Insurance</v>
          </cell>
          <cell r="H10554">
            <v>32770</v>
          </cell>
          <cell r="I10554">
            <v>0</v>
          </cell>
          <cell r="J10554">
            <v>32770</v>
          </cell>
          <cell r="K10554">
            <v>0</v>
          </cell>
          <cell r="L10554">
            <v>0</v>
          </cell>
          <cell r="M10554">
            <v>2195.5</v>
          </cell>
          <cell r="N10554">
            <v>30574.5</v>
          </cell>
          <cell r="O10554">
            <v>7.0000000000000007E-2</v>
          </cell>
        </row>
        <row r="10555">
          <cell r="A10555" t="str">
            <v>660.40.50.001-5100.03</v>
          </cell>
          <cell r="B10555" t="str">
            <v>660</v>
          </cell>
          <cell r="C10555" t="str">
            <v>40</v>
          </cell>
          <cell r="D10555" t="str">
            <v>50</v>
          </cell>
          <cell r="E10555" t="str">
            <v>001</v>
          </cell>
          <cell r="F10555" t="str">
            <v>5100.03</v>
          </cell>
          <cell r="G10555" t="str">
            <v>Benefits Dental Insurance</v>
          </cell>
          <cell r="H10555">
            <v>2370</v>
          </cell>
          <cell r="I10555">
            <v>0</v>
          </cell>
          <cell r="J10555">
            <v>2370</v>
          </cell>
          <cell r="K10555">
            <v>0</v>
          </cell>
          <cell r="L10555">
            <v>0</v>
          </cell>
          <cell r="M10555">
            <v>155.78</v>
          </cell>
          <cell r="N10555">
            <v>2214.2199999999998</v>
          </cell>
          <cell r="O10555">
            <v>7.0000000000000007E-2</v>
          </cell>
        </row>
        <row r="10556">
          <cell r="A10556" t="str">
            <v>660.40.50.001-5100.04</v>
          </cell>
          <cell r="B10556" t="str">
            <v>660</v>
          </cell>
          <cell r="C10556" t="str">
            <v>40</v>
          </cell>
          <cell r="D10556" t="str">
            <v>50</v>
          </cell>
          <cell r="E10556" t="str">
            <v>001</v>
          </cell>
          <cell r="F10556" t="str">
            <v>5100.04</v>
          </cell>
          <cell r="G10556" t="str">
            <v>Benefits Vision Insurance</v>
          </cell>
          <cell r="H10556">
            <v>370</v>
          </cell>
          <cell r="I10556">
            <v>0</v>
          </cell>
          <cell r="J10556">
            <v>370</v>
          </cell>
          <cell r="K10556">
            <v>0</v>
          </cell>
          <cell r="L10556">
            <v>0</v>
          </cell>
          <cell r="M10556">
            <v>29.37</v>
          </cell>
          <cell r="N10556">
            <v>340.63</v>
          </cell>
          <cell r="O10556">
            <v>0.08</v>
          </cell>
        </row>
        <row r="10557">
          <cell r="A10557" t="str">
            <v>660.40.50.001-5100.05</v>
          </cell>
          <cell r="B10557" t="str">
            <v>660</v>
          </cell>
          <cell r="C10557" t="str">
            <v>40</v>
          </cell>
          <cell r="D10557" t="str">
            <v>50</v>
          </cell>
          <cell r="E10557" t="str">
            <v>001</v>
          </cell>
          <cell r="F10557" t="str">
            <v>5100.05</v>
          </cell>
          <cell r="G10557" t="str">
            <v>Benefits Life Insurance</v>
          </cell>
          <cell r="H10557">
            <v>490</v>
          </cell>
          <cell r="I10557">
            <v>0</v>
          </cell>
          <cell r="J10557">
            <v>490</v>
          </cell>
          <cell r="K10557">
            <v>0</v>
          </cell>
          <cell r="L10557">
            <v>0</v>
          </cell>
          <cell r="M10557">
            <v>23.75</v>
          </cell>
          <cell r="N10557">
            <v>466.25</v>
          </cell>
          <cell r="O10557">
            <v>0.05</v>
          </cell>
        </row>
        <row r="10558">
          <cell r="A10558" t="str">
            <v>660.40.50.001-5100.06</v>
          </cell>
          <cell r="B10558" t="str">
            <v>660</v>
          </cell>
          <cell r="C10558" t="str">
            <v>40</v>
          </cell>
          <cell r="D10558" t="str">
            <v>50</v>
          </cell>
          <cell r="E10558" t="str">
            <v>001</v>
          </cell>
          <cell r="F10558" t="str">
            <v>5100.06</v>
          </cell>
          <cell r="G10558" t="str">
            <v>Benefits Worker's Comp</v>
          </cell>
          <cell r="H10558">
            <v>2810</v>
          </cell>
          <cell r="I10558">
            <v>0</v>
          </cell>
          <cell r="J10558">
            <v>2810</v>
          </cell>
          <cell r="K10558">
            <v>0</v>
          </cell>
          <cell r="L10558">
            <v>0</v>
          </cell>
          <cell r="M10558">
            <v>0</v>
          </cell>
          <cell r="N10558">
            <v>2810</v>
          </cell>
          <cell r="O10558">
            <v>0</v>
          </cell>
        </row>
        <row r="10559">
          <cell r="A10559" t="str">
            <v>660.40.50.001-5100.07</v>
          </cell>
          <cell r="B10559" t="str">
            <v>660</v>
          </cell>
          <cell r="C10559" t="str">
            <v>40</v>
          </cell>
          <cell r="D10559" t="str">
            <v>50</v>
          </cell>
          <cell r="E10559" t="str">
            <v>001</v>
          </cell>
          <cell r="F10559" t="str">
            <v>5100.07</v>
          </cell>
          <cell r="G10559" t="str">
            <v>Benefits Long Term Disability</v>
          </cell>
          <cell r="H10559">
            <v>1160</v>
          </cell>
          <cell r="I10559">
            <v>0</v>
          </cell>
          <cell r="J10559">
            <v>1160</v>
          </cell>
          <cell r="K10559">
            <v>0</v>
          </cell>
          <cell r="L10559">
            <v>0</v>
          </cell>
          <cell r="M10559">
            <v>47.47</v>
          </cell>
          <cell r="N10559">
            <v>1112.53</v>
          </cell>
          <cell r="O10559">
            <v>0.04</v>
          </cell>
        </row>
        <row r="10560">
          <cell r="A10560" t="str">
            <v>660.40.50.001-5100.08</v>
          </cell>
          <cell r="B10560" t="str">
            <v>660</v>
          </cell>
          <cell r="C10560" t="str">
            <v>40</v>
          </cell>
          <cell r="D10560" t="str">
            <v>50</v>
          </cell>
          <cell r="E10560" t="str">
            <v>001</v>
          </cell>
          <cell r="F10560" t="str">
            <v>5100.08</v>
          </cell>
          <cell r="G10560" t="str">
            <v>Benefits Deferred Compensation</v>
          </cell>
          <cell r="H10560">
            <v>2365</v>
          </cell>
          <cell r="I10560">
            <v>0</v>
          </cell>
          <cell r="J10560">
            <v>2365</v>
          </cell>
          <cell r="K10560">
            <v>0</v>
          </cell>
          <cell r="L10560">
            <v>0</v>
          </cell>
          <cell r="M10560">
            <v>404.96</v>
          </cell>
          <cell r="N10560">
            <v>1960.04</v>
          </cell>
          <cell r="O10560">
            <v>0.17</v>
          </cell>
        </row>
        <row r="10561">
          <cell r="A10561" t="str">
            <v>660.40.50.001-5100.09</v>
          </cell>
          <cell r="B10561" t="str">
            <v>660</v>
          </cell>
          <cell r="C10561" t="str">
            <v>40</v>
          </cell>
          <cell r="D10561" t="str">
            <v>50</v>
          </cell>
          <cell r="E10561" t="str">
            <v>001</v>
          </cell>
          <cell r="F10561" t="str">
            <v>5100.09</v>
          </cell>
          <cell r="G10561" t="str">
            <v>Benefits Unemployment Insurance</v>
          </cell>
          <cell r="H10561">
            <v>0</v>
          </cell>
          <cell r="I10561">
            <v>0</v>
          </cell>
          <cell r="J10561">
            <v>0</v>
          </cell>
          <cell r="K10561">
            <v>0</v>
          </cell>
          <cell r="L10561">
            <v>0</v>
          </cell>
          <cell r="M10561">
            <v>0</v>
          </cell>
          <cell r="N10561">
            <v>0</v>
          </cell>
          <cell r="O10561" t="str">
            <v>+++</v>
          </cell>
        </row>
        <row r="10562">
          <cell r="A10562" t="str">
            <v>660.40.50.001-5100.10</v>
          </cell>
          <cell r="B10562" t="str">
            <v>660</v>
          </cell>
          <cell r="C10562" t="str">
            <v>40</v>
          </cell>
          <cell r="D10562" t="str">
            <v>50</v>
          </cell>
          <cell r="E10562" t="str">
            <v>001</v>
          </cell>
          <cell r="F10562" t="str">
            <v>5100.10</v>
          </cell>
          <cell r="G10562" t="str">
            <v>Benefits Uniform Allowance</v>
          </cell>
          <cell r="H10562">
            <v>0</v>
          </cell>
          <cell r="I10562">
            <v>0</v>
          </cell>
          <cell r="J10562">
            <v>0</v>
          </cell>
          <cell r="K10562">
            <v>0</v>
          </cell>
          <cell r="L10562">
            <v>0</v>
          </cell>
          <cell r="M10562">
            <v>0</v>
          </cell>
          <cell r="N10562">
            <v>0</v>
          </cell>
          <cell r="O10562" t="str">
            <v>+++</v>
          </cell>
        </row>
        <row r="10563">
          <cell r="A10563" t="str">
            <v>660.40.50.001-5100.11</v>
          </cell>
          <cell r="B10563" t="str">
            <v>660</v>
          </cell>
          <cell r="C10563" t="str">
            <v>40</v>
          </cell>
          <cell r="D10563" t="str">
            <v>50</v>
          </cell>
          <cell r="E10563" t="str">
            <v>001</v>
          </cell>
          <cell r="F10563" t="str">
            <v>5100.11</v>
          </cell>
          <cell r="G10563" t="str">
            <v>Benefits Medicare</v>
          </cell>
          <cell r="H10563">
            <v>3420</v>
          </cell>
          <cell r="I10563">
            <v>0</v>
          </cell>
          <cell r="J10563">
            <v>3420</v>
          </cell>
          <cell r="K10563">
            <v>0</v>
          </cell>
          <cell r="L10563">
            <v>0</v>
          </cell>
          <cell r="M10563">
            <v>330.62</v>
          </cell>
          <cell r="N10563">
            <v>3089.38</v>
          </cell>
          <cell r="O10563">
            <v>0.1</v>
          </cell>
        </row>
        <row r="10564">
          <cell r="A10564" t="str">
            <v>660.40.50.001-5100.12</v>
          </cell>
          <cell r="B10564" t="str">
            <v>660</v>
          </cell>
          <cell r="C10564" t="str">
            <v>40</v>
          </cell>
          <cell r="D10564" t="str">
            <v>50</v>
          </cell>
          <cell r="E10564" t="str">
            <v>001</v>
          </cell>
          <cell r="F10564" t="str">
            <v>5100.12</v>
          </cell>
          <cell r="G10564" t="str">
            <v>Benefits Annual Physical Exam</v>
          </cell>
          <cell r="H10564">
            <v>0</v>
          </cell>
          <cell r="I10564">
            <v>0</v>
          </cell>
          <cell r="J10564">
            <v>0</v>
          </cell>
          <cell r="K10564">
            <v>0</v>
          </cell>
          <cell r="L10564">
            <v>0</v>
          </cell>
          <cell r="M10564">
            <v>0</v>
          </cell>
          <cell r="N10564">
            <v>0</v>
          </cell>
          <cell r="O10564" t="str">
            <v>+++</v>
          </cell>
        </row>
        <row r="10565">
          <cell r="A10565" t="str">
            <v>660.40.50.001-5100.13</v>
          </cell>
          <cell r="B10565" t="str">
            <v>660</v>
          </cell>
          <cell r="C10565" t="str">
            <v>40</v>
          </cell>
          <cell r="D10565" t="str">
            <v>50</v>
          </cell>
          <cell r="E10565" t="str">
            <v>001</v>
          </cell>
          <cell r="F10565" t="str">
            <v>5100.13</v>
          </cell>
          <cell r="G10565" t="str">
            <v>Benefits Employee Assistance Program</v>
          </cell>
          <cell r="H10565">
            <v>0</v>
          </cell>
          <cell r="I10565">
            <v>0</v>
          </cell>
          <cell r="J10565">
            <v>0</v>
          </cell>
          <cell r="K10565">
            <v>0</v>
          </cell>
          <cell r="L10565">
            <v>0</v>
          </cell>
          <cell r="M10565">
            <v>0</v>
          </cell>
          <cell r="N10565">
            <v>0</v>
          </cell>
          <cell r="O10565" t="str">
            <v>+++</v>
          </cell>
        </row>
        <row r="10566">
          <cell r="A10566" t="str">
            <v>660.40.50.001-5100.14</v>
          </cell>
          <cell r="B10566" t="str">
            <v>660</v>
          </cell>
          <cell r="C10566" t="str">
            <v>40</v>
          </cell>
          <cell r="D10566" t="str">
            <v>50</v>
          </cell>
          <cell r="E10566" t="str">
            <v>001</v>
          </cell>
          <cell r="F10566" t="str">
            <v>5100.14</v>
          </cell>
          <cell r="G10566" t="str">
            <v>Benefits PPE</v>
          </cell>
          <cell r="H10566">
            <v>0</v>
          </cell>
          <cell r="I10566">
            <v>0</v>
          </cell>
          <cell r="J10566">
            <v>0</v>
          </cell>
          <cell r="K10566">
            <v>0</v>
          </cell>
          <cell r="L10566">
            <v>0</v>
          </cell>
          <cell r="M10566">
            <v>0</v>
          </cell>
          <cell r="N10566">
            <v>0</v>
          </cell>
          <cell r="O10566" t="str">
            <v>+++</v>
          </cell>
        </row>
        <row r="10567">
          <cell r="A10567" t="str">
            <v>660.40.50.001-5100.15</v>
          </cell>
          <cell r="B10567" t="str">
            <v>660</v>
          </cell>
          <cell r="C10567" t="str">
            <v>40</v>
          </cell>
          <cell r="D10567" t="str">
            <v>50</v>
          </cell>
          <cell r="E10567" t="str">
            <v>001</v>
          </cell>
          <cell r="F10567" t="str">
            <v>5100.15</v>
          </cell>
          <cell r="G10567" t="str">
            <v>Benefits Cell Phone Allowance</v>
          </cell>
          <cell r="H10567">
            <v>1800</v>
          </cell>
          <cell r="I10567">
            <v>0</v>
          </cell>
          <cell r="J10567">
            <v>1800</v>
          </cell>
          <cell r="K10567">
            <v>0</v>
          </cell>
          <cell r="L10567">
            <v>0</v>
          </cell>
          <cell r="M10567">
            <v>30</v>
          </cell>
          <cell r="N10567">
            <v>1770</v>
          </cell>
          <cell r="O10567">
            <v>0.02</v>
          </cell>
        </row>
        <row r="10568">
          <cell r="A10568" t="str">
            <v>660.40.50.001-5100.16</v>
          </cell>
          <cell r="B10568" t="str">
            <v>660</v>
          </cell>
          <cell r="C10568" t="str">
            <v>40</v>
          </cell>
          <cell r="D10568" t="str">
            <v>50</v>
          </cell>
          <cell r="E10568" t="str">
            <v>001</v>
          </cell>
          <cell r="F10568" t="str">
            <v>5100.16</v>
          </cell>
          <cell r="G10568" t="str">
            <v>Benefits 1959 Survivor Retirement</v>
          </cell>
          <cell r="H10568">
            <v>0</v>
          </cell>
          <cell r="I10568">
            <v>0</v>
          </cell>
          <cell r="J10568">
            <v>0</v>
          </cell>
          <cell r="K10568">
            <v>0</v>
          </cell>
          <cell r="L10568">
            <v>0</v>
          </cell>
          <cell r="M10568">
            <v>0</v>
          </cell>
          <cell r="N10568">
            <v>0</v>
          </cell>
          <cell r="O10568" t="str">
            <v>+++</v>
          </cell>
        </row>
        <row r="10569">
          <cell r="A10569" t="str">
            <v>660.40.50.001-5100.17</v>
          </cell>
          <cell r="B10569" t="str">
            <v>660</v>
          </cell>
          <cell r="C10569" t="str">
            <v>40</v>
          </cell>
          <cell r="D10569" t="str">
            <v>50</v>
          </cell>
          <cell r="E10569" t="str">
            <v>001</v>
          </cell>
          <cell r="F10569" t="str">
            <v>5100.17</v>
          </cell>
          <cell r="G10569" t="str">
            <v>Benefits Other Post Employment Benefits</v>
          </cell>
          <cell r="H10569">
            <v>4195</v>
          </cell>
          <cell r="I10569">
            <v>0</v>
          </cell>
          <cell r="J10569">
            <v>4195</v>
          </cell>
          <cell r="K10569">
            <v>0</v>
          </cell>
          <cell r="L10569">
            <v>0</v>
          </cell>
          <cell r="M10569">
            <v>1540.8</v>
          </cell>
          <cell r="N10569">
            <v>2654.2</v>
          </cell>
          <cell r="O10569">
            <v>0.37</v>
          </cell>
        </row>
        <row r="10570">
          <cell r="A10570" t="str">
            <v>660.40.50.001-6000.19</v>
          </cell>
          <cell r="B10570" t="str">
            <v>660</v>
          </cell>
          <cell r="C10570" t="str">
            <v>40</v>
          </cell>
          <cell r="D10570" t="str">
            <v>50</v>
          </cell>
          <cell r="E10570" t="str">
            <v>001</v>
          </cell>
          <cell r="F10570" t="str">
            <v>6000.19</v>
          </cell>
          <cell r="G10570" t="str">
            <v>Professional Services Labor Relations</v>
          </cell>
          <cell r="H10570">
            <v>0</v>
          </cell>
          <cell r="I10570">
            <v>0</v>
          </cell>
          <cell r="J10570">
            <v>0</v>
          </cell>
          <cell r="K10570">
            <v>0</v>
          </cell>
          <cell r="L10570">
            <v>0</v>
          </cell>
          <cell r="M10570">
            <v>0</v>
          </cell>
          <cell r="N10570">
            <v>0</v>
          </cell>
          <cell r="O10570" t="str">
            <v>+++</v>
          </cell>
        </row>
        <row r="10571">
          <cell r="A10571" t="str">
            <v>660.40.50.001-6200.09</v>
          </cell>
          <cell r="B10571" t="str">
            <v>660</v>
          </cell>
          <cell r="C10571" t="str">
            <v>40</v>
          </cell>
          <cell r="D10571" t="str">
            <v>50</v>
          </cell>
          <cell r="E10571" t="str">
            <v>001</v>
          </cell>
          <cell r="F10571" t="str">
            <v>6200.09</v>
          </cell>
          <cell r="G10571" t="str">
            <v>Supplies Data Processing</v>
          </cell>
          <cell r="H10571">
            <v>0</v>
          </cell>
          <cell r="I10571">
            <v>0</v>
          </cell>
          <cell r="J10571">
            <v>0</v>
          </cell>
          <cell r="K10571">
            <v>0</v>
          </cell>
          <cell r="L10571">
            <v>0</v>
          </cell>
          <cell r="M10571">
            <v>0</v>
          </cell>
          <cell r="N10571">
            <v>0</v>
          </cell>
          <cell r="O10571" t="str">
            <v>+++</v>
          </cell>
        </row>
        <row r="10572">
          <cell r="A10572" t="str">
            <v>660.40.50.001-6600.04</v>
          </cell>
          <cell r="B10572" t="str">
            <v>660</v>
          </cell>
          <cell r="C10572" t="str">
            <v>40</v>
          </cell>
          <cell r="D10572" t="str">
            <v>50</v>
          </cell>
          <cell r="E10572" t="str">
            <v>001</v>
          </cell>
          <cell r="F10572" t="str">
            <v>6600.04</v>
          </cell>
          <cell r="G10572" t="str">
            <v>Administrative Expenses Training/Conferences</v>
          </cell>
          <cell r="H10572">
            <v>5000</v>
          </cell>
          <cell r="I10572">
            <v>0</v>
          </cell>
          <cell r="J10572">
            <v>5000</v>
          </cell>
          <cell r="K10572">
            <v>0</v>
          </cell>
          <cell r="L10572">
            <v>0</v>
          </cell>
          <cell r="M10572">
            <v>0</v>
          </cell>
          <cell r="N10572">
            <v>5000</v>
          </cell>
          <cell r="O10572">
            <v>0</v>
          </cell>
        </row>
        <row r="10573">
          <cell r="A10573" t="str">
            <v>660.40.50.001-6600.07</v>
          </cell>
          <cell r="B10573" t="str">
            <v>660</v>
          </cell>
          <cell r="C10573" t="str">
            <v>40</v>
          </cell>
          <cell r="D10573" t="str">
            <v>50</v>
          </cell>
          <cell r="E10573" t="str">
            <v>001</v>
          </cell>
          <cell r="F10573" t="str">
            <v>6600.07</v>
          </cell>
          <cell r="G10573" t="str">
            <v>Administrative Expenses Employee Recruitment</v>
          </cell>
          <cell r="H10573">
            <v>0</v>
          </cell>
          <cell r="I10573">
            <v>0</v>
          </cell>
          <cell r="J10573">
            <v>0</v>
          </cell>
          <cell r="K10573">
            <v>0</v>
          </cell>
          <cell r="L10573">
            <v>0</v>
          </cell>
          <cell r="M10573">
            <v>0</v>
          </cell>
          <cell r="N10573">
            <v>0</v>
          </cell>
          <cell r="O10573" t="str">
            <v>+++</v>
          </cell>
        </row>
        <row r="10574">
          <cell r="A10574" t="str">
            <v>660.40.50.001-7000.03</v>
          </cell>
          <cell r="B10574" t="str">
            <v>660</v>
          </cell>
          <cell r="C10574" t="str">
            <v>40</v>
          </cell>
          <cell r="D10574" t="str">
            <v>50</v>
          </cell>
          <cell r="E10574" t="str">
            <v>001</v>
          </cell>
          <cell r="F10574" t="str">
            <v>7000.03</v>
          </cell>
          <cell r="G10574" t="str">
            <v>Capital Outlay Operations Equip-Minor</v>
          </cell>
          <cell r="H10574">
            <v>0</v>
          </cell>
          <cell r="I10574">
            <v>0</v>
          </cell>
          <cell r="J10574">
            <v>0</v>
          </cell>
          <cell r="K10574">
            <v>0</v>
          </cell>
          <cell r="L10574">
            <v>0</v>
          </cell>
          <cell r="M10574">
            <v>0</v>
          </cell>
          <cell r="N10574">
            <v>0</v>
          </cell>
          <cell r="O10574" t="str">
            <v>+++</v>
          </cell>
        </row>
        <row r="10575">
          <cell r="A10575" t="str">
            <v>660.40.55.060-5000.01</v>
          </cell>
          <cell r="B10575" t="str">
            <v>660</v>
          </cell>
          <cell r="C10575" t="str">
            <v>40</v>
          </cell>
          <cell r="D10575" t="str">
            <v>55</v>
          </cell>
          <cell r="E10575" t="str">
            <v>060</v>
          </cell>
          <cell r="F10575" t="str">
            <v>5000.01</v>
          </cell>
          <cell r="G10575" t="str">
            <v>Salaries Regular</v>
          </cell>
          <cell r="H10575">
            <v>0</v>
          </cell>
          <cell r="I10575">
            <v>0</v>
          </cell>
          <cell r="J10575">
            <v>0</v>
          </cell>
          <cell r="K10575">
            <v>0</v>
          </cell>
          <cell r="L10575">
            <v>0</v>
          </cell>
          <cell r="M10575">
            <v>0</v>
          </cell>
          <cell r="N10575">
            <v>0</v>
          </cell>
          <cell r="O10575" t="str">
            <v>+++</v>
          </cell>
        </row>
        <row r="10576">
          <cell r="A10576" t="str">
            <v>660.40.55.060-5000.02</v>
          </cell>
          <cell r="B10576" t="str">
            <v>660</v>
          </cell>
          <cell r="C10576" t="str">
            <v>40</v>
          </cell>
          <cell r="D10576" t="str">
            <v>55</v>
          </cell>
          <cell r="E10576" t="str">
            <v>060</v>
          </cell>
          <cell r="F10576" t="str">
            <v>5000.02</v>
          </cell>
          <cell r="G10576" t="str">
            <v>Salaries Part Time</v>
          </cell>
          <cell r="H10576">
            <v>0</v>
          </cell>
          <cell r="I10576">
            <v>0</v>
          </cell>
          <cell r="J10576">
            <v>0</v>
          </cell>
          <cell r="K10576">
            <v>0</v>
          </cell>
          <cell r="L10576">
            <v>0</v>
          </cell>
          <cell r="M10576">
            <v>0</v>
          </cell>
          <cell r="N10576">
            <v>0</v>
          </cell>
          <cell r="O10576" t="str">
            <v>+++</v>
          </cell>
        </row>
        <row r="10577">
          <cell r="A10577" t="str">
            <v>660.40.55.060-5000.03</v>
          </cell>
          <cell r="B10577" t="str">
            <v>660</v>
          </cell>
          <cell r="C10577" t="str">
            <v>40</v>
          </cell>
          <cell r="D10577" t="str">
            <v>55</v>
          </cell>
          <cell r="E10577" t="str">
            <v>060</v>
          </cell>
          <cell r="F10577" t="str">
            <v>5000.03</v>
          </cell>
          <cell r="G10577" t="str">
            <v>Salaries Overtime</v>
          </cell>
          <cell r="H10577">
            <v>0</v>
          </cell>
          <cell r="I10577">
            <v>0</v>
          </cell>
          <cell r="J10577">
            <v>0</v>
          </cell>
          <cell r="K10577">
            <v>0</v>
          </cell>
          <cell r="L10577">
            <v>0</v>
          </cell>
          <cell r="M10577">
            <v>0</v>
          </cell>
          <cell r="N10577">
            <v>0</v>
          </cell>
          <cell r="O10577" t="str">
            <v>+++</v>
          </cell>
        </row>
        <row r="10578">
          <cell r="A10578" t="str">
            <v>660.40.55.060-5000.04</v>
          </cell>
          <cell r="B10578" t="str">
            <v>660</v>
          </cell>
          <cell r="C10578" t="str">
            <v>40</v>
          </cell>
          <cell r="D10578" t="str">
            <v>55</v>
          </cell>
          <cell r="E10578" t="str">
            <v>060</v>
          </cell>
          <cell r="F10578" t="str">
            <v>5000.04</v>
          </cell>
          <cell r="G10578" t="str">
            <v>Salaries Holiday Pay</v>
          </cell>
          <cell r="H10578">
            <v>0</v>
          </cell>
          <cell r="I10578">
            <v>0</v>
          </cell>
          <cell r="J10578">
            <v>0</v>
          </cell>
          <cell r="K10578">
            <v>0</v>
          </cell>
          <cell r="L10578">
            <v>0</v>
          </cell>
          <cell r="M10578">
            <v>0</v>
          </cell>
          <cell r="N10578">
            <v>0</v>
          </cell>
          <cell r="O10578" t="str">
            <v>+++</v>
          </cell>
        </row>
        <row r="10579">
          <cell r="A10579" t="str">
            <v>660.40.55.060-5000.06</v>
          </cell>
          <cell r="B10579" t="str">
            <v>660</v>
          </cell>
          <cell r="C10579" t="str">
            <v>40</v>
          </cell>
          <cell r="D10579" t="str">
            <v>55</v>
          </cell>
          <cell r="E10579" t="str">
            <v>060</v>
          </cell>
          <cell r="F10579" t="str">
            <v>5000.06</v>
          </cell>
          <cell r="G10579" t="str">
            <v>Salaries Out of Class</v>
          </cell>
          <cell r="H10579">
            <v>0</v>
          </cell>
          <cell r="I10579">
            <v>0</v>
          </cell>
          <cell r="J10579">
            <v>0</v>
          </cell>
          <cell r="K10579">
            <v>0</v>
          </cell>
          <cell r="L10579">
            <v>0</v>
          </cell>
          <cell r="M10579">
            <v>0</v>
          </cell>
          <cell r="N10579">
            <v>0</v>
          </cell>
          <cell r="O10579" t="str">
            <v>+++</v>
          </cell>
        </row>
        <row r="10580">
          <cell r="A10580" t="str">
            <v>660.40.55.060-5000.07</v>
          </cell>
          <cell r="B10580" t="str">
            <v>660</v>
          </cell>
          <cell r="C10580" t="str">
            <v>40</v>
          </cell>
          <cell r="D10580" t="str">
            <v>55</v>
          </cell>
          <cell r="E10580" t="str">
            <v>060</v>
          </cell>
          <cell r="F10580" t="str">
            <v>5000.07</v>
          </cell>
          <cell r="G10580" t="str">
            <v>Salaries Admin Leave Pay</v>
          </cell>
          <cell r="H10580">
            <v>0</v>
          </cell>
          <cell r="I10580">
            <v>0</v>
          </cell>
          <cell r="J10580">
            <v>0</v>
          </cell>
          <cell r="K10580">
            <v>0</v>
          </cell>
          <cell r="L10580">
            <v>0</v>
          </cell>
          <cell r="M10580">
            <v>0</v>
          </cell>
          <cell r="N10580">
            <v>0</v>
          </cell>
          <cell r="O10580" t="str">
            <v>+++</v>
          </cell>
        </row>
        <row r="10581">
          <cell r="A10581" t="str">
            <v>660.40.55.060-5000.08</v>
          </cell>
          <cell r="B10581" t="str">
            <v>660</v>
          </cell>
          <cell r="C10581" t="str">
            <v>40</v>
          </cell>
          <cell r="D10581" t="str">
            <v>55</v>
          </cell>
          <cell r="E10581" t="str">
            <v>060</v>
          </cell>
          <cell r="F10581" t="str">
            <v>5000.08</v>
          </cell>
          <cell r="G10581" t="str">
            <v>Salaries Longevity Pay</v>
          </cell>
          <cell r="H10581">
            <v>0</v>
          </cell>
          <cell r="I10581">
            <v>0</v>
          </cell>
          <cell r="J10581">
            <v>0</v>
          </cell>
          <cell r="K10581">
            <v>0</v>
          </cell>
          <cell r="L10581">
            <v>0</v>
          </cell>
          <cell r="M10581">
            <v>0</v>
          </cell>
          <cell r="N10581">
            <v>0</v>
          </cell>
          <cell r="O10581" t="str">
            <v>+++</v>
          </cell>
        </row>
        <row r="10582">
          <cell r="A10582" t="str">
            <v>660.40.55.060-5000.11</v>
          </cell>
          <cell r="B10582" t="str">
            <v>660</v>
          </cell>
          <cell r="C10582" t="str">
            <v>40</v>
          </cell>
          <cell r="D10582" t="str">
            <v>55</v>
          </cell>
          <cell r="E10582" t="str">
            <v>060</v>
          </cell>
          <cell r="F10582" t="str">
            <v>5000.11</v>
          </cell>
          <cell r="G10582" t="str">
            <v>Salaries Worker's Comp</v>
          </cell>
          <cell r="H10582">
            <v>0</v>
          </cell>
          <cell r="I10582">
            <v>0</v>
          </cell>
          <cell r="J10582">
            <v>0</v>
          </cell>
          <cell r="K10582">
            <v>0</v>
          </cell>
          <cell r="L10582">
            <v>0</v>
          </cell>
          <cell r="M10582">
            <v>0</v>
          </cell>
          <cell r="N10582">
            <v>0</v>
          </cell>
          <cell r="O10582" t="str">
            <v>+++</v>
          </cell>
        </row>
        <row r="10583">
          <cell r="A10583" t="str">
            <v>660.40.55.060-5000.99</v>
          </cell>
          <cell r="B10583" t="str">
            <v>660</v>
          </cell>
          <cell r="C10583" t="str">
            <v>40</v>
          </cell>
          <cell r="D10583" t="str">
            <v>55</v>
          </cell>
          <cell r="E10583" t="str">
            <v>060</v>
          </cell>
          <cell r="F10583" t="str">
            <v>5000.99</v>
          </cell>
          <cell r="G10583" t="str">
            <v>Salaries New Personnel Requests</v>
          </cell>
          <cell r="H10583">
            <v>0</v>
          </cell>
          <cell r="I10583">
            <v>0</v>
          </cell>
          <cell r="J10583">
            <v>0</v>
          </cell>
          <cell r="K10583">
            <v>0</v>
          </cell>
          <cell r="L10583">
            <v>0</v>
          </cell>
          <cell r="M10583">
            <v>0</v>
          </cell>
          <cell r="N10583">
            <v>0</v>
          </cell>
          <cell r="O10583" t="str">
            <v>+++</v>
          </cell>
        </row>
        <row r="10584">
          <cell r="A10584" t="str">
            <v>660.40.55.060-5100.00</v>
          </cell>
          <cell r="B10584" t="str">
            <v>660</v>
          </cell>
          <cell r="C10584" t="str">
            <v>40</v>
          </cell>
          <cell r="D10584" t="str">
            <v>55</v>
          </cell>
          <cell r="E10584" t="str">
            <v>060</v>
          </cell>
          <cell r="F10584" t="str">
            <v>5100.00</v>
          </cell>
          <cell r="G10584" t="str">
            <v>Benefits PERS Pool Liability</v>
          </cell>
          <cell r="H10584">
            <v>0</v>
          </cell>
          <cell r="I10584">
            <v>0</v>
          </cell>
          <cell r="J10584">
            <v>0</v>
          </cell>
          <cell r="K10584">
            <v>0</v>
          </cell>
          <cell r="L10584">
            <v>0</v>
          </cell>
          <cell r="M10584">
            <v>0</v>
          </cell>
          <cell r="N10584">
            <v>0</v>
          </cell>
          <cell r="O10584" t="str">
            <v>+++</v>
          </cell>
        </row>
        <row r="10585">
          <cell r="A10585" t="str">
            <v>660.40.55.060-5100.01</v>
          </cell>
          <cell r="B10585" t="str">
            <v>660</v>
          </cell>
          <cell r="C10585" t="str">
            <v>40</v>
          </cell>
          <cell r="D10585" t="str">
            <v>55</v>
          </cell>
          <cell r="E10585" t="str">
            <v>060</v>
          </cell>
          <cell r="F10585" t="str">
            <v>5100.01</v>
          </cell>
          <cell r="G10585" t="str">
            <v>Benefits Retirement</v>
          </cell>
          <cell r="H10585">
            <v>0</v>
          </cell>
          <cell r="I10585">
            <v>0</v>
          </cell>
          <cell r="J10585">
            <v>0</v>
          </cell>
          <cell r="K10585">
            <v>0</v>
          </cell>
          <cell r="L10585">
            <v>0</v>
          </cell>
          <cell r="M10585">
            <v>0</v>
          </cell>
          <cell r="N10585">
            <v>0</v>
          </cell>
          <cell r="O10585" t="str">
            <v>+++</v>
          </cell>
        </row>
        <row r="10586">
          <cell r="A10586" t="str">
            <v>660.40.55.060-5100.02</v>
          </cell>
          <cell r="B10586" t="str">
            <v>660</v>
          </cell>
          <cell r="C10586" t="str">
            <v>40</v>
          </cell>
          <cell r="D10586" t="str">
            <v>55</v>
          </cell>
          <cell r="E10586" t="str">
            <v>060</v>
          </cell>
          <cell r="F10586" t="str">
            <v>5100.02</v>
          </cell>
          <cell r="G10586" t="str">
            <v>Benefits Health Insurance</v>
          </cell>
          <cell r="H10586">
            <v>0</v>
          </cell>
          <cell r="I10586">
            <v>0</v>
          </cell>
          <cell r="J10586">
            <v>0</v>
          </cell>
          <cell r="K10586">
            <v>0</v>
          </cell>
          <cell r="L10586">
            <v>0</v>
          </cell>
          <cell r="M10586">
            <v>0</v>
          </cell>
          <cell r="N10586">
            <v>0</v>
          </cell>
          <cell r="O10586" t="str">
            <v>+++</v>
          </cell>
        </row>
        <row r="10587">
          <cell r="A10587" t="str">
            <v>660.40.55.060-5100.03</v>
          </cell>
          <cell r="B10587" t="str">
            <v>660</v>
          </cell>
          <cell r="C10587" t="str">
            <v>40</v>
          </cell>
          <cell r="D10587" t="str">
            <v>55</v>
          </cell>
          <cell r="E10587" t="str">
            <v>060</v>
          </cell>
          <cell r="F10587" t="str">
            <v>5100.03</v>
          </cell>
          <cell r="G10587" t="str">
            <v>Benefits Dental Insurance</v>
          </cell>
          <cell r="H10587">
            <v>0</v>
          </cell>
          <cell r="I10587">
            <v>0</v>
          </cell>
          <cell r="J10587">
            <v>0</v>
          </cell>
          <cell r="K10587">
            <v>0</v>
          </cell>
          <cell r="L10587">
            <v>0</v>
          </cell>
          <cell r="M10587">
            <v>0</v>
          </cell>
          <cell r="N10587">
            <v>0</v>
          </cell>
          <cell r="O10587" t="str">
            <v>+++</v>
          </cell>
        </row>
        <row r="10588">
          <cell r="A10588" t="str">
            <v>660.40.55.060-5100.04</v>
          </cell>
          <cell r="B10588" t="str">
            <v>660</v>
          </cell>
          <cell r="C10588" t="str">
            <v>40</v>
          </cell>
          <cell r="D10588" t="str">
            <v>55</v>
          </cell>
          <cell r="E10588" t="str">
            <v>060</v>
          </cell>
          <cell r="F10588" t="str">
            <v>5100.04</v>
          </cell>
          <cell r="G10588" t="str">
            <v>Benefits Vision Insurance</v>
          </cell>
          <cell r="H10588">
            <v>0</v>
          </cell>
          <cell r="I10588">
            <v>0</v>
          </cell>
          <cell r="J10588">
            <v>0</v>
          </cell>
          <cell r="K10588">
            <v>0</v>
          </cell>
          <cell r="L10588">
            <v>0</v>
          </cell>
          <cell r="M10588">
            <v>0</v>
          </cell>
          <cell r="N10588">
            <v>0</v>
          </cell>
          <cell r="O10588" t="str">
            <v>+++</v>
          </cell>
        </row>
        <row r="10589">
          <cell r="A10589" t="str">
            <v>660.40.55.060-5100.05</v>
          </cell>
          <cell r="B10589" t="str">
            <v>660</v>
          </cell>
          <cell r="C10589" t="str">
            <v>40</v>
          </cell>
          <cell r="D10589" t="str">
            <v>55</v>
          </cell>
          <cell r="E10589" t="str">
            <v>060</v>
          </cell>
          <cell r="F10589" t="str">
            <v>5100.05</v>
          </cell>
          <cell r="G10589" t="str">
            <v>Benefits Life Insurance</v>
          </cell>
          <cell r="H10589">
            <v>0</v>
          </cell>
          <cell r="I10589">
            <v>0</v>
          </cell>
          <cell r="J10589">
            <v>0</v>
          </cell>
          <cell r="K10589">
            <v>0</v>
          </cell>
          <cell r="L10589">
            <v>0</v>
          </cell>
          <cell r="M10589">
            <v>0</v>
          </cell>
          <cell r="N10589">
            <v>0</v>
          </cell>
          <cell r="O10589" t="str">
            <v>+++</v>
          </cell>
        </row>
        <row r="10590">
          <cell r="A10590" t="str">
            <v>660.40.55.060-5100.06</v>
          </cell>
          <cell r="B10590" t="str">
            <v>660</v>
          </cell>
          <cell r="C10590" t="str">
            <v>40</v>
          </cell>
          <cell r="D10590" t="str">
            <v>55</v>
          </cell>
          <cell r="E10590" t="str">
            <v>060</v>
          </cell>
          <cell r="F10590" t="str">
            <v>5100.06</v>
          </cell>
          <cell r="G10590" t="str">
            <v>Benefits Worker's Comp</v>
          </cell>
          <cell r="H10590">
            <v>0</v>
          </cell>
          <cell r="I10590">
            <v>0</v>
          </cell>
          <cell r="J10590">
            <v>0</v>
          </cell>
          <cell r="K10590">
            <v>0</v>
          </cell>
          <cell r="L10590">
            <v>0</v>
          </cell>
          <cell r="M10590">
            <v>0</v>
          </cell>
          <cell r="N10590">
            <v>0</v>
          </cell>
          <cell r="O10590" t="str">
            <v>+++</v>
          </cell>
        </row>
        <row r="10591">
          <cell r="A10591" t="str">
            <v>660.40.55.060-5100.07</v>
          </cell>
          <cell r="B10591" t="str">
            <v>660</v>
          </cell>
          <cell r="C10591" t="str">
            <v>40</v>
          </cell>
          <cell r="D10591" t="str">
            <v>55</v>
          </cell>
          <cell r="E10591" t="str">
            <v>060</v>
          </cell>
          <cell r="F10591" t="str">
            <v>5100.07</v>
          </cell>
          <cell r="G10591" t="str">
            <v>Benefits Long Term Disability</v>
          </cell>
          <cell r="H10591">
            <v>0</v>
          </cell>
          <cell r="I10591">
            <v>0</v>
          </cell>
          <cell r="J10591">
            <v>0</v>
          </cell>
          <cell r="K10591">
            <v>0</v>
          </cell>
          <cell r="L10591">
            <v>0</v>
          </cell>
          <cell r="M10591">
            <v>0</v>
          </cell>
          <cell r="N10591">
            <v>0</v>
          </cell>
          <cell r="O10591" t="str">
            <v>+++</v>
          </cell>
        </row>
        <row r="10592">
          <cell r="A10592" t="str">
            <v>660.40.55.060-5100.08</v>
          </cell>
          <cell r="B10592" t="str">
            <v>660</v>
          </cell>
          <cell r="C10592" t="str">
            <v>40</v>
          </cell>
          <cell r="D10592" t="str">
            <v>55</v>
          </cell>
          <cell r="E10592" t="str">
            <v>060</v>
          </cell>
          <cell r="F10592" t="str">
            <v>5100.08</v>
          </cell>
          <cell r="G10592" t="str">
            <v>Benefits Deferred Compensation</v>
          </cell>
          <cell r="H10592">
            <v>0</v>
          </cell>
          <cell r="I10592">
            <v>0</v>
          </cell>
          <cell r="J10592">
            <v>0</v>
          </cell>
          <cell r="K10592">
            <v>0</v>
          </cell>
          <cell r="L10592">
            <v>0</v>
          </cell>
          <cell r="M10592">
            <v>0</v>
          </cell>
          <cell r="N10592">
            <v>0</v>
          </cell>
          <cell r="O10592" t="str">
            <v>+++</v>
          </cell>
        </row>
        <row r="10593">
          <cell r="A10593" t="str">
            <v>660.40.55.060-5100.09</v>
          </cell>
          <cell r="B10593" t="str">
            <v>660</v>
          </cell>
          <cell r="C10593" t="str">
            <v>40</v>
          </cell>
          <cell r="D10593" t="str">
            <v>55</v>
          </cell>
          <cell r="E10593" t="str">
            <v>060</v>
          </cell>
          <cell r="F10593" t="str">
            <v>5100.09</v>
          </cell>
          <cell r="G10593" t="str">
            <v>Benefits Unemployment Insurance</v>
          </cell>
          <cell r="H10593">
            <v>0</v>
          </cell>
          <cell r="I10593">
            <v>0</v>
          </cell>
          <cell r="J10593">
            <v>0</v>
          </cell>
          <cell r="K10593">
            <v>0</v>
          </cell>
          <cell r="L10593">
            <v>0</v>
          </cell>
          <cell r="M10593">
            <v>0</v>
          </cell>
          <cell r="N10593">
            <v>0</v>
          </cell>
          <cell r="O10593" t="str">
            <v>+++</v>
          </cell>
        </row>
        <row r="10594">
          <cell r="A10594" t="str">
            <v>660.40.55.060-5100.10</v>
          </cell>
          <cell r="B10594" t="str">
            <v>660</v>
          </cell>
          <cell r="C10594" t="str">
            <v>40</v>
          </cell>
          <cell r="D10594" t="str">
            <v>55</v>
          </cell>
          <cell r="E10594" t="str">
            <v>060</v>
          </cell>
          <cell r="F10594" t="str">
            <v>5100.10</v>
          </cell>
          <cell r="G10594" t="str">
            <v>Benefits Uniform Allowance</v>
          </cell>
          <cell r="H10594">
            <v>0</v>
          </cell>
          <cell r="I10594">
            <v>0</v>
          </cell>
          <cell r="J10594">
            <v>0</v>
          </cell>
          <cell r="K10594">
            <v>0</v>
          </cell>
          <cell r="L10594">
            <v>0</v>
          </cell>
          <cell r="M10594">
            <v>0</v>
          </cell>
          <cell r="N10594">
            <v>0</v>
          </cell>
          <cell r="O10594" t="str">
            <v>+++</v>
          </cell>
        </row>
        <row r="10595">
          <cell r="A10595" t="str">
            <v>660.40.55.060-5100.11</v>
          </cell>
          <cell r="B10595" t="str">
            <v>660</v>
          </cell>
          <cell r="C10595" t="str">
            <v>40</v>
          </cell>
          <cell r="D10595" t="str">
            <v>55</v>
          </cell>
          <cell r="E10595" t="str">
            <v>060</v>
          </cell>
          <cell r="F10595" t="str">
            <v>5100.11</v>
          </cell>
          <cell r="G10595" t="str">
            <v>Benefits Medicare</v>
          </cell>
          <cell r="H10595">
            <v>0</v>
          </cell>
          <cell r="I10595">
            <v>0</v>
          </cell>
          <cell r="J10595">
            <v>0</v>
          </cell>
          <cell r="K10595">
            <v>0</v>
          </cell>
          <cell r="L10595">
            <v>0</v>
          </cell>
          <cell r="M10595">
            <v>0</v>
          </cell>
          <cell r="N10595">
            <v>0</v>
          </cell>
          <cell r="O10595" t="str">
            <v>+++</v>
          </cell>
        </row>
        <row r="10596">
          <cell r="A10596" t="str">
            <v>660.40.55.060-5100.12</v>
          </cell>
          <cell r="B10596" t="str">
            <v>660</v>
          </cell>
          <cell r="C10596" t="str">
            <v>40</v>
          </cell>
          <cell r="D10596" t="str">
            <v>55</v>
          </cell>
          <cell r="E10596" t="str">
            <v>060</v>
          </cell>
          <cell r="F10596" t="str">
            <v>5100.12</v>
          </cell>
          <cell r="G10596" t="str">
            <v>Benefits Annual Physical Exam</v>
          </cell>
          <cell r="H10596">
            <v>0</v>
          </cell>
          <cell r="I10596">
            <v>0</v>
          </cell>
          <cell r="J10596">
            <v>0</v>
          </cell>
          <cell r="K10596">
            <v>0</v>
          </cell>
          <cell r="L10596">
            <v>0</v>
          </cell>
          <cell r="M10596">
            <v>0</v>
          </cell>
          <cell r="N10596">
            <v>0</v>
          </cell>
          <cell r="O10596" t="str">
            <v>+++</v>
          </cell>
        </row>
        <row r="10597">
          <cell r="A10597" t="str">
            <v>660.40.55.060-5100.15</v>
          </cell>
          <cell r="B10597" t="str">
            <v>660</v>
          </cell>
          <cell r="C10597" t="str">
            <v>40</v>
          </cell>
          <cell r="D10597" t="str">
            <v>55</v>
          </cell>
          <cell r="E10597" t="str">
            <v>060</v>
          </cell>
          <cell r="F10597" t="str">
            <v>5100.15</v>
          </cell>
          <cell r="G10597" t="str">
            <v>Benefits Cell Phone Allowance</v>
          </cell>
          <cell r="H10597">
            <v>0</v>
          </cell>
          <cell r="I10597">
            <v>0</v>
          </cell>
          <cell r="J10597">
            <v>0</v>
          </cell>
          <cell r="K10597">
            <v>0</v>
          </cell>
          <cell r="L10597">
            <v>0</v>
          </cell>
          <cell r="M10597">
            <v>0</v>
          </cell>
          <cell r="N10597">
            <v>0</v>
          </cell>
          <cell r="O10597" t="str">
            <v>+++</v>
          </cell>
        </row>
        <row r="10598">
          <cell r="A10598" t="str">
            <v>660.40.55.060-5100.17</v>
          </cell>
          <cell r="B10598" t="str">
            <v>660</v>
          </cell>
          <cell r="C10598" t="str">
            <v>40</v>
          </cell>
          <cell r="D10598" t="str">
            <v>55</v>
          </cell>
          <cell r="E10598" t="str">
            <v>060</v>
          </cell>
          <cell r="F10598" t="str">
            <v>5100.17</v>
          </cell>
          <cell r="G10598" t="str">
            <v>Benefits Other Post Employment Benefits</v>
          </cell>
          <cell r="H10598">
            <v>0</v>
          </cell>
          <cell r="I10598">
            <v>0</v>
          </cell>
          <cell r="J10598">
            <v>0</v>
          </cell>
          <cell r="K10598">
            <v>0</v>
          </cell>
          <cell r="L10598">
            <v>0</v>
          </cell>
          <cell r="M10598">
            <v>0</v>
          </cell>
          <cell r="N10598">
            <v>0</v>
          </cell>
          <cell r="O10598" t="str">
            <v>+++</v>
          </cell>
        </row>
        <row r="10599">
          <cell r="A10599" t="str">
            <v>660.40.55.060-6000.01</v>
          </cell>
          <cell r="B10599" t="str">
            <v>660</v>
          </cell>
          <cell r="C10599" t="str">
            <v>40</v>
          </cell>
          <cell r="D10599" t="str">
            <v>55</v>
          </cell>
          <cell r="E10599" t="str">
            <v>060</v>
          </cell>
          <cell r="F10599" t="str">
            <v>6000.01</v>
          </cell>
          <cell r="G10599" t="str">
            <v>Professional Services General</v>
          </cell>
          <cell r="H10599">
            <v>0</v>
          </cell>
          <cell r="I10599">
            <v>0</v>
          </cell>
          <cell r="J10599">
            <v>0</v>
          </cell>
          <cell r="K10599">
            <v>0</v>
          </cell>
          <cell r="L10599">
            <v>0</v>
          </cell>
          <cell r="M10599">
            <v>0</v>
          </cell>
          <cell r="N10599">
            <v>0</v>
          </cell>
          <cell r="O10599" t="str">
            <v>+++</v>
          </cell>
        </row>
        <row r="10600">
          <cell r="A10600" t="str">
            <v>660.40.55.060-6000.07</v>
          </cell>
          <cell r="B10600" t="str">
            <v>660</v>
          </cell>
          <cell r="C10600" t="str">
            <v>40</v>
          </cell>
          <cell r="D10600" t="str">
            <v>55</v>
          </cell>
          <cell r="E10600" t="str">
            <v>060</v>
          </cell>
          <cell r="F10600" t="str">
            <v>6000.07</v>
          </cell>
          <cell r="G10600" t="str">
            <v>Professional Services Weed Abatement</v>
          </cell>
          <cell r="H10600">
            <v>0</v>
          </cell>
          <cell r="I10600">
            <v>0</v>
          </cell>
          <cell r="J10600">
            <v>0</v>
          </cell>
          <cell r="K10600">
            <v>0</v>
          </cell>
          <cell r="L10600">
            <v>0</v>
          </cell>
          <cell r="M10600">
            <v>0</v>
          </cell>
          <cell r="N10600">
            <v>0</v>
          </cell>
          <cell r="O10600" t="str">
            <v>+++</v>
          </cell>
        </row>
        <row r="10601">
          <cell r="A10601" t="str">
            <v>660.40.55.060-6000.09</v>
          </cell>
          <cell r="B10601" t="str">
            <v>660</v>
          </cell>
          <cell r="C10601" t="str">
            <v>40</v>
          </cell>
          <cell r="D10601" t="str">
            <v>55</v>
          </cell>
          <cell r="E10601" t="str">
            <v>060</v>
          </cell>
          <cell r="F10601" t="str">
            <v>6000.09</v>
          </cell>
          <cell r="G10601" t="str">
            <v>Professional Services Uniform</v>
          </cell>
          <cell r="H10601">
            <v>0</v>
          </cell>
          <cell r="I10601">
            <v>0</v>
          </cell>
          <cell r="J10601">
            <v>0</v>
          </cell>
          <cell r="K10601">
            <v>0</v>
          </cell>
          <cell r="L10601">
            <v>0</v>
          </cell>
          <cell r="M10601">
            <v>0</v>
          </cell>
          <cell r="N10601">
            <v>0</v>
          </cell>
          <cell r="O10601" t="str">
            <v>+++</v>
          </cell>
        </row>
        <row r="10602">
          <cell r="A10602" t="str">
            <v>660.40.55.060-6000.10</v>
          </cell>
          <cell r="B10602" t="str">
            <v>660</v>
          </cell>
          <cell r="C10602" t="str">
            <v>40</v>
          </cell>
          <cell r="D10602" t="str">
            <v>55</v>
          </cell>
          <cell r="E10602" t="str">
            <v>060</v>
          </cell>
          <cell r="F10602" t="str">
            <v>6000.10</v>
          </cell>
          <cell r="G10602" t="str">
            <v>Professional Services Consultant</v>
          </cell>
          <cell r="H10602">
            <v>0</v>
          </cell>
          <cell r="I10602">
            <v>0</v>
          </cell>
          <cell r="J10602">
            <v>0</v>
          </cell>
          <cell r="K10602">
            <v>0</v>
          </cell>
          <cell r="L10602">
            <v>0</v>
          </cell>
          <cell r="M10602">
            <v>0</v>
          </cell>
          <cell r="N10602">
            <v>0</v>
          </cell>
          <cell r="O10602" t="str">
            <v>+++</v>
          </cell>
        </row>
        <row r="10603">
          <cell r="A10603" t="str">
            <v>660.40.55.060-6000.12</v>
          </cell>
          <cell r="B10603" t="str">
            <v>660</v>
          </cell>
          <cell r="C10603" t="str">
            <v>40</v>
          </cell>
          <cell r="D10603" t="str">
            <v>55</v>
          </cell>
          <cell r="E10603" t="str">
            <v>060</v>
          </cell>
          <cell r="F10603" t="str">
            <v>6000.12</v>
          </cell>
          <cell r="G10603" t="str">
            <v>Professional Services Contract Services</v>
          </cell>
          <cell r="H10603">
            <v>0</v>
          </cell>
          <cell r="I10603">
            <v>0</v>
          </cell>
          <cell r="J10603">
            <v>0</v>
          </cell>
          <cell r="K10603">
            <v>0</v>
          </cell>
          <cell r="L10603">
            <v>0</v>
          </cell>
          <cell r="M10603">
            <v>0</v>
          </cell>
          <cell r="N10603">
            <v>0</v>
          </cell>
          <cell r="O10603" t="str">
            <v>+++</v>
          </cell>
        </row>
        <row r="10604">
          <cell r="A10604" t="str">
            <v>660.40.55.060-6000.13</v>
          </cell>
          <cell r="B10604" t="str">
            <v>660</v>
          </cell>
          <cell r="C10604" t="str">
            <v>40</v>
          </cell>
          <cell r="D10604" t="str">
            <v>55</v>
          </cell>
          <cell r="E10604" t="str">
            <v>060</v>
          </cell>
          <cell r="F10604" t="str">
            <v>6000.13</v>
          </cell>
          <cell r="G10604" t="str">
            <v>Professional Services Compliance Monitoring</v>
          </cell>
          <cell r="H10604">
            <v>0</v>
          </cell>
          <cell r="I10604">
            <v>0</v>
          </cell>
          <cell r="J10604">
            <v>0</v>
          </cell>
          <cell r="K10604">
            <v>0</v>
          </cell>
          <cell r="L10604">
            <v>0</v>
          </cell>
          <cell r="M10604">
            <v>0</v>
          </cell>
          <cell r="N10604">
            <v>0</v>
          </cell>
          <cell r="O10604" t="str">
            <v>+++</v>
          </cell>
        </row>
        <row r="10605">
          <cell r="A10605" t="str">
            <v>660.40.55.060-6000.14</v>
          </cell>
          <cell r="B10605" t="str">
            <v>660</v>
          </cell>
          <cell r="C10605" t="str">
            <v>40</v>
          </cell>
          <cell r="D10605" t="str">
            <v>55</v>
          </cell>
          <cell r="E10605" t="str">
            <v>060</v>
          </cell>
          <cell r="F10605" t="str">
            <v>6000.14</v>
          </cell>
          <cell r="G10605" t="str">
            <v>Professional Services IW Pre Analysis</v>
          </cell>
          <cell r="H10605">
            <v>0</v>
          </cell>
          <cell r="I10605">
            <v>0</v>
          </cell>
          <cell r="J10605">
            <v>0</v>
          </cell>
          <cell r="K10605">
            <v>0</v>
          </cell>
          <cell r="L10605">
            <v>0</v>
          </cell>
          <cell r="M10605">
            <v>0</v>
          </cell>
          <cell r="N10605">
            <v>0</v>
          </cell>
          <cell r="O10605" t="str">
            <v>+++</v>
          </cell>
        </row>
        <row r="10606">
          <cell r="A10606" t="str">
            <v>660.40.55.060-6000.18</v>
          </cell>
          <cell r="B10606" t="str">
            <v>660</v>
          </cell>
          <cell r="C10606" t="str">
            <v>40</v>
          </cell>
          <cell r="D10606" t="str">
            <v>55</v>
          </cell>
          <cell r="E10606" t="str">
            <v>060</v>
          </cell>
          <cell r="F10606" t="str">
            <v>6000.18</v>
          </cell>
          <cell r="G10606" t="str">
            <v>Professional Services Legal</v>
          </cell>
          <cell r="H10606">
            <v>0</v>
          </cell>
          <cell r="I10606">
            <v>0</v>
          </cell>
          <cell r="J10606">
            <v>0</v>
          </cell>
          <cell r="K10606">
            <v>0</v>
          </cell>
          <cell r="L10606">
            <v>0</v>
          </cell>
          <cell r="M10606">
            <v>0</v>
          </cell>
          <cell r="N10606">
            <v>0</v>
          </cell>
          <cell r="O10606" t="str">
            <v>+++</v>
          </cell>
        </row>
        <row r="10607">
          <cell r="A10607" t="str">
            <v>660.40.55.060-6100.01</v>
          </cell>
          <cell r="B10607" t="str">
            <v>660</v>
          </cell>
          <cell r="C10607" t="str">
            <v>40</v>
          </cell>
          <cell r="D10607" t="str">
            <v>55</v>
          </cell>
          <cell r="E10607" t="str">
            <v>060</v>
          </cell>
          <cell r="F10607" t="str">
            <v>6100.01</v>
          </cell>
          <cell r="G10607" t="str">
            <v>Utilities Electric</v>
          </cell>
          <cell r="H10607">
            <v>0</v>
          </cell>
          <cell r="I10607">
            <v>0</v>
          </cell>
          <cell r="J10607">
            <v>0</v>
          </cell>
          <cell r="K10607">
            <v>0</v>
          </cell>
          <cell r="L10607">
            <v>0</v>
          </cell>
          <cell r="M10607">
            <v>0</v>
          </cell>
          <cell r="N10607">
            <v>0</v>
          </cell>
          <cell r="O10607" t="str">
            <v>+++</v>
          </cell>
        </row>
        <row r="10608">
          <cell r="A10608" t="str">
            <v>660.40.55.060-6100.02</v>
          </cell>
          <cell r="B10608" t="str">
            <v>660</v>
          </cell>
          <cell r="C10608" t="str">
            <v>40</v>
          </cell>
          <cell r="D10608" t="str">
            <v>55</v>
          </cell>
          <cell r="E10608" t="str">
            <v>060</v>
          </cell>
          <cell r="F10608" t="str">
            <v>6100.02</v>
          </cell>
          <cell r="G10608" t="str">
            <v>Utilities Telephone</v>
          </cell>
          <cell r="H10608">
            <v>0</v>
          </cell>
          <cell r="I10608">
            <v>0</v>
          </cell>
          <cell r="J10608">
            <v>0</v>
          </cell>
          <cell r="K10608">
            <v>0</v>
          </cell>
          <cell r="L10608">
            <v>0</v>
          </cell>
          <cell r="M10608">
            <v>0</v>
          </cell>
          <cell r="N10608">
            <v>0</v>
          </cell>
          <cell r="O10608" t="str">
            <v>+++</v>
          </cell>
        </row>
        <row r="10609">
          <cell r="A10609" t="str">
            <v>660.40.55.060-6100.03</v>
          </cell>
          <cell r="B10609" t="str">
            <v>660</v>
          </cell>
          <cell r="C10609" t="str">
            <v>40</v>
          </cell>
          <cell r="D10609" t="str">
            <v>55</v>
          </cell>
          <cell r="E10609" t="str">
            <v>060</v>
          </cell>
          <cell r="F10609" t="str">
            <v>6100.03</v>
          </cell>
          <cell r="G10609" t="str">
            <v>Utilities Data Transmission / ISP</v>
          </cell>
          <cell r="H10609">
            <v>0</v>
          </cell>
          <cell r="I10609">
            <v>0</v>
          </cell>
          <cell r="J10609">
            <v>0</v>
          </cell>
          <cell r="K10609">
            <v>0</v>
          </cell>
          <cell r="L10609">
            <v>0</v>
          </cell>
          <cell r="M10609">
            <v>0</v>
          </cell>
          <cell r="N10609">
            <v>0</v>
          </cell>
          <cell r="O10609" t="str">
            <v>+++</v>
          </cell>
        </row>
        <row r="10610">
          <cell r="A10610" t="str">
            <v>660.40.55.060-6200.01</v>
          </cell>
          <cell r="B10610" t="str">
            <v>660</v>
          </cell>
          <cell r="C10610" t="str">
            <v>40</v>
          </cell>
          <cell r="D10610" t="str">
            <v>55</v>
          </cell>
          <cell r="E10610" t="str">
            <v>060</v>
          </cell>
          <cell r="F10610" t="str">
            <v>6200.01</v>
          </cell>
          <cell r="G10610" t="str">
            <v>Supplies Office</v>
          </cell>
          <cell r="H10610">
            <v>0</v>
          </cell>
          <cell r="I10610">
            <v>0</v>
          </cell>
          <cell r="J10610">
            <v>0</v>
          </cell>
          <cell r="K10610">
            <v>0</v>
          </cell>
          <cell r="L10610">
            <v>0</v>
          </cell>
          <cell r="M10610">
            <v>0</v>
          </cell>
          <cell r="N10610">
            <v>0</v>
          </cell>
          <cell r="O10610" t="str">
            <v>+++</v>
          </cell>
        </row>
        <row r="10611">
          <cell r="A10611" t="str">
            <v>660.40.55.060-6200.02</v>
          </cell>
          <cell r="B10611" t="str">
            <v>660</v>
          </cell>
          <cell r="C10611" t="str">
            <v>40</v>
          </cell>
          <cell r="D10611" t="str">
            <v>55</v>
          </cell>
          <cell r="E10611" t="str">
            <v>060</v>
          </cell>
          <cell r="F10611" t="str">
            <v>6200.02</v>
          </cell>
          <cell r="G10611" t="str">
            <v>Supplies Special Department</v>
          </cell>
          <cell r="H10611">
            <v>0</v>
          </cell>
          <cell r="I10611">
            <v>0</v>
          </cell>
          <cell r="J10611">
            <v>0</v>
          </cell>
          <cell r="K10611">
            <v>0</v>
          </cell>
          <cell r="L10611">
            <v>0</v>
          </cell>
          <cell r="M10611">
            <v>0</v>
          </cell>
          <cell r="N10611">
            <v>0</v>
          </cell>
          <cell r="O10611" t="str">
            <v>+++</v>
          </cell>
        </row>
        <row r="10612">
          <cell r="A10612" t="str">
            <v>660.40.55.060-6200.03</v>
          </cell>
          <cell r="B10612" t="str">
            <v>660</v>
          </cell>
          <cell r="C10612" t="str">
            <v>40</v>
          </cell>
          <cell r="D10612" t="str">
            <v>55</v>
          </cell>
          <cell r="E10612" t="str">
            <v>060</v>
          </cell>
          <cell r="F10612" t="str">
            <v>6200.03</v>
          </cell>
          <cell r="G10612" t="str">
            <v>Supplies Copier Maintenance &amp; Supplies</v>
          </cell>
          <cell r="H10612">
            <v>0</v>
          </cell>
          <cell r="I10612">
            <v>0</v>
          </cell>
          <cell r="J10612">
            <v>0</v>
          </cell>
          <cell r="K10612">
            <v>0</v>
          </cell>
          <cell r="L10612">
            <v>0</v>
          </cell>
          <cell r="M10612">
            <v>0</v>
          </cell>
          <cell r="N10612">
            <v>0</v>
          </cell>
          <cell r="O10612" t="str">
            <v>+++</v>
          </cell>
        </row>
        <row r="10613">
          <cell r="A10613" t="str">
            <v>660.40.55.060-6200.04</v>
          </cell>
          <cell r="B10613" t="str">
            <v>660</v>
          </cell>
          <cell r="C10613" t="str">
            <v>40</v>
          </cell>
          <cell r="D10613" t="str">
            <v>55</v>
          </cell>
          <cell r="E10613" t="str">
            <v>060</v>
          </cell>
          <cell r="F10613" t="str">
            <v>6200.04</v>
          </cell>
          <cell r="G10613" t="str">
            <v>Supplies Postage</v>
          </cell>
          <cell r="H10613">
            <v>0</v>
          </cell>
          <cell r="I10613">
            <v>0</v>
          </cell>
          <cell r="J10613">
            <v>0</v>
          </cell>
          <cell r="K10613">
            <v>0</v>
          </cell>
          <cell r="L10613">
            <v>0</v>
          </cell>
          <cell r="M10613">
            <v>0</v>
          </cell>
          <cell r="N10613">
            <v>0</v>
          </cell>
          <cell r="O10613" t="str">
            <v>+++</v>
          </cell>
        </row>
        <row r="10614">
          <cell r="A10614" t="str">
            <v>660.40.55.060-6200.05</v>
          </cell>
          <cell r="B10614" t="str">
            <v>660</v>
          </cell>
          <cell r="C10614" t="str">
            <v>40</v>
          </cell>
          <cell r="D10614" t="str">
            <v>55</v>
          </cell>
          <cell r="E10614" t="str">
            <v>060</v>
          </cell>
          <cell r="F10614" t="str">
            <v>6200.05</v>
          </cell>
          <cell r="G10614" t="str">
            <v>Supplies Gasoline</v>
          </cell>
          <cell r="H10614">
            <v>0</v>
          </cell>
          <cell r="I10614">
            <v>0</v>
          </cell>
          <cell r="J10614">
            <v>0</v>
          </cell>
          <cell r="K10614">
            <v>0</v>
          </cell>
          <cell r="L10614">
            <v>0</v>
          </cell>
          <cell r="M10614">
            <v>0</v>
          </cell>
          <cell r="N10614">
            <v>0</v>
          </cell>
          <cell r="O10614" t="str">
            <v>+++</v>
          </cell>
        </row>
        <row r="10615">
          <cell r="A10615" t="str">
            <v>660.40.55.060-6200.06</v>
          </cell>
          <cell r="B10615" t="str">
            <v>660</v>
          </cell>
          <cell r="C10615" t="str">
            <v>40</v>
          </cell>
          <cell r="D10615" t="str">
            <v>55</v>
          </cell>
          <cell r="E10615" t="str">
            <v>060</v>
          </cell>
          <cell r="F10615" t="str">
            <v>6200.06</v>
          </cell>
          <cell r="G10615" t="str">
            <v>Supplies Propane</v>
          </cell>
          <cell r="H10615">
            <v>0</v>
          </cell>
          <cell r="I10615">
            <v>0</v>
          </cell>
          <cell r="J10615">
            <v>0</v>
          </cell>
          <cell r="K10615">
            <v>0</v>
          </cell>
          <cell r="L10615">
            <v>0</v>
          </cell>
          <cell r="M10615">
            <v>0</v>
          </cell>
          <cell r="N10615">
            <v>0</v>
          </cell>
          <cell r="O10615" t="str">
            <v>+++</v>
          </cell>
        </row>
        <row r="10616">
          <cell r="A10616" t="str">
            <v>660.40.55.060-6200.07</v>
          </cell>
          <cell r="B10616" t="str">
            <v>660</v>
          </cell>
          <cell r="C10616" t="str">
            <v>40</v>
          </cell>
          <cell r="D10616" t="str">
            <v>55</v>
          </cell>
          <cell r="E10616" t="str">
            <v>060</v>
          </cell>
          <cell r="F10616" t="str">
            <v>6200.07</v>
          </cell>
          <cell r="G10616" t="str">
            <v>Supplies Radio Communication &amp; Maint</v>
          </cell>
          <cell r="H10616">
            <v>0</v>
          </cell>
          <cell r="I10616">
            <v>0</v>
          </cell>
          <cell r="J10616">
            <v>0</v>
          </cell>
          <cell r="K10616">
            <v>0</v>
          </cell>
          <cell r="L10616">
            <v>0</v>
          </cell>
          <cell r="M10616">
            <v>0</v>
          </cell>
          <cell r="N10616">
            <v>0</v>
          </cell>
          <cell r="O10616" t="str">
            <v>+++</v>
          </cell>
        </row>
        <row r="10617">
          <cell r="A10617" t="str">
            <v>660.40.55.060-6200.09</v>
          </cell>
          <cell r="B10617" t="str">
            <v>660</v>
          </cell>
          <cell r="C10617" t="str">
            <v>40</v>
          </cell>
          <cell r="D10617" t="str">
            <v>55</v>
          </cell>
          <cell r="E10617" t="str">
            <v>060</v>
          </cell>
          <cell r="F10617" t="str">
            <v>6200.09</v>
          </cell>
          <cell r="G10617" t="str">
            <v>Supplies Data Processing</v>
          </cell>
          <cell r="H10617">
            <v>0</v>
          </cell>
          <cell r="I10617">
            <v>0</v>
          </cell>
          <cell r="J10617">
            <v>0</v>
          </cell>
          <cell r="K10617">
            <v>0</v>
          </cell>
          <cell r="L10617">
            <v>0</v>
          </cell>
          <cell r="M10617">
            <v>0</v>
          </cell>
          <cell r="N10617">
            <v>0</v>
          </cell>
          <cell r="O10617" t="str">
            <v>+++</v>
          </cell>
        </row>
        <row r="10618">
          <cell r="A10618" t="str">
            <v>660.40.55.060-6200.10</v>
          </cell>
          <cell r="B10618" t="str">
            <v>660</v>
          </cell>
          <cell r="C10618" t="str">
            <v>40</v>
          </cell>
          <cell r="D10618" t="str">
            <v>55</v>
          </cell>
          <cell r="E10618" t="str">
            <v>060</v>
          </cell>
          <cell r="F10618" t="str">
            <v>6200.10</v>
          </cell>
          <cell r="G10618" t="str">
            <v>Supplies Protective Clothing</v>
          </cell>
          <cell r="H10618">
            <v>0</v>
          </cell>
          <cell r="I10618">
            <v>0</v>
          </cell>
          <cell r="J10618">
            <v>0</v>
          </cell>
          <cell r="K10618">
            <v>0</v>
          </cell>
          <cell r="L10618">
            <v>0</v>
          </cell>
          <cell r="M10618">
            <v>0</v>
          </cell>
          <cell r="N10618">
            <v>0</v>
          </cell>
          <cell r="O10618" t="str">
            <v>+++</v>
          </cell>
        </row>
        <row r="10619">
          <cell r="A10619" t="str">
            <v>660.40.55.060-6200.12</v>
          </cell>
          <cell r="B10619" t="str">
            <v>660</v>
          </cell>
          <cell r="C10619" t="str">
            <v>40</v>
          </cell>
          <cell r="D10619" t="str">
            <v>55</v>
          </cell>
          <cell r="E10619" t="str">
            <v>060</v>
          </cell>
          <cell r="F10619" t="str">
            <v>6200.12</v>
          </cell>
          <cell r="G10619" t="str">
            <v>Supplies CNG</v>
          </cell>
          <cell r="H10619">
            <v>0</v>
          </cell>
          <cell r="I10619">
            <v>0</v>
          </cell>
          <cell r="J10619">
            <v>0</v>
          </cell>
          <cell r="K10619">
            <v>0</v>
          </cell>
          <cell r="L10619">
            <v>0</v>
          </cell>
          <cell r="M10619">
            <v>0</v>
          </cell>
          <cell r="N10619">
            <v>0</v>
          </cell>
          <cell r="O10619" t="str">
            <v>+++</v>
          </cell>
        </row>
        <row r="10620">
          <cell r="A10620" t="str">
            <v>660.40.55.060-6280.03</v>
          </cell>
          <cell r="B10620" t="str">
            <v>660</v>
          </cell>
          <cell r="C10620" t="str">
            <v>40</v>
          </cell>
          <cell r="D10620" t="str">
            <v>55</v>
          </cell>
          <cell r="E10620" t="str">
            <v>060</v>
          </cell>
          <cell r="F10620" t="str">
            <v>6280.03</v>
          </cell>
          <cell r="G10620" t="str">
            <v>Supplies-Public Works Soundwall Repair</v>
          </cell>
          <cell r="H10620">
            <v>0</v>
          </cell>
          <cell r="I10620">
            <v>0</v>
          </cell>
          <cell r="J10620">
            <v>0</v>
          </cell>
          <cell r="K10620">
            <v>0</v>
          </cell>
          <cell r="L10620">
            <v>0</v>
          </cell>
          <cell r="M10620">
            <v>0</v>
          </cell>
          <cell r="N10620">
            <v>0</v>
          </cell>
          <cell r="O10620" t="str">
            <v>+++</v>
          </cell>
        </row>
        <row r="10621">
          <cell r="A10621" t="str">
            <v>660.40.55.060-6280.04</v>
          </cell>
          <cell r="B10621" t="str">
            <v>660</v>
          </cell>
          <cell r="C10621" t="str">
            <v>40</v>
          </cell>
          <cell r="D10621" t="str">
            <v>55</v>
          </cell>
          <cell r="E10621" t="str">
            <v>060</v>
          </cell>
          <cell r="F10621" t="str">
            <v>6280.04</v>
          </cell>
          <cell r="G10621" t="str">
            <v>Supplies-Public Works Sidewalk Repair</v>
          </cell>
          <cell r="H10621">
            <v>0</v>
          </cell>
          <cell r="I10621">
            <v>0</v>
          </cell>
          <cell r="J10621">
            <v>0</v>
          </cell>
          <cell r="K10621">
            <v>0</v>
          </cell>
          <cell r="L10621">
            <v>0</v>
          </cell>
          <cell r="M10621">
            <v>0</v>
          </cell>
          <cell r="N10621">
            <v>0</v>
          </cell>
          <cell r="O10621" t="str">
            <v>+++</v>
          </cell>
        </row>
        <row r="10622">
          <cell r="A10622" t="str">
            <v>660.40.55.060-6280.05</v>
          </cell>
          <cell r="B10622" t="str">
            <v>660</v>
          </cell>
          <cell r="C10622" t="str">
            <v>40</v>
          </cell>
          <cell r="D10622" t="str">
            <v>55</v>
          </cell>
          <cell r="E10622" t="str">
            <v>060</v>
          </cell>
          <cell r="F10622" t="str">
            <v>6280.05</v>
          </cell>
          <cell r="G10622" t="str">
            <v>Supplies-Public Works Traffic Signs</v>
          </cell>
          <cell r="H10622">
            <v>0</v>
          </cell>
          <cell r="I10622">
            <v>0</v>
          </cell>
          <cell r="J10622">
            <v>0</v>
          </cell>
          <cell r="K10622">
            <v>0</v>
          </cell>
          <cell r="L10622">
            <v>0</v>
          </cell>
          <cell r="M10622">
            <v>0</v>
          </cell>
          <cell r="N10622">
            <v>0</v>
          </cell>
          <cell r="O10622" t="str">
            <v>+++</v>
          </cell>
        </row>
        <row r="10623">
          <cell r="A10623" t="str">
            <v>660.40.55.060-6280.08</v>
          </cell>
          <cell r="B10623" t="str">
            <v>660</v>
          </cell>
          <cell r="C10623" t="str">
            <v>40</v>
          </cell>
          <cell r="D10623" t="str">
            <v>55</v>
          </cell>
          <cell r="E10623" t="str">
            <v>060</v>
          </cell>
          <cell r="F10623" t="str">
            <v>6280.08</v>
          </cell>
          <cell r="G10623" t="str">
            <v>Supplies-Public Works Pump</v>
          </cell>
          <cell r="H10623">
            <v>0</v>
          </cell>
          <cell r="I10623">
            <v>0</v>
          </cell>
          <cell r="J10623">
            <v>0</v>
          </cell>
          <cell r="K10623">
            <v>0</v>
          </cell>
          <cell r="L10623">
            <v>0</v>
          </cell>
          <cell r="M10623">
            <v>0</v>
          </cell>
          <cell r="N10623">
            <v>0</v>
          </cell>
          <cell r="O10623" t="str">
            <v>+++</v>
          </cell>
        </row>
        <row r="10624">
          <cell r="A10624" t="str">
            <v>660.40.55.060-6280.09</v>
          </cell>
          <cell r="B10624" t="str">
            <v>660</v>
          </cell>
          <cell r="C10624" t="str">
            <v>40</v>
          </cell>
          <cell r="D10624" t="str">
            <v>55</v>
          </cell>
          <cell r="E10624" t="str">
            <v>060</v>
          </cell>
          <cell r="F10624" t="str">
            <v>6280.09</v>
          </cell>
          <cell r="G10624" t="str">
            <v>Supplies-Public Works Storm Drain System</v>
          </cell>
          <cell r="H10624">
            <v>0</v>
          </cell>
          <cell r="I10624">
            <v>0</v>
          </cell>
          <cell r="J10624">
            <v>0</v>
          </cell>
          <cell r="K10624">
            <v>0</v>
          </cell>
          <cell r="L10624">
            <v>0</v>
          </cell>
          <cell r="M10624">
            <v>0</v>
          </cell>
          <cell r="N10624">
            <v>0</v>
          </cell>
          <cell r="O10624" t="str">
            <v>+++</v>
          </cell>
        </row>
        <row r="10625">
          <cell r="A10625" t="str">
            <v>660.40.55.060-6280.10</v>
          </cell>
          <cell r="B10625" t="str">
            <v>660</v>
          </cell>
          <cell r="C10625" t="str">
            <v>40</v>
          </cell>
          <cell r="D10625" t="str">
            <v>55</v>
          </cell>
          <cell r="E10625" t="str">
            <v>060</v>
          </cell>
          <cell r="F10625" t="str">
            <v>6280.10</v>
          </cell>
          <cell r="G10625" t="str">
            <v>Supplies-Public Works Storm Drain Basin</v>
          </cell>
          <cell r="H10625">
            <v>0</v>
          </cell>
          <cell r="I10625">
            <v>0</v>
          </cell>
          <cell r="J10625">
            <v>0</v>
          </cell>
          <cell r="K10625">
            <v>0</v>
          </cell>
          <cell r="L10625">
            <v>0</v>
          </cell>
          <cell r="M10625">
            <v>0</v>
          </cell>
          <cell r="N10625">
            <v>0</v>
          </cell>
          <cell r="O10625" t="str">
            <v>+++</v>
          </cell>
        </row>
        <row r="10626">
          <cell r="A10626" t="str">
            <v>660.40.55.060-6280.11</v>
          </cell>
          <cell r="B10626" t="str">
            <v>660</v>
          </cell>
          <cell r="C10626" t="str">
            <v>40</v>
          </cell>
          <cell r="D10626" t="str">
            <v>55</v>
          </cell>
          <cell r="E10626" t="str">
            <v>060</v>
          </cell>
          <cell r="F10626" t="str">
            <v>6280.11</v>
          </cell>
          <cell r="G10626" t="str">
            <v>Supplies-Public Works Custodial</v>
          </cell>
          <cell r="H10626">
            <v>0</v>
          </cell>
          <cell r="I10626">
            <v>0</v>
          </cell>
          <cell r="J10626">
            <v>0</v>
          </cell>
          <cell r="K10626">
            <v>0</v>
          </cell>
          <cell r="L10626">
            <v>0</v>
          </cell>
          <cell r="M10626">
            <v>0</v>
          </cell>
          <cell r="N10626">
            <v>0</v>
          </cell>
          <cell r="O10626" t="str">
            <v>+++</v>
          </cell>
        </row>
        <row r="10627">
          <cell r="A10627" t="str">
            <v>660.40.55.060-6280.12</v>
          </cell>
          <cell r="B10627" t="str">
            <v>660</v>
          </cell>
          <cell r="C10627" t="str">
            <v>40</v>
          </cell>
          <cell r="D10627" t="str">
            <v>55</v>
          </cell>
          <cell r="E10627" t="str">
            <v>060</v>
          </cell>
          <cell r="F10627" t="str">
            <v>6280.12</v>
          </cell>
          <cell r="G10627" t="str">
            <v>Supplies-Public Works Chemicals</v>
          </cell>
          <cell r="H10627">
            <v>0</v>
          </cell>
          <cell r="I10627">
            <v>0</v>
          </cell>
          <cell r="J10627">
            <v>0</v>
          </cell>
          <cell r="K10627">
            <v>0</v>
          </cell>
          <cell r="L10627">
            <v>0</v>
          </cell>
          <cell r="M10627">
            <v>0</v>
          </cell>
          <cell r="N10627">
            <v>0</v>
          </cell>
          <cell r="O10627" t="str">
            <v>+++</v>
          </cell>
        </row>
        <row r="10628">
          <cell r="A10628" t="str">
            <v>660.40.55.060-6280.13</v>
          </cell>
          <cell r="B10628" t="str">
            <v>660</v>
          </cell>
          <cell r="C10628" t="str">
            <v>40</v>
          </cell>
          <cell r="D10628" t="str">
            <v>55</v>
          </cell>
          <cell r="E10628" t="str">
            <v>060</v>
          </cell>
          <cell r="F10628" t="str">
            <v>6280.13</v>
          </cell>
          <cell r="G10628" t="str">
            <v>Supplies-Public Works Laboratory</v>
          </cell>
          <cell r="H10628">
            <v>0</v>
          </cell>
          <cell r="I10628">
            <v>0</v>
          </cell>
          <cell r="J10628">
            <v>0</v>
          </cell>
          <cell r="K10628">
            <v>0</v>
          </cell>
          <cell r="L10628">
            <v>0</v>
          </cell>
          <cell r="M10628">
            <v>0</v>
          </cell>
          <cell r="N10628">
            <v>0</v>
          </cell>
          <cell r="O10628" t="str">
            <v>+++</v>
          </cell>
        </row>
        <row r="10629">
          <cell r="A10629" t="str">
            <v>660.40.55.060-6280.14</v>
          </cell>
          <cell r="B10629" t="str">
            <v>660</v>
          </cell>
          <cell r="C10629" t="str">
            <v>40</v>
          </cell>
          <cell r="D10629" t="str">
            <v>55</v>
          </cell>
          <cell r="E10629" t="str">
            <v>060</v>
          </cell>
          <cell r="F10629" t="str">
            <v>6280.14</v>
          </cell>
          <cell r="G10629" t="str">
            <v>Supplies-Public Works Protective Clothing</v>
          </cell>
          <cell r="H10629">
            <v>0</v>
          </cell>
          <cell r="I10629">
            <v>0</v>
          </cell>
          <cell r="J10629">
            <v>0</v>
          </cell>
          <cell r="K10629">
            <v>0</v>
          </cell>
          <cell r="L10629">
            <v>0</v>
          </cell>
          <cell r="M10629">
            <v>0</v>
          </cell>
          <cell r="N10629">
            <v>0</v>
          </cell>
          <cell r="O10629" t="str">
            <v>+++</v>
          </cell>
        </row>
        <row r="10630">
          <cell r="A10630" t="str">
            <v>660.40.55.060-6280.15</v>
          </cell>
          <cell r="B10630" t="str">
            <v>660</v>
          </cell>
          <cell r="C10630" t="str">
            <v>40</v>
          </cell>
          <cell r="D10630" t="str">
            <v>55</v>
          </cell>
          <cell r="E10630" t="str">
            <v>060</v>
          </cell>
          <cell r="F10630" t="str">
            <v>6280.15</v>
          </cell>
          <cell r="G10630" t="str">
            <v>Supplies-Public Works Mechanics Tools</v>
          </cell>
          <cell r="H10630">
            <v>0</v>
          </cell>
          <cell r="I10630">
            <v>0</v>
          </cell>
          <cell r="J10630">
            <v>0</v>
          </cell>
          <cell r="K10630">
            <v>0</v>
          </cell>
          <cell r="L10630">
            <v>0</v>
          </cell>
          <cell r="M10630">
            <v>0</v>
          </cell>
          <cell r="N10630">
            <v>0</v>
          </cell>
          <cell r="O10630" t="str">
            <v>+++</v>
          </cell>
        </row>
        <row r="10631">
          <cell r="A10631" t="str">
            <v>660.40.55.060-6280.16</v>
          </cell>
          <cell r="B10631" t="str">
            <v>660</v>
          </cell>
          <cell r="C10631" t="str">
            <v>40</v>
          </cell>
          <cell r="D10631" t="str">
            <v>55</v>
          </cell>
          <cell r="E10631" t="str">
            <v>060</v>
          </cell>
          <cell r="F10631" t="str">
            <v>6280.16</v>
          </cell>
          <cell r="G10631" t="str">
            <v>Supplies-Public Works UV System Supplies</v>
          </cell>
          <cell r="H10631">
            <v>0</v>
          </cell>
          <cell r="I10631">
            <v>0</v>
          </cell>
          <cell r="J10631">
            <v>0</v>
          </cell>
          <cell r="K10631">
            <v>0</v>
          </cell>
          <cell r="L10631">
            <v>0</v>
          </cell>
          <cell r="M10631">
            <v>0</v>
          </cell>
          <cell r="N10631">
            <v>0</v>
          </cell>
          <cell r="O10631" t="str">
            <v>+++</v>
          </cell>
        </row>
        <row r="10632">
          <cell r="A10632" t="str">
            <v>660.40.55.060-6280.19</v>
          </cell>
          <cell r="B10632" t="str">
            <v>660</v>
          </cell>
          <cell r="C10632" t="str">
            <v>40</v>
          </cell>
          <cell r="D10632" t="str">
            <v>55</v>
          </cell>
          <cell r="E10632" t="str">
            <v>060</v>
          </cell>
          <cell r="F10632" t="str">
            <v>6280.19</v>
          </cell>
          <cell r="G10632" t="str">
            <v>Supplies-Public Works Specialty Maintenance Tools</v>
          </cell>
          <cell r="H10632">
            <v>0</v>
          </cell>
          <cell r="I10632">
            <v>0</v>
          </cell>
          <cell r="J10632">
            <v>0</v>
          </cell>
          <cell r="K10632">
            <v>0</v>
          </cell>
          <cell r="L10632">
            <v>0</v>
          </cell>
          <cell r="M10632">
            <v>0</v>
          </cell>
          <cell r="N10632">
            <v>0</v>
          </cell>
          <cell r="O10632" t="str">
            <v>+++</v>
          </cell>
        </row>
        <row r="10633">
          <cell r="A10633" t="str">
            <v>660.40.55.060-6280.20</v>
          </cell>
          <cell r="B10633" t="str">
            <v>660</v>
          </cell>
          <cell r="C10633" t="str">
            <v>40</v>
          </cell>
          <cell r="D10633" t="str">
            <v>55</v>
          </cell>
          <cell r="E10633" t="str">
            <v>060</v>
          </cell>
          <cell r="F10633" t="str">
            <v>6280.20</v>
          </cell>
          <cell r="G10633" t="str">
            <v>Supplies-Public Works Bin Repair</v>
          </cell>
          <cell r="H10633">
            <v>0</v>
          </cell>
          <cell r="I10633">
            <v>0</v>
          </cell>
          <cell r="J10633">
            <v>0</v>
          </cell>
          <cell r="K10633">
            <v>0</v>
          </cell>
          <cell r="L10633">
            <v>0</v>
          </cell>
          <cell r="M10633">
            <v>0</v>
          </cell>
          <cell r="N10633">
            <v>0</v>
          </cell>
          <cell r="O10633" t="str">
            <v>+++</v>
          </cell>
        </row>
        <row r="10634">
          <cell r="A10634" t="str">
            <v>660.40.55.060-6280.21</v>
          </cell>
          <cell r="B10634" t="str">
            <v>660</v>
          </cell>
          <cell r="C10634" t="str">
            <v>40</v>
          </cell>
          <cell r="D10634" t="str">
            <v>55</v>
          </cell>
          <cell r="E10634" t="str">
            <v>060</v>
          </cell>
          <cell r="F10634" t="str">
            <v>6280.21</v>
          </cell>
          <cell r="G10634" t="str">
            <v>Supplies-Public Works Used Oil Grant</v>
          </cell>
          <cell r="H10634">
            <v>0</v>
          </cell>
          <cell r="I10634">
            <v>0</v>
          </cell>
          <cell r="J10634">
            <v>0</v>
          </cell>
          <cell r="K10634">
            <v>0</v>
          </cell>
          <cell r="L10634">
            <v>0</v>
          </cell>
          <cell r="M10634">
            <v>0</v>
          </cell>
          <cell r="N10634">
            <v>0</v>
          </cell>
          <cell r="O10634" t="str">
            <v>+++</v>
          </cell>
        </row>
        <row r="10635">
          <cell r="A10635" t="str">
            <v>660.40.55.060-6280.22</v>
          </cell>
          <cell r="B10635" t="str">
            <v>660</v>
          </cell>
          <cell r="C10635" t="str">
            <v>40</v>
          </cell>
          <cell r="D10635" t="str">
            <v>55</v>
          </cell>
          <cell r="E10635" t="str">
            <v>060</v>
          </cell>
          <cell r="F10635" t="str">
            <v>6280.22</v>
          </cell>
          <cell r="G10635" t="str">
            <v>Supplies-Public Works Recycled Products</v>
          </cell>
          <cell r="H10635">
            <v>0</v>
          </cell>
          <cell r="I10635">
            <v>0</v>
          </cell>
          <cell r="J10635">
            <v>0</v>
          </cell>
          <cell r="K10635">
            <v>0</v>
          </cell>
          <cell r="L10635">
            <v>0</v>
          </cell>
          <cell r="M10635">
            <v>0</v>
          </cell>
          <cell r="N10635">
            <v>0</v>
          </cell>
          <cell r="O10635" t="str">
            <v>+++</v>
          </cell>
        </row>
        <row r="10636">
          <cell r="A10636" t="str">
            <v>660.40.55.060-6280.23</v>
          </cell>
          <cell r="B10636" t="str">
            <v>660</v>
          </cell>
          <cell r="C10636" t="str">
            <v>40</v>
          </cell>
          <cell r="D10636" t="str">
            <v>55</v>
          </cell>
          <cell r="E10636" t="str">
            <v>060</v>
          </cell>
          <cell r="F10636" t="str">
            <v>6280.23</v>
          </cell>
          <cell r="G10636" t="str">
            <v>Supplies-Public Works Recycling Education Program</v>
          </cell>
          <cell r="H10636">
            <v>0</v>
          </cell>
          <cell r="I10636">
            <v>0</v>
          </cell>
          <cell r="J10636">
            <v>0</v>
          </cell>
          <cell r="K10636">
            <v>0</v>
          </cell>
          <cell r="L10636">
            <v>0</v>
          </cell>
          <cell r="M10636">
            <v>0</v>
          </cell>
          <cell r="N10636">
            <v>0</v>
          </cell>
          <cell r="O10636" t="str">
            <v>+++</v>
          </cell>
        </row>
        <row r="10637">
          <cell r="A10637" t="str">
            <v>660.40.55.060-6280.25</v>
          </cell>
          <cell r="B10637" t="str">
            <v>660</v>
          </cell>
          <cell r="C10637" t="str">
            <v>40</v>
          </cell>
          <cell r="D10637" t="str">
            <v>55</v>
          </cell>
          <cell r="E10637" t="str">
            <v>060</v>
          </cell>
          <cell r="F10637" t="str">
            <v>6280.25</v>
          </cell>
          <cell r="G10637" t="str">
            <v>Supplies-Public Works Collection Containers</v>
          </cell>
          <cell r="H10637">
            <v>0</v>
          </cell>
          <cell r="I10637">
            <v>0</v>
          </cell>
          <cell r="J10637">
            <v>0</v>
          </cell>
          <cell r="K10637">
            <v>0</v>
          </cell>
          <cell r="L10637">
            <v>0</v>
          </cell>
          <cell r="M10637">
            <v>0</v>
          </cell>
          <cell r="N10637">
            <v>0</v>
          </cell>
          <cell r="O10637" t="str">
            <v>+++</v>
          </cell>
        </row>
        <row r="10638">
          <cell r="A10638" t="str">
            <v>660.40.55.060-6280.26</v>
          </cell>
          <cell r="B10638" t="str">
            <v>660</v>
          </cell>
          <cell r="C10638" t="str">
            <v>40</v>
          </cell>
          <cell r="D10638" t="str">
            <v>55</v>
          </cell>
          <cell r="E10638" t="str">
            <v>060</v>
          </cell>
          <cell r="F10638" t="str">
            <v>6280.26</v>
          </cell>
          <cell r="G10638" t="str">
            <v>Supplies-Public Works 3 Cart System Containers</v>
          </cell>
          <cell r="H10638">
            <v>0</v>
          </cell>
          <cell r="I10638">
            <v>0</v>
          </cell>
          <cell r="J10638">
            <v>0</v>
          </cell>
          <cell r="K10638">
            <v>0</v>
          </cell>
          <cell r="L10638">
            <v>0</v>
          </cell>
          <cell r="M10638">
            <v>0</v>
          </cell>
          <cell r="N10638">
            <v>0</v>
          </cell>
          <cell r="O10638" t="str">
            <v>+++</v>
          </cell>
        </row>
        <row r="10639">
          <cell r="A10639" t="str">
            <v>660.40.55.060-6280.27</v>
          </cell>
          <cell r="B10639" t="str">
            <v>660</v>
          </cell>
          <cell r="C10639" t="str">
            <v>40</v>
          </cell>
          <cell r="D10639" t="str">
            <v>55</v>
          </cell>
          <cell r="E10639" t="str">
            <v>060</v>
          </cell>
          <cell r="F10639" t="str">
            <v>6280.27</v>
          </cell>
          <cell r="G10639" t="str">
            <v>Supplies-Public Works SSJID Surface Water</v>
          </cell>
          <cell r="H10639">
            <v>0</v>
          </cell>
          <cell r="I10639">
            <v>0</v>
          </cell>
          <cell r="J10639">
            <v>0</v>
          </cell>
          <cell r="K10639">
            <v>0</v>
          </cell>
          <cell r="L10639">
            <v>0</v>
          </cell>
          <cell r="M10639">
            <v>0</v>
          </cell>
          <cell r="N10639">
            <v>0</v>
          </cell>
          <cell r="O10639" t="str">
            <v>+++</v>
          </cell>
        </row>
        <row r="10640">
          <cell r="A10640" t="str">
            <v>660.40.55.060-6280.28</v>
          </cell>
          <cell r="B10640" t="str">
            <v>660</v>
          </cell>
          <cell r="C10640" t="str">
            <v>40</v>
          </cell>
          <cell r="D10640" t="str">
            <v>55</v>
          </cell>
          <cell r="E10640" t="str">
            <v>060</v>
          </cell>
          <cell r="F10640" t="str">
            <v>6280.28</v>
          </cell>
          <cell r="G10640" t="str">
            <v>Supplies-Public Works Water Treatment Chemicals</v>
          </cell>
          <cell r="H10640">
            <v>0</v>
          </cell>
          <cell r="I10640">
            <v>0</v>
          </cell>
          <cell r="J10640">
            <v>0</v>
          </cell>
          <cell r="K10640">
            <v>0</v>
          </cell>
          <cell r="L10640">
            <v>0</v>
          </cell>
          <cell r="M10640">
            <v>0</v>
          </cell>
          <cell r="N10640">
            <v>0</v>
          </cell>
          <cell r="O10640" t="str">
            <v>+++</v>
          </cell>
        </row>
        <row r="10641">
          <cell r="A10641" t="str">
            <v>660.40.55.060-6280.29</v>
          </cell>
          <cell r="B10641" t="str">
            <v>660</v>
          </cell>
          <cell r="C10641" t="str">
            <v>40</v>
          </cell>
          <cell r="D10641" t="str">
            <v>55</v>
          </cell>
          <cell r="E10641" t="str">
            <v>060</v>
          </cell>
          <cell r="F10641" t="str">
            <v>6280.29</v>
          </cell>
          <cell r="G10641" t="str">
            <v>Supplies-Public Works Water Treatment</v>
          </cell>
          <cell r="H10641">
            <v>0</v>
          </cell>
          <cell r="I10641">
            <v>0</v>
          </cell>
          <cell r="J10641">
            <v>0</v>
          </cell>
          <cell r="K10641">
            <v>0</v>
          </cell>
          <cell r="L10641">
            <v>0</v>
          </cell>
          <cell r="M10641">
            <v>0</v>
          </cell>
          <cell r="N10641">
            <v>0</v>
          </cell>
          <cell r="O10641" t="str">
            <v>+++</v>
          </cell>
        </row>
        <row r="10642">
          <cell r="A10642" t="str">
            <v>660.40.55.060-6280.30</v>
          </cell>
          <cell r="B10642" t="str">
            <v>660</v>
          </cell>
          <cell r="C10642" t="str">
            <v>40</v>
          </cell>
          <cell r="D10642" t="str">
            <v>55</v>
          </cell>
          <cell r="E10642" t="str">
            <v>060</v>
          </cell>
          <cell r="F10642" t="str">
            <v>6280.30</v>
          </cell>
          <cell r="G10642" t="str">
            <v>Supplies-Public Works Automated &amp; Hand Tools</v>
          </cell>
          <cell r="H10642">
            <v>0</v>
          </cell>
          <cell r="I10642">
            <v>0</v>
          </cell>
          <cell r="J10642">
            <v>0</v>
          </cell>
          <cell r="K10642">
            <v>0</v>
          </cell>
          <cell r="L10642">
            <v>0</v>
          </cell>
          <cell r="M10642">
            <v>0</v>
          </cell>
          <cell r="N10642">
            <v>0</v>
          </cell>
          <cell r="O10642" t="str">
            <v>+++</v>
          </cell>
        </row>
        <row r="10643">
          <cell r="A10643" t="str">
            <v>660.40.55.060-6280.31</v>
          </cell>
          <cell r="B10643" t="str">
            <v>660</v>
          </cell>
          <cell r="C10643" t="str">
            <v>40</v>
          </cell>
          <cell r="D10643" t="str">
            <v>55</v>
          </cell>
          <cell r="E10643" t="str">
            <v>060</v>
          </cell>
          <cell r="F10643" t="str">
            <v>6280.31</v>
          </cell>
          <cell r="G10643" t="str">
            <v>Supplies-Public Works Water Conservation</v>
          </cell>
          <cell r="H10643">
            <v>0</v>
          </cell>
          <cell r="I10643">
            <v>0</v>
          </cell>
          <cell r="J10643">
            <v>0</v>
          </cell>
          <cell r="K10643">
            <v>0</v>
          </cell>
          <cell r="L10643">
            <v>0</v>
          </cell>
          <cell r="M10643">
            <v>0</v>
          </cell>
          <cell r="N10643">
            <v>0</v>
          </cell>
          <cell r="O10643" t="str">
            <v>+++</v>
          </cell>
        </row>
        <row r="10644">
          <cell r="A10644" t="str">
            <v>660.40.55.060-6280.32</v>
          </cell>
          <cell r="B10644" t="str">
            <v>660</v>
          </cell>
          <cell r="C10644" t="str">
            <v>40</v>
          </cell>
          <cell r="D10644" t="str">
            <v>55</v>
          </cell>
          <cell r="E10644" t="str">
            <v>060</v>
          </cell>
          <cell r="F10644" t="str">
            <v>6280.32</v>
          </cell>
          <cell r="G10644" t="str">
            <v>Supplies-Public Works Water Distribution System</v>
          </cell>
          <cell r="H10644">
            <v>0</v>
          </cell>
          <cell r="I10644">
            <v>0</v>
          </cell>
          <cell r="J10644">
            <v>0</v>
          </cell>
          <cell r="K10644">
            <v>0</v>
          </cell>
          <cell r="L10644">
            <v>0</v>
          </cell>
          <cell r="M10644">
            <v>0</v>
          </cell>
          <cell r="N10644">
            <v>0</v>
          </cell>
          <cell r="O10644" t="str">
            <v>+++</v>
          </cell>
        </row>
        <row r="10645">
          <cell r="A10645" t="str">
            <v>660.40.55.060-6280.33</v>
          </cell>
          <cell r="B10645" t="str">
            <v>660</v>
          </cell>
          <cell r="C10645" t="str">
            <v>40</v>
          </cell>
          <cell r="D10645" t="str">
            <v>55</v>
          </cell>
          <cell r="E10645" t="str">
            <v>060</v>
          </cell>
          <cell r="F10645" t="str">
            <v>6280.33</v>
          </cell>
          <cell r="G10645" t="str">
            <v>Supplies-Public Works Fire Hydrants</v>
          </cell>
          <cell r="H10645">
            <v>0</v>
          </cell>
          <cell r="I10645">
            <v>0</v>
          </cell>
          <cell r="J10645">
            <v>0</v>
          </cell>
          <cell r="K10645">
            <v>0</v>
          </cell>
          <cell r="L10645">
            <v>0</v>
          </cell>
          <cell r="M10645">
            <v>0</v>
          </cell>
          <cell r="N10645">
            <v>0</v>
          </cell>
          <cell r="O10645" t="str">
            <v>+++</v>
          </cell>
        </row>
        <row r="10646">
          <cell r="A10646" t="str">
            <v>660.40.55.060-6280.34</v>
          </cell>
          <cell r="B10646" t="str">
            <v>660</v>
          </cell>
          <cell r="C10646" t="str">
            <v>40</v>
          </cell>
          <cell r="D10646" t="str">
            <v>55</v>
          </cell>
          <cell r="E10646" t="str">
            <v>060</v>
          </cell>
          <cell r="F10646" t="str">
            <v>6280.34</v>
          </cell>
          <cell r="G10646" t="str">
            <v>Supplies-Public Works Wells &amp; Pumps</v>
          </cell>
          <cell r="H10646">
            <v>0</v>
          </cell>
          <cell r="I10646">
            <v>0</v>
          </cell>
          <cell r="J10646">
            <v>0</v>
          </cell>
          <cell r="K10646">
            <v>0</v>
          </cell>
          <cell r="L10646">
            <v>0</v>
          </cell>
          <cell r="M10646">
            <v>0</v>
          </cell>
          <cell r="N10646">
            <v>0</v>
          </cell>
          <cell r="O10646" t="str">
            <v>+++</v>
          </cell>
        </row>
        <row r="10647">
          <cell r="A10647" t="str">
            <v>660.40.55.060-6280.35</v>
          </cell>
          <cell r="B10647" t="str">
            <v>660</v>
          </cell>
          <cell r="C10647" t="str">
            <v>40</v>
          </cell>
          <cell r="D10647" t="str">
            <v>55</v>
          </cell>
          <cell r="E10647" t="str">
            <v>060</v>
          </cell>
          <cell r="F10647" t="str">
            <v>6280.35</v>
          </cell>
          <cell r="G10647" t="str">
            <v>Supplies-Public Works Water Meters &amp; Boxes</v>
          </cell>
          <cell r="H10647">
            <v>0</v>
          </cell>
          <cell r="I10647">
            <v>0</v>
          </cell>
          <cell r="J10647">
            <v>0</v>
          </cell>
          <cell r="K10647">
            <v>0</v>
          </cell>
          <cell r="L10647">
            <v>0</v>
          </cell>
          <cell r="M10647">
            <v>0</v>
          </cell>
          <cell r="N10647">
            <v>0</v>
          </cell>
          <cell r="O10647" t="str">
            <v>+++</v>
          </cell>
        </row>
        <row r="10648">
          <cell r="A10648" t="str">
            <v>660.40.55.060-6280.36</v>
          </cell>
          <cell r="B10648" t="str">
            <v>660</v>
          </cell>
          <cell r="C10648" t="str">
            <v>40</v>
          </cell>
          <cell r="D10648" t="str">
            <v>55</v>
          </cell>
          <cell r="E10648" t="str">
            <v>060</v>
          </cell>
          <cell r="F10648" t="str">
            <v>6280.36</v>
          </cell>
          <cell r="G10648" t="str">
            <v>Supplies-Public Works Traffic Calming</v>
          </cell>
          <cell r="H10648">
            <v>0</v>
          </cell>
          <cell r="I10648">
            <v>0</v>
          </cell>
          <cell r="J10648">
            <v>0</v>
          </cell>
          <cell r="K10648">
            <v>0</v>
          </cell>
          <cell r="L10648">
            <v>0</v>
          </cell>
          <cell r="M10648">
            <v>0</v>
          </cell>
          <cell r="N10648">
            <v>0</v>
          </cell>
          <cell r="O10648" t="str">
            <v>+++</v>
          </cell>
        </row>
        <row r="10649">
          <cell r="A10649" t="str">
            <v>660.40.55.060-6280.38</v>
          </cell>
          <cell r="B10649" t="str">
            <v>660</v>
          </cell>
          <cell r="C10649" t="str">
            <v>40</v>
          </cell>
          <cell r="D10649" t="str">
            <v>55</v>
          </cell>
          <cell r="E10649" t="str">
            <v>060</v>
          </cell>
          <cell r="F10649" t="str">
            <v>6280.38</v>
          </cell>
          <cell r="G10649" t="str">
            <v>Supplies-Public Works Global Supplies</v>
          </cell>
          <cell r="H10649">
            <v>0</v>
          </cell>
          <cell r="I10649">
            <v>0</v>
          </cell>
          <cell r="J10649">
            <v>0</v>
          </cell>
          <cell r="K10649">
            <v>0</v>
          </cell>
          <cell r="L10649">
            <v>0</v>
          </cell>
          <cell r="M10649">
            <v>0</v>
          </cell>
          <cell r="N10649">
            <v>0</v>
          </cell>
          <cell r="O10649" t="str">
            <v>+++</v>
          </cell>
        </row>
        <row r="10650">
          <cell r="A10650" t="str">
            <v>660.40.55.060-6280.39</v>
          </cell>
          <cell r="B10650" t="str">
            <v>660</v>
          </cell>
          <cell r="C10650" t="str">
            <v>40</v>
          </cell>
          <cell r="D10650" t="str">
            <v>55</v>
          </cell>
          <cell r="E10650" t="str">
            <v>060</v>
          </cell>
          <cell r="F10650" t="str">
            <v>6280.39</v>
          </cell>
          <cell r="G10650" t="str">
            <v>Supplies-Public Works Industrial Waste Pretreatment</v>
          </cell>
          <cell r="H10650">
            <v>0</v>
          </cell>
          <cell r="I10650">
            <v>0</v>
          </cell>
          <cell r="J10650">
            <v>0</v>
          </cell>
          <cell r="K10650">
            <v>0</v>
          </cell>
          <cell r="L10650">
            <v>0</v>
          </cell>
          <cell r="M10650">
            <v>0</v>
          </cell>
          <cell r="N10650">
            <v>0</v>
          </cell>
          <cell r="O10650" t="str">
            <v>+++</v>
          </cell>
        </row>
        <row r="10651">
          <cell r="A10651" t="str">
            <v>660.40.55.060-6280.41</v>
          </cell>
          <cell r="B10651" t="str">
            <v>660</v>
          </cell>
          <cell r="C10651" t="str">
            <v>40</v>
          </cell>
          <cell r="D10651" t="str">
            <v>55</v>
          </cell>
          <cell r="E10651" t="str">
            <v>060</v>
          </cell>
          <cell r="F10651" t="str">
            <v>6280.41</v>
          </cell>
          <cell r="G10651" t="str">
            <v>Supplies-Public Works Bevarage Container Grant</v>
          </cell>
          <cell r="H10651">
            <v>0</v>
          </cell>
          <cell r="I10651">
            <v>0</v>
          </cell>
          <cell r="J10651">
            <v>0</v>
          </cell>
          <cell r="K10651">
            <v>0</v>
          </cell>
          <cell r="L10651">
            <v>0</v>
          </cell>
          <cell r="M10651">
            <v>0</v>
          </cell>
          <cell r="N10651">
            <v>0</v>
          </cell>
          <cell r="O10651" t="str">
            <v>+++</v>
          </cell>
        </row>
        <row r="10652">
          <cell r="A10652" t="str">
            <v>660.40.55.060-6280.42</v>
          </cell>
          <cell r="B10652" t="str">
            <v>660</v>
          </cell>
          <cell r="C10652" t="str">
            <v>40</v>
          </cell>
          <cell r="D10652" t="str">
            <v>55</v>
          </cell>
          <cell r="E10652" t="str">
            <v>060</v>
          </cell>
          <cell r="F10652" t="str">
            <v>6280.42</v>
          </cell>
          <cell r="G10652" t="str">
            <v>Supplies-Public Works Industrial Wastewater</v>
          </cell>
          <cell r="H10652">
            <v>0</v>
          </cell>
          <cell r="I10652">
            <v>0</v>
          </cell>
          <cell r="J10652">
            <v>0</v>
          </cell>
          <cell r="K10652">
            <v>0</v>
          </cell>
          <cell r="L10652">
            <v>0</v>
          </cell>
          <cell r="M10652">
            <v>0</v>
          </cell>
          <cell r="N10652">
            <v>0</v>
          </cell>
          <cell r="O10652" t="str">
            <v>+++</v>
          </cell>
        </row>
        <row r="10653">
          <cell r="A10653" t="str">
            <v>660.40.55.060-6300.01</v>
          </cell>
          <cell r="B10653" t="str">
            <v>660</v>
          </cell>
          <cell r="C10653" t="str">
            <v>40</v>
          </cell>
          <cell r="D10653" t="str">
            <v>55</v>
          </cell>
          <cell r="E10653" t="str">
            <v>060</v>
          </cell>
          <cell r="F10653" t="str">
            <v>6300.01</v>
          </cell>
          <cell r="G10653" t="str">
            <v>Dues &amp; Subscriptions Memberships</v>
          </cell>
          <cell r="H10653">
            <v>0</v>
          </cell>
          <cell r="I10653">
            <v>0</v>
          </cell>
          <cell r="J10653">
            <v>0</v>
          </cell>
          <cell r="K10653">
            <v>0</v>
          </cell>
          <cell r="L10653">
            <v>0</v>
          </cell>
          <cell r="M10653">
            <v>0</v>
          </cell>
          <cell r="N10653">
            <v>0</v>
          </cell>
          <cell r="O10653" t="str">
            <v>+++</v>
          </cell>
        </row>
        <row r="10654">
          <cell r="A10654" t="str">
            <v>660.40.55.060-6300.02</v>
          </cell>
          <cell r="B10654" t="str">
            <v>660</v>
          </cell>
          <cell r="C10654" t="str">
            <v>40</v>
          </cell>
          <cell r="D10654" t="str">
            <v>55</v>
          </cell>
          <cell r="E10654" t="str">
            <v>060</v>
          </cell>
          <cell r="F10654" t="str">
            <v>6300.02</v>
          </cell>
          <cell r="G10654" t="str">
            <v>Dues &amp; Subscriptions Publications</v>
          </cell>
          <cell r="H10654">
            <v>0</v>
          </cell>
          <cell r="I10654">
            <v>0</v>
          </cell>
          <cell r="J10654">
            <v>0</v>
          </cell>
          <cell r="K10654">
            <v>0</v>
          </cell>
          <cell r="L10654">
            <v>0</v>
          </cell>
          <cell r="M10654">
            <v>0</v>
          </cell>
          <cell r="N10654">
            <v>0</v>
          </cell>
          <cell r="O10654" t="str">
            <v>+++</v>
          </cell>
        </row>
        <row r="10655">
          <cell r="A10655" t="str">
            <v>660.40.55.060-6300.03</v>
          </cell>
          <cell r="B10655" t="str">
            <v>660</v>
          </cell>
          <cell r="C10655" t="str">
            <v>40</v>
          </cell>
          <cell r="D10655" t="str">
            <v>55</v>
          </cell>
          <cell r="E10655" t="str">
            <v>060</v>
          </cell>
          <cell r="F10655" t="str">
            <v>6300.03</v>
          </cell>
          <cell r="G10655" t="str">
            <v>Dues &amp; Subscriptions Certifications</v>
          </cell>
          <cell r="H10655">
            <v>0</v>
          </cell>
          <cell r="I10655">
            <v>0</v>
          </cell>
          <cell r="J10655">
            <v>0</v>
          </cell>
          <cell r="K10655">
            <v>0</v>
          </cell>
          <cell r="L10655">
            <v>0</v>
          </cell>
          <cell r="M10655">
            <v>0</v>
          </cell>
          <cell r="N10655">
            <v>0</v>
          </cell>
          <cell r="O10655" t="str">
            <v>+++</v>
          </cell>
        </row>
        <row r="10656">
          <cell r="A10656" t="str">
            <v>660.40.55.060-6350.01</v>
          </cell>
          <cell r="B10656" t="str">
            <v>660</v>
          </cell>
          <cell r="C10656" t="str">
            <v>40</v>
          </cell>
          <cell r="D10656" t="str">
            <v>55</v>
          </cell>
          <cell r="E10656" t="str">
            <v>060</v>
          </cell>
          <cell r="F10656" t="str">
            <v>6350.01</v>
          </cell>
          <cell r="G10656" t="str">
            <v>Maintenance Agreements &amp; Licenses License/Software Maintenance</v>
          </cell>
          <cell r="H10656">
            <v>0</v>
          </cell>
          <cell r="I10656">
            <v>0</v>
          </cell>
          <cell r="J10656">
            <v>0</v>
          </cell>
          <cell r="K10656">
            <v>0</v>
          </cell>
          <cell r="L10656">
            <v>0</v>
          </cell>
          <cell r="M10656">
            <v>0</v>
          </cell>
          <cell r="N10656">
            <v>0</v>
          </cell>
          <cell r="O10656" t="str">
            <v>+++</v>
          </cell>
        </row>
        <row r="10657">
          <cell r="A10657" t="str">
            <v>660.40.55.060-6350.02</v>
          </cell>
          <cell r="B10657" t="str">
            <v>660</v>
          </cell>
          <cell r="C10657" t="str">
            <v>40</v>
          </cell>
          <cell r="D10657" t="str">
            <v>55</v>
          </cell>
          <cell r="E10657" t="str">
            <v>060</v>
          </cell>
          <cell r="F10657" t="str">
            <v>6350.02</v>
          </cell>
          <cell r="G10657" t="str">
            <v>Maintenance Agreements &amp; Licenses Hardware Maintenance</v>
          </cell>
          <cell r="H10657">
            <v>0</v>
          </cell>
          <cell r="I10657">
            <v>0</v>
          </cell>
          <cell r="J10657">
            <v>0</v>
          </cell>
          <cell r="K10657">
            <v>0</v>
          </cell>
          <cell r="L10657">
            <v>0</v>
          </cell>
          <cell r="M10657">
            <v>0</v>
          </cell>
          <cell r="N10657">
            <v>0</v>
          </cell>
          <cell r="O10657" t="str">
            <v>+++</v>
          </cell>
        </row>
        <row r="10658">
          <cell r="A10658" t="str">
            <v>660.40.55.060-6350.03</v>
          </cell>
          <cell r="B10658" t="str">
            <v>660</v>
          </cell>
          <cell r="C10658" t="str">
            <v>40</v>
          </cell>
          <cell r="D10658" t="str">
            <v>55</v>
          </cell>
          <cell r="E10658" t="str">
            <v>060</v>
          </cell>
          <cell r="F10658" t="str">
            <v>6350.03</v>
          </cell>
          <cell r="G10658" t="str">
            <v>Maintenance Agreements &amp; Licenses Maintenance Agreements</v>
          </cell>
          <cell r="H10658">
            <v>0</v>
          </cell>
          <cell r="I10658">
            <v>0</v>
          </cell>
          <cell r="J10658">
            <v>0</v>
          </cell>
          <cell r="K10658">
            <v>0</v>
          </cell>
          <cell r="L10658">
            <v>0</v>
          </cell>
          <cell r="M10658">
            <v>0</v>
          </cell>
          <cell r="N10658">
            <v>0</v>
          </cell>
          <cell r="O10658" t="str">
            <v>+++</v>
          </cell>
        </row>
        <row r="10659">
          <cell r="A10659" t="str">
            <v>660.40.55.060-6350.04</v>
          </cell>
          <cell r="B10659" t="str">
            <v>660</v>
          </cell>
          <cell r="C10659" t="str">
            <v>40</v>
          </cell>
          <cell r="D10659" t="str">
            <v>55</v>
          </cell>
          <cell r="E10659" t="str">
            <v>060</v>
          </cell>
          <cell r="F10659" t="str">
            <v>6350.04</v>
          </cell>
          <cell r="G10659" t="str">
            <v>Maintenance Agreements &amp; Licenses SCADA</v>
          </cell>
          <cell r="H10659">
            <v>0</v>
          </cell>
          <cell r="I10659">
            <v>0</v>
          </cell>
          <cell r="J10659">
            <v>0</v>
          </cell>
          <cell r="K10659">
            <v>0</v>
          </cell>
          <cell r="L10659">
            <v>0</v>
          </cell>
          <cell r="M10659">
            <v>0</v>
          </cell>
          <cell r="N10659">
            <v>0</v>
          </cell>
          <cell r="O10659" t="str">
            <v>+++</v>
          </cell>
        </row>
        <row r="10660">
          <cell r="A10660" t="str">
            <v>660.40.55.060-6350.05</v>
          </cell>
          <cell r="B10660" t="str">
            <v>660</v>
          </cell>
          <cell r="C10660" t="str">
            <v>40</v>
          </cell>
          <cell r="D10660" t="str">
            <v>55</v>
          </cell>
          <cell r="E10660" t="str">
            <v>060</v>
          </cell>
          <cell r="F10660" t="str">
            <v>6350.05</v>
          </cell>
          <cell r="G10660" t="str">
            <v>Maintenance Agreements &amp; Licenses Traffic Control</v>
          </cell>
          <cell r="H10660">
            <v>0</v>
          </cell>
          <cell r="I10660">
            <v>0</v>
          </cell>
          <cell r="J10660">
            <v>0</v>
          </cell>
          <cell r="K10660">
            <v>0</v>
          </cell>
          <cell r="L10660">
            <v>0</v>
          </cell>
          <cell r="M10660">
            <v>0</v>
          </cell>
          <cell r="N10660">
            <v>0</v>
          </cell>
          <cell r="O10660" t="str">
            <v>+++</v>
          </cell>
        </row>
        <row r="10661">
          <cell r="A10661" t="str">
            <v>660.40.55.060-6350.06</v>
          </cell>
          <cell r="B10661" t="str">
            <v>660</v>
          </cell>
          <cell r="C10661" t="str">
            <v>40</v>
          </cell>
          <cell r="D10661" t="str">
            <v>55</v>
          </cell>
          <cell r="E10661" t="str">
            <v>060</v>
          </cell>
          <cell r="F10661" t="str">
            <v>6350.06</v>
          </cell>
          <cell r="G10661" t="str">
            <v>Maintenance Agreements &amp; Licenses Streetlights</v>
          </cell>
          <cell r="H10661">
            <v>0</v>
          </cell>
          <cell r="I10661">
            <v>0</v>
          </cell>
          <cell r="J10661">
            <v>0</v>
          </cell>
          <cell r="K10661">
            <v>0</v>
          </cell>
          <cell r="L10661">
            <v>0</v>
          </cell>
          <cell r="M10661">
            <v>0</v>
          </cell>
          <cell r="N10661">
            <v>0</v>
          </cell>
          <cell r="O10661" t="str">
            <v>+++</v>
          </cell>
        </row>
        <row r="10662">
          <cell r="A10662" t="str">
            <v>660.40.55.060-6375.01</v>
          </cell>
          <cell r="B10662" t="str">
            <v>660</v>
          </cell>
          <cell r="C10662" t="str">
            <v>40</v>
          </cell>
          <cell r="D10662" t="str">
            <v>55</v>
          </cell>
          <cell r="E10662" t="str">
            <v>060</v>
          </cell>
          <cell r="F10662" t="str">
            <v>6375.01</v>
          </cell>
          <cell r="G10662" t="str">
            <v>Operating Fees NPDES Permit Renewal</v>
          </cell>
          <cell r="H10662">
            <v>0</v>
          </cell>
          <cell r="I10662">
            <v>0</v>
          </cell>
          <cell r="J10662">
            <v>0</v>
          </cell>
          <cell r="K10662">
            <v>0</v>
          </cell>
          <cell r="L10662">
            <v>0</v>
          </cell>
          <cell r="M10662">
            <v>0</v>
          </cell>
          <cell r="N10662">
            <v>0</v>
          </cell>
          <cell r="O10662" t="str">
            <v>+++</v>
          </cell>
        </row>
        <row r="10663">
          <cell r="A10663" t="str">
            <v>660.40.55.060-6375.02</v>
          </cell>
          <cell r="B10663" t="str">
            <v>660</v>
          </cell>
          <cell r="C10663" t="str">
            <v>40</v>
          </cell>
          <cell r="D10663" t="str">
            <v>55</v>
          </cell>
          <cell r="E10663" t="str">
            <v>060</v>
          </cell>
          <cell r="F10663" t="str">
            <v>6375.02</v>
          </cell>
          <cell r="G10663" t="str">
            <v>Operating Fees NPDES Permit Compliance</v>
          </cell>
          <cell r="H10663">
            <v>0</v>
          </cell>
          <cell r="I10663">
            <v>0</v>
          </cell>
          <cell r="J10663">
            <v>0</v>
          </cell>
          <cell r="K10663">
            <v>0</v>
          </cell>
          <cell r="L10663">
            <v>0</v>
          </cell>
          <cell r="M10663">
            <v>0</v>
          </cell>
          <cell r="N10663">
            <v>0</v>
          </cell>
          <cell r="O10663" t="str">
            <v>+++</v>
          </cell>
        </row>
        <row r="10664">
          <cell r="A10664" t="str">
            <v>660.40.55.060-6375.03</v>
          </cell>
          <cell r="B10664" t="str">
            <v>660</v>
          </cell>
          <cell r="C10664" t="str">
            <v>40</v>
          </cell>
          <cell r="D10664" t="str">
            <v>55</v>
          </cell>
          <cell r="E10664" t="str">
            <v>060</v>
          </cell>
          <cell r="F10664" t="str">
            <v>6375.03</v>
          </cell>
          <cell r="G10664" t="str">
            <v>Operating Fees SSJID Drainage</v>
          </cell>
          <cell r="H10664">
            <v>0</v>
          </cell>
          <cell r="I10664">
            <v>0</v>
          </cell>
          <cell r="J10664">
            <v>0</v>
          </cell>
          <cell r="K10664">
            <v>0</v>
          </cell>
          <cell r="L10664">
            <v>0</v>
          </cell>
          <cell r="M10664">
            <v>0</v>
          </cell>
          <cell r="N10664">
            <v>0</v>
          </cell>
          <cell r="O10664" t="str">
            <v>+++</v>
          </cell>
        </row>
        <row r="10665">
          <cell r="A10665" t="str">
            <v>660.40.55.060-6375.04</v>
          </cell>
          <cell r="B10665" t="str">
            <v>660</v>
          </cell>
          <cell r="C10665" t="str">
            <v>40</v>
          </cell>
          <cell r="D10665" t="str">
            <v>55</v>
          </cell>
          <cell r="E10665" t="str">
            <v>060</v>
          </cell>
          <cell r="F10665" t="str">
            <v>6375.04</v>
          </cell>
          <cell r="G10665" t="str">
            <v>Operating Fees Operating Permits</v>
          </cell>
          <cell r="H10665">
            <v>0</v>
          </cell>
          <cell r="I10665">
            <v>0</v>
          </cell>
          <cell r="J10665">
            <v>0</v>
          </cell>
          <cell r="K10665">
            <v>0</v>
          </cell>
          <cell r="L10665">
            <v>0</v>
          </cell>
          <cell r="M10665">
            <v>0</v>
          </cell>
          <cell r="N10665">
            <v>0</v>
          </cell>
          <cell r="O10665" t="str">
            <v>+++</v>
          </cell>
        </row>
        <row r="10666">
          <cell r="A10666" t="str">
            <v>660.40.55.060-6375.05</v>
          </cell>
          <cell r="B10666" t="str">
            <v>660</v>
          </cell>
          <cell r="C10666" t="str">
            <v>40</v>
          </cell>
          <cell r="D10666" t="str">
            <v>55</v>
          </cell>
          <cell r="E10666" t="str">
            <v>060</v>
          </cell>
          <cell r="F10666" t="str">
            <v>6375.05</v>
          </cell>
          <cell r="G10666" t="str">
            <v>Operating Fees Annual Waste Discharger</v>
          </cell>
          <cell r="H10666">
            <v>0</v>
          </cell>
          <cell r="I10666">
            <v>0</v>
          </cell>
          <cell r="J10666">
            <v>0</v>
          </cell>
          <cell r="K10666">
            <v>0</v>
          </cell>
          <cell r="L10666">
            <v>0</v>
          </cell>
          <cell r="M10666">
            <v>0</v>
          </cell>
          <cell r="N10666">
            <v>0</v>
          </cell>
          <cell r="O10666" t="str">
            <v>+++</v>
          </cell>
        </row>
        <row r="10667">
          <cell r="A10667" t="str">
            <v>660.40.55.060-6375.07</v>
          </cell>
          <cell r="B10667" t="str">
            <v>660</v>
          </cell>
          <cell r="C10667" t="str">
            <v>40</v>
          </cell>
          <cell r="D10667" t="str">
            <v>55</v>
          </cell>
          <cell r="E10667" t="str">
            <v>060</v>
          </cell>
          <cell r="F10667" t="str">
            <v>6375.07</v>
          </cell>
          <cell r="G10667" t="str">
            <v>Operating Fees Permit</v>
          </cell>
          <cell r="H10667">
            <v>0</v>
          </cell>
          <cell r="I10667">
            <v>0</v>
          </cell>
          <cell r="J10667">
            <v>0</v>
          </cell>
          <cell r="K10667">
            <v>0</v>
          </cell>
          <cell r="L10667">
            <v>0</v>
          </cell>
          <cell r="M10667">
            <v>0</v>
          </cell>
          <cell r="N10667">
            <v>0</v>
          </cell>
          <cell r="O10667" t="str">
            <v>+++</v>
          </cell>
        </row>
        <row r="10668">
          <cell r="A10668" t="str">
            <v>660.40.55.060-6375.08</v>
          </cell>
          <cell r="B10668" t="str">
            <v>660</v>
          </cell>
          <cell r="C10668" t="str">
            <v>40</v>
          </cell>
          <cell r="D10668" t="str">
            <v>55</v>
          </cell>
          <cell r="E10668" t="str">
            <v>060</v>
          </cell>
          <cell r="F10668" t="str">
            <v>6375.08</v>
          </cell>
          <cell r="G10668" t="str">
            <v>Operating Fees Operating Permits Reg</v>
          </cell>
          <cell r="H10668">
            <v>0</v>
          </cell>
          <cell r="I10668">
            <v>0</v>
          </cell>
          <cell r="J10668">
            <v>0</v>
          </cell>
          <cell r="K10668">
            <v>0</v>
          </cell>
          <cell r="L10668">
            <v>0</v>
          </cell>
          <cell r="M10668">
            <v>0</v>
          </cell>
          <cell r="N10668">
            <v>0</v>
          </cell>
          <cell r="O10668" t="str">
            <v>+++</v>
          </cell>
        </row>
        <row r="10669">
          <cell r="A10669" t="str">
            <v>660.40.55.060-6375.09</v>
          </cell>
          <cell r="B10669" t="str">
            <v>660</v>
          </cell>
          <cell r="C10669" t="str">
            <v>40</v>
          </cell>
          <cell r="D10669" t="str">
            <v>55</v>
          </cell>
          <cell r="E10669" t="str">
            <v>060</v>
          </cell>
          <cell r="F10669" t="str">
            <v>6375.09</v>
          </cell>
          <cell r="G10669" t="str">
            <v>Operating Fees Dumping</v>
          </cell>
          <cell r="H10669">
            <v>0</v>
          </cell>
          <cell r="I10669">
            <v>0</v>
          </cell>
          <cell r="J10669">
            <v>0</v>
          </cell>
          <cell r="K10669">
            <v>0</v>
          </cell>
          <cell r="L10669">
            <v>0</v>
          </cell>
          <cell r="M10669">
            <v>0</v>
          </cell>
          <cell r="N10669">
            <v>0</v>
          </cell>
          <cell r="O10669" t="str">
            <v>+++</v>
          </cell>
        </row>
        <row r="10670">
          <cell r="A10670" t="str">
            <v>660.40.55.060-6375.10</v>
          </cell>
          <cell r="B10670" t="str">
            <v>660</v>
          </cell>
          <cell r="C10670" t="str">
            <v>40</v>
          </cell>
          <cell r="D10670" t="str">
            <v>55</v>
          </cell>
          <cell r="E10670" t="str">
            <v>060</v>
          </cell>
          <cell r="F10670" t="str">
            <v>6375.10</v>
          </cell>
          <cell r="G10670" t="str">
            <v>Operating Fees Sludge Disposal</v>
          </cell>
          <cell r="H10670">
            <v>0</v>
          </cell>
          <cell r="I10670">
            <v>0</v>
          </cell>
          <cell r="J10670">
            <v>0</v>
          </cell>
          <cell r="K10670">
            <v>0</v>
          </cell>
          <cell r="L10670">
            <v>0</v>
          </cell>
          <cell r="M10670">
            <v>0</v>
          </cell>
          <cell r="N10670">
            <v>0</v>
          </cell>
          <cell r="O10670" t="str">
            <v>+++</v>
          </cell>
        </row>
        <row r="10671">
          <cell r="A10671" t="str">
            <v>660.40.55.060-6375.11</v>
          </cell>
          <cell r="B10671" t="str">
            <v>660</v>
          </cell>
          <cell r="C10671" t="str">
            <v>40</v>
          </cell>
          <cell r="D10671" t="str">
            <v>55</v>
          </cell>
          <cell r="E10671" t="str">
            <v>060</v>
          </cell>
          <cell r="F10671" t="str">
            <v>6375.11</v>
          </cell>
          <cell r="G10671" t="str">
            <v>Operating Fees Compost Tipping</v>
          </cell>
          <cell r="H10671">
            <v>0</v>
          </cell>
          <cell r="I10671">
            <v>0</v>
          </cell>
          <cell r="J10671">
            <v>0</v>
          </cell>
          <cell r="K10671">
            <v>0</v>
          </cell>
          <cell r="L10671">
            <v>0</v>
          </cell>
          <cell r="M10671">
            <v>0</v>
          </cell>
          <cell r="N10671">
            <v>0</v>
          </cell>
          <cell r="O10671" t="str">
            <v>+++</v>
          </cell>
        </row>
        <row r="10672">
          <cell r="A10672" t="str">
            <v>660.40.55.060-6375.12</v>
          </cell>
          <cell r="B10672" t="str">
            <v>660</v>
          </cell>
          <cell r="C10672" t="str">
            <v>40</v>
          </cell>
          <cell r="D10672" t="str">
            <v>55</v>
          </cell>
          <cell r="E10672" t="str">
            <v>060</v>
          </cell>
          <cell r="F10672" t="str">
            <v>6375.12</v>
          </cell>
          <cell r="G10672" t="str">
            <v>Operating Fees Curbside Recycling</v>
          </cell>
          <cell r="H10672">
            <v>0</v>
          </cell>
          <cell r="I10672">
            <v>0</v>
          </cell>
          <cell r="J10672">
            <v>0</v>
          </cell>
          <cell r="K10672">
            <v>0</v>
          </cell>
          <cell r="L10672">
            <v>0</v>
          </cell>
          <cell r="M10672">
            <v>0</v>
          </cell>
          <cell r="N10672">
            <v>0</v>
          </cell>
          <cell r="O10672" t="str">
            <v>+++</v>
          </cell>
        </row>
        <row r="10673">
          <cell r="A10673" t="str">
            <v>660.40.55.060-6375.15</v>
          </cell>
          <cell r="B10673" t="str">
            <v>660</v>
          </cell>
          <cell r="C10673" t="str">
            <v>40</v>
          </cell>
          <cell r="D10673" t="str">
            <v>55</v>
          </cell>
          <cell r="E10673" t="str">
            <v>060</v>
          </cell>
          <cell r="F10673" t="str">
            <v>6375.15</v>
          </cell>
          <cell r="G10673" t="str">
            <v>Operating Fees Concrete/Asphalt Tipping</v>
          </cell>
          <cell r="H10673">
            <v>0</v>
          </cell>
          <cell r="I10673">
            <v>0</v>
          </cell>
          <cell r="J10673">
            <v>0</v>
          </cell>
          <cell r="K10673">
            <v>0</v>
          </cell>
          <cell r="L10673">
            <v>0</v>
          </cell>
          <cell r="M10673">
            <v>0</v>
          </cell>
          <cell r="N10673">
            <v>0</v>
          </cell>
          <cell r="O10673" t="str">
            <v>+++</v>
          </cell>
        </row>
        <row r="10674">
          <cell r="A10674" t="str">
            <v>660.40.55.060-6375.16</v>
          </cell>
          <cell r="B10674" t="str">
            <v>660</v>
          </cell>
          <cell r="C10674" t="str">
            <v>40</v>
          </cell>
          <cell r="D10674" t="str">
            <v>55</v>
          </cell>
          <cell r="E10674" t="str">
            <v>060</v>
          </cell>
          <cell r="F10674" t="str">
            <v>6375.16</v>
          </cell>
          <cell r="G10674" t="str">
            <v>Operating Fees Universal Waste Recycling</v>
          </cell>
          <cell r="H10674">
            <v>0</v>
          </cell>
          <cell r="I10674">
            <v>0</v>
          </cell>
          <cell r="J10674">
            <v>0</v>
          </cell>
          <cell r="K10674">
            <v>0</v>
          </cell>
          <cell r="L10674">
            <v>0</v>
          </cell>
          <cell r="M10674">
            <v>0</v>
          </cell>
          <cell r="N10674">
            <v>0</v>
          </cell>
          <cell r="O10674" t="str">
            <v>+++</v>
          </cell>
        </row>
        <row r="10675">
          <cell r="A10675" t="str">
            <v>660.40.55.060-6375.18</v>
          </cell>
          <cell r="B10675" t="str">
            <v>660</v>
          </cell>
          <cell r="C10675" t="str">
            <v>40</v>
          </cell>
          <cell r="D10675" t="str">
            <v>55</v>
          </cell>
          <cell r="E10675" t="str">
            <v>060</v>
          </cell>
          <cell r="F10675" t="str">
            <v>6375.18</v>
          </cell>
          <cell r="G10675" t="str">
            <v>Operating Fees Used Oil Recycling</v>
          </cell>
          <cell r="H10675">
            <v>0</v>
          </cell>
          <cell r="I10675">
            <v>0</v>
          </cell>
          <cell r="J10675">
            <v>0</v>
          </cell>
          <cell r="K10675">
            <v>0</v>
          </cell>
          <cell r="L10675">
            <v>0</v>
          </cell>
          <cell r="M10675">
            <v>0</v>
          </cell>
          <cell r="N10675">
            <v>0</v>
          </cell>
          <cell r="O10675" t="str">
            <v>+++</v>
          </cell>
        </row>
        <row r="10676">
          <cell r="A10676" t="str">
            <v>660.40.55.060-6375.19</v>
          </cell>
          <cell r="B10676" t="str">
            <v>660</v>
          </cell>
          <cell r="C10676" t="str">
            <v>40</v>
          </cell>
          <cell r="D10676" t="str">
            <v>55</v>
          </cell>
          <cell r="E10676" t="str">
            <v>060</v>
          </cell>
          <cell r="F10676" t="str">
            <v>6375.19</v>
          </cell>
          <cell r="G10676" t="str">
            <v>Operating Fees Highway Signal</v>
          </cell>
          <cell r="H10676">
            <v>0</v>
          </cell>
          <cell r="I10676">
            <v>0</v>
          </cell>
          <cell r="J10676">
            <v>0</v>
          </cell>
          <cell r="K10676">
            <v>0</v>
          </cell>
          <cell r="L10676">
            <v>0</v>
          </cell>
          <cell r="M10676">
            <v>0</v>
          </cell>
          <cell r="N10676">
            <v>0</v>
          </cell>
          <cell r="O10676" t="str">
            <v>+++</v>
          </cell>
        </row>
        <row r="10677">
          <cell r="A10677" t="str">
            <v>660.40.55.060-6375.20</v>
          </cell>
          <cell r="B10677" t="str">
            <v>660</v>
          </cell>
          <cell r="C10677" t="str">
            <v>40</v>
          </cell>
          <cell r="D10677" t="str">
            <v>55</v>
          </cell>
          <cell r="E10677" t="str">
            <v>060</v>
          </cell>
          <cell r="F10677" t="str">
            <v>6375.20</v>
          </cell>
          <cell r="G10677" t="str">
            <v>Operating Fees Fines and Penalties</v>
          </cell>
          <cell r="H10677">
            <v>0</v>
          </cell>
          <cell r="I10677">
            <v>0</v>
          </cell>
          <cell r="J10677">
            <v>0</v>
          </cell>
          <cell r="K10677">
            <v>0</v>
          </cell>
          <cell r="L10677">
            <v>0</v>
          </cell>
          <cell r="M10677">
            <v>0</v>
          </cell>
          <cell r="N10677">
            <v>0</v>
          </cell>
          <cell r="O10677" t="str">
            <v>+++</v>
          </cell>
        </row>
        <row r="10678">
          <cell r="A10678" t="str">
            <v>660.40.55.060-6400.01</v>
          </cell>
          <cell r="B10678" t="str">
            <v>660</v>
          </cell>
          <cell r="C10678" t="str">
            <v>40</v>
          </cell>
          <cell r="D10678" t="str">
            <v>55</v>
          </cell>
          <cell r="E10678" t="str">
            <v>060</v>
          </cell>
          <cell r="F10678" t="str">
            <v>6400.01</v>
          </cell>
          <cell r="G10678" t="str">
            <v>Repairs &amp; Maintenance Building</v>
          </cell>
          <cell r="H10678">
            <v>0</v>
          </cell>
          <cell r="I10678">
            <v>0</v>
          </cell>
          <cell r="J10678">
            <v>0</v>
          </cell>
          <cell r="K10678">
            <v>0</v>
          </cell>
          <cell r="L10678">
            <v>0</v>
          </cell>
          <cell r="M10678">
            <v>0</v>
          </cell>
          <cell r="N10678">
            <v>0</v>
          </cell>
          <cell r="O10678" t="str">
            <v>+++</v>
          </cell>
        </row>
        <row r="10679">
          <cell r="A10679" t="str">
            <v>660.40.55.060-6400.02</v>
          </cell>
          <cell r="B10679" t="str">
            <v>660</v>
          </cell>
          <cell r="C10679" t="str">
            <v>40</v>
          </cell>
          <cell r="D10679" t="str">
            <v>55</v>
          </cell>
          <cell r="E10679" t="str">
            <v>060</v>
          </cell>
          <cell r="F10679" t="str">
            <v>6400.02</v>
          </cell>
          <cell r="G10679" t="str">
            <v>Repairs &amp; Maintenance Minor Equipment/Other</v>
          </cell>
          <cell r="H10679">
            <v>0</v>
          </cell>
          <cell r="I10679">
            <v>0</v>
          </cell>
          <cell r="J10679">
            <v>0</v>
          </cell>
          <cell r="K10679">
            <v>0</v>
          </cell>
          <cell r="L10679">
            <v>0</v>
          </cell>
          <cell r="M10679">
            <v>0</v>
          </cell>
          <cell r="N10679">
            <v>0</v>
          </cell>
          <cell r="O10679" t="str">
            <v>+++</v>
          </cell>
        </row>
        <row r="10680">
          <cell r="A10680" t="str">
            <v>660.40.55.060-6400.03</v>
          </cell>
          <cell r="B10680" t="str">
            <v>660</v>
          </cell>
          <cell r="C10680" t="str">
            <v>40</v>
          </cell>
          <cell r="D10680" t="str">
            <v>55</v>
          </cell>
          <cell r="E10680" t="str">
            <v>060</v>
          </cell>
          <cell r="F10680" t="str">
            <v>6400.03</v>
          </cell>
          <cell r="G10680" t="str">
            <v>Repairs &amp; Maintenance Major Repair &amp; Contingency</v>
          </cell>
          <cell r="H10680">
            <v>0</v>
          </cell>
          <cell r="I10680">
            <v>0</v>
          </cell>
          <cell r="J10680">
            <v>0</v>
          </cell>
          <cell r="K10680">
            <v>0</v>
          </cell>
          <cell r="L10680">
            <v>0</v>
          </cell>
          <cell r="M10680">
            <v>0</v>
          </cell>
          <cell r="N10680">
            <v>0</v>
          </cell>
          <cell r="O10680" t="str">
            <v>+++</v>
          </cell>
        </row>
        <row r="10681">
          <cell r="A10681" t="str">
            <v>660.40.55.060-6400.04</v>
          </cell>
          <cell r="B10681" t="str">
            <v>660</v>
          </cell>
          <cell r="C10681" t="str">
            <v>40</v>
          </cell>
          <cell r="D10681" t="str">
            <v>55</v>
          </cell>
          <cell r="E10681" t="str">
            <v>060</v>
          </cell>
          <cell r="F10681" t="str">
            <v>6400.04</v>
          </cell>
          <cell r="G10681" t="str">
            <v>Repairs &amp; Maintenance Equipment Rental</v>
          </cell>
          <cell r="H10681">
            <v>0</v>
          </cell>
          <cell r="I10681">
            <v>0</v>
          </cell>
          <cell r="J10681">
            <v>0</v>
          </cell>
          <cell r="K10681">
            <v>0</v>
          </cell>
          <cell r="L10681">
            <v>0</v>
          </cell>
          <cell r="M10681">
            <v>0</v>
          </cell>
          <cell r="N10681">
            <v>0</v>
          </cell>
          <cell r="O10681" t="str">
            <v>+++</v>
          </cell>
        </row>
        <row r="10682">
          <cell r="A10682" t="str">
            <v>660.40.55.060-6400.05</v>
          </cell>
          <cell r="B10682" t="str">
            <v>660</v>
          </cell>
          <cell r="C10682" t="str">
            <v>40</v>
          </cell>
          <cell r="D10682" t="str">
            <v>55</v>
          </cell>
          <cell r="E10682" t="str">
            <v>060</v>
          </cell>
          <cell r="F10682" t="str">
            <v>6400.05</v>
          </cell>
          <cell r="G10682" t="str">
            <v>Repairs &amp; Maintenance Vehicle</v>
          </cell>
          <cell r="H10682">
            <v>0</v>
          </cell>
          <cell r="I10682">
            <v>0</v>
          </cell>
          <cell r="J10682">
            <v>0</v>
          </cell>
          <cell r="K10682">
            <v>0</v>
          </cell>
          <cell r="L10682">
            <v>0</v>
          </cell>
          <cell r="M10682">
            <v>0</v>
          </cell>
          <cell r="N10682">
            <v>0</v>
          </cell>
          <cell r="O10682" t="str">
            <v>+++</v>
          </cell>
        </row>
        <row r="10683">
          <cell r="A10683" t="str">
            <v>660.40.55.060-6400.07</v>
          </cell>
          <cell r="B10683" t="str">
            <v>660</v>
          </cell>
          <cell r="C10683" t="str">
            <v>40</v>
          </cell>
          <cell r="D10683" t="str">
            <v>55</v>
          </cell>
          <cell r="E10683" t="str">
            <v>060</v>
          </cell>
          <cell r="F10683" t="str">
            <v>6400.07</v>
          </cell>
          <cell r="G10683" t="str">
            <v>Repairs &amp; Maintenance Radio Communication</v>
          </cell>
          <cell r="H10683">
            <v>0</v>
          </cell>
          <cell r="I10683">
            <v>0</v>
          </cell>
          <cell r="J10683">
            <v>0</v>
          </cell>
          <cell r="K10683">
            <v>0</v>
          </cell>
          <cell r="L10683">
            <v>0</v>
          </cell>
          <cell r="M10683">
            <v>0</v>
          </cell>
          <cell r="N10683">
            <v>0</v>
          </cell>
          <cell r="O10683" t="str">
            <v>+++</v>
          </cell>
        </row>
        <row r="10684">
          <cell r="A10684" t="str">
            <v>660.40.55.060-6400.09</v>
          </cell>
          <cell r="B10684" t="str">
            <v>660</v>
          </cell>
          <cell r="C10684" t="str">
            <v>40</v>
          </cell>
          <cell r="D10684" t="str">
            <v>55</v>
          </cell>
          <cell r="E10684" t="str">
            <v>060</v>
          </cell>
          <cell r="F10684" t="str">
            <v>6400.09</v>
          </cell>
          <cell r="G10684" t="str">
            <v>Repairs &amp; Maintenance Well</v>
          </cell>
          <cell r="H10684">
            <v>0</v>
          </cell>
          <cell r="I10684">
            <v>0</v>
          </cell>
          <cell r="J10684">
            <v>0</v>
          </cell>
          <cell r="K10684">
            <v>0</v>
          </cell>
          <cell r="L10684">
            <v>0</v>
          </cell>
          <cell r="M10684">
            <v>0</v>
          </cell>
          <cell r="N10684">
            <v>0</v>
          </cell>
          <cell r="O10684" t="str">
            <v>+++</v>
          </cell>
        </row>
        <row r="10685">
          <cell r="A10685" t="str">
            <v>660.40.55.060-6400.10</v>
          </cell>
          <cell r="B10685" t="str">
            <v>660</v>
          </cell>
          <cell r="C10685" t="str">
            <v>40</v>
          </cell>
          <cell r="D10685" t="str">
            <v>55</v>
          </cell>
          <cell r="E10685" t="str">
            <v>060</v>
          </cell>
          <cell r="F10685" t="str">
            <v>6400.10</v>
          </cell>
          <cell r="G10685" t="str">
            <v>Repairs &amp; Maintenance Pavement</v>
          </cell>
          <cell r="H10685">
            <v>0</v>
          </cell>
          <cell r="I10685">
            <v>0</v>
          </cell>
          <cell r="J10685">
            <v>0</v>
          </cell>
          <cell r="K10685">
            <v>0</v>
          </cell>
          <cell r="L10685">
            <v>0</v>
          </cell>
          <cell r="M10685">
            <v>0</v>
          </cell>
          <cell r="N10685">
            <v>0</v>
          </cell>
          <cell r="O10685" t="str">
            <v>+++</v>
          </cell>
        </row>
        <row r="10686">
          <cell r="A10686" t="str">
            <v>660.40.55.060-6400.12</v>
          </cell>
          <cell r="B10686" t="str">
            <v>660</v>
          </cell>
          <cell r="C10686" t="str">
            <v>40</v>
          </cell>
          <cell r="D10686" t="str">
            <v>55</v>
          </cell>
          <cell r="E10686" t="str">
            <v>060</v>
          </cell>
          <cell r="F10686" t="str">
            <v>6400.12</v>
          </cell>
          <cell r="G10686" t="str">
            <v>Repairs &amp; Maintenance Pump</v>
          </cell>
          <cell r="H10686">
            <v>0</v>
          </cell>
          <cell r="I10686">
            <v>0</v>
          </cell>
          <cell r="J10686">
            <v>0</v>
          </cell>
          <cell r="K10686">
            <v>0</v>
          </cell>
          <cell r="L10686">
            <v>0</v>
          </cell>
          <cell r="M10686">
            <v>0</v>
          </cell>
          <cell r="N10686">
            <v>0</v>
          </cell>
          <cell r="O10686" t="str">
            <v>+++</v>
          </cell>
        </row>
        <row r="10687">
          <cell r="A10687" t="str">
            <v>660.40.55.060-6400.13</v>
          </cell>
          <cell r="B10687" t="str">
            <v>660</v>
          </cell>
          <cell r="C10687" t="str">
            <v>40</v>
          </cell>
          <cell r="D10687" t="str">
            <v>55</v>
          </cell>
          <cell r="E10687" t="str">
            <v>060</v>
          </cell>
          <cell r="F10687" t="str">
            <v>6400.13</v>
          </cell>
          <cell r="G10687" t="str">
            <v>Repairs &amp; Maintenance Storm Drain</v>
          </cell>
          <cell r="H10687">
            <v>0</v>
          </cell>
          <cell r="I10687">
            <v>0</v>
          </cell>
          <cell r="J10687">
            <v>0</v>
          </cell>
          <cell r="K10687">
            <v>0</v>
          </cell>
          <cell r="L10687">
            <v>0</v>
          </cell>
          <cell r="M10687">
            <v>0</v>
          </cell>
          <cell r="N10687">
            <v>0</v>
          </cell>
          <cell r="O10687" t="str">
            <v>+++</v>
          </cell>
        </row>
        <row r="10688">
          <cell r="A10688" t="str">
            <v>660.40.55.060-6400.19</v>
          </cell>
          <cell r="B10688" t="str">
            <v>660</v>
          </cell>
          <cell r="C10688" t="str">
            <v>40</v>
          </cell>
          <cell r="D10688" t="str">
            <v>55</v>
          </cell>
          <cell r="E10688" t="str">
            <v>060</v>
          </cell>
          <cell r="F10688" t="str">
            <v>6400.19</v>
          </cell>
          <cell r="G10688" t="str">
            <v>Repairs &amp; Maintenance Testing/Certifications</v>
          </cell>
          <cell r="H10688">
            <v>0</v>
          </cell>
          <cell r="I10688">
            <v>0</v>
          </cell>
          <cell r="J10688">
            <v>0</v>
          </cell>
          <cell r="K10688">
            <v>0</v>
          </cell>
          <cell r="L10688">
            <v>0</v>
          </cell>
          <cell r="M10688">
            <v>0</v>
          </cell>
          <cell r="N10688">
            <v>0</v>
          </cell>
          <cell r="O10688" t="str">
            <v>+++</v>
          </cell>
        </row>
        <row r="10689">
          <cell r="A10689" t="str">
            <v>660.40.55.060-6400.20</v>
          </cell>
          <cell r="B10689" t="str">
            <v>660</v>
          </cell>
          <cell r="C10689" t="str">
            <v>40</v>
          </cell>
          <cell r="D10689" t="str">
            <v>55</v>
          </cell>
          <cell r="E10689" t="str">
            <v>060</v>
          </cell>
          <cell r="F10689" t="str">
            <v>6400.20</v>
          </cell>
          <cell r="G10689" t="str">
            <v>Repairs &amp; Maintenance Property Maintenance</v>
          </cell>
          <cell r="H10689">
            <v>0</v>
          </cell>
          <cell r="I10689">
            <v>0</v>
          </cell>
          <cell r="J10689">
            <v>0</v>
          </cell>
          <cell r="K10689">
            <v>0</v>
          </cell>
          <cell r="L10689">
            <v>0</v>
          </cell>
          <cell r="M10689">
            <v>0</v>
          </cell>
          <cell r="N10689">
            <v>0</v>
          </cell>
          <cell r="O10689" t="str">
            <v>+++</v>
          </cell>
        </row>
        <row r="10690">
          <cell r="A10690" t="str">
            <v>660.40.55.060-6400.21</v>
          </cell>
          <cell r="B10690" t="str">
            <v>660</v>
          </cell>
          <cell r="C10690" t="str">
            <v>40</v>
          </cell>
          <cell r="D10690" t="str">
            <v>55</v>
          </cell>
          <cell r="E10690" t="str">
            <v>060</v>
          </cell>
          <cell r="F10690" t="str">
            <v>6400.21</v>
          </cell>
          <cell r="G10690" t="str">
            <v>Repairs &amp; Maintenance Soundwall/Barriers</v>
          </cell>
          <cell r="H10690">
            <v>0</v>
          </cell>
          <cell r="I10690">
            <v>0</v>
          </cell>
          <cell r="J10690">
            <v>0</v>
          </cell>
          <cell r="K10690">
            <v>0</v>
          </cell>
          <cell r="L10690">
            <v>0</v>
          </cell>
          <cell r="M10690">
            <v>0</v>
          </cell>
          <cell r="N10690">
            <v>0</v>
          </cell>
          <cell r="O10690" t="str">
            <v>+++</v>
          </cell>
        </row>
        <row r="10691">
          <cell r="A10691" t="str">
            <v>660.40.55.060-6400.22</v>
          </cell>
          <cell r="B10691" t="str">
            <v>660</v>
          </cell>
          <cell r="C10691" t="str">
            <v>40</v>
          </cell>
          <cell r="D10691" t="str">
            <v>55</v>
          </cell>
          <cell r="E10691" t="str">
            <v>060</v>
          </cell>
          <cell r="F10691" t="str">
            <v>6400.22</v>
          </cell>
          <cell r="G10691" t="str">
            <v>Repairs &amp; Maintenance Curb Gutter Sidewalk</v>
          </cell>
          <cell r="H10691">
            <v>0</v>
          </cell>
          <cell r="I10691">
            <v>0</v>
          </cell>
          <cell r="J10691">
            <v>0</v>
          </cell>
          <cell r="K10691">
            <v>0</v>
          </cell>
          <cell r="L10691">
            <v>0</v>
          </cell>
          <cell r="M10691">
            <v>0</v>
          </cell>
          <cell r="N10691">
            <v>0</v>
          </cell>
          <cell r="O10691" t="str">
            <v>+++</v>
          </cell>
        </row>
        <row r="10692">
          <cell r="A10692" t="str">
            <v>660.40.55.060-6400.23</v>
          </cell>
          <cell r="B10692" t="str">
            <v>660</v>
          </cell>
          <cell r="C10692" t="str">
            <v>40</v>
          </cell>
          <cell r="D10692" t="str">
            <v>55</v>
          </cell>
          <cell r="E10692" t="str">
            <v>060</v>
          </cell>
          <cell r="F10692" t="str">
            <v>6400.23</v>
          </cell>
          <cell r="G10692" t="str">
            <v>Repairs &amp; Maintenance Bin Repair</v>
          </cell>
          <cell r="H10692">
            <v>0</v>
          </cell>
          <cell r="I10692">
            <v>0</v>
          </cell>
          <cell r="J10692">
            <v>0</v>
          </cell>
          <cell r="K10692">
            <v>0</v>
          </cell>
          <cell r="L10692">
            <v>0</v>
          </cell>
          <cell r="M10692">
            <v>0</v>
          </cell>
          <cell r="N10692">
            <v>0</v>
          </cell>
          <cell r="O10692" t="str">
            <v>+++</v>
          </cell>
        </row>
        <row r="10693">
          <cell r="A10693" t="str">
            <v>660.40.55.060-6410.02</v>
          </cell>
          <cell r="B10693" t="str">
            <v>660</v>
          </cell>
          <cell r="C10693" t="str">
            <v>40</v>
          </cell>
          <cell r="D10693" t="str">
            <v>55</v>
          </cell>
          <cell r="E10693" t="str">
            <v>060</v>
          </cell>
          <cell r="F10693" t="str">
            <v>6410.02</v>
          </cell>
          <cell r="G10693" t="str">
            <v>Repairs &amp; Maintenance-Transportation Slurry/Overlay</v>
          </cell>
          <cell r="H10693">
            <v>0</v>
          </cell>
          <cell r="I10693">
            <v>0</v>
          </cell>
          <cell r="J10693">
            <v>0</v>
          </cell>
          <cell r="K10693">
            <v>0</v>
          </cell>
          <cell r="L10693">
            <v>0</v>
          </cell>
          <cell r="M10693">
            <v>0</v>
          </cell>
          <cell r="N10693">
            <v>0</v>
          </cell>
          <cell r="O10693" t="str">
            <v>+++</v>
          </cell>
        </row>
        <row r="10694">
          <cell r="A10694" t="str">
            <v>660.40.55.060-6500.04</v>
          </cell>
          <cell r="B10694" t="str">
            <v>660</v>
          </cell>
          <cell r="C10694" t="str">
            <v>40</v>
          </cell>
          <cell r="D10694" t="str">
            <v>55</v>
          </cell>
          <cell r="E10694" t="str">
            <v>060</v>
          </cell>
          <cell r="F10694" t="str">
            <v>6500.04</v>
          </cell>
          <cell r="G10694" t="str">
            <v>Claims &amp; Insurance Insurance Premiums</v>
          </cell>
          <cell r="H10694">
            <v>0</v>
          </cell>
          <cell r="I10694">
            <v>0</v>
          </cell>
          <cell r="J10694">
            <v>0</v>
          </cell>
          <cell r="K10694">
            <v>0</v>
          </cell>
          <cell r="L10694">
            <v>0</v>
          </cell>
          <cell r="M10694">
            <v>0</v>
          </cell>
          <cell r="N10694">
            <v>0</v>
          </cell>
          <cell r="O10694" t="str">
            <v>+++</v>
          </cell>
        </row>
        <row r="10695">
          <cell r="A10695" t="str">
            <v>660.40.55.060-6600.01</v>
          </cell>
          <cell r="B10695" t="str">
            <v>660</v>
          </cell>
          <cell r="C10695" t="str">
            <v>40</v>
          </cell>
          <cell r="D10695" t="str">
            <v>55</v>
          </cell>
          <cell r="E10695" t="str">
            <v>060</v>
          </cell>
          <cell r="F10695" t="str">
            <v>6600.01</v>
          </cell>
          <cell r="G10695" t="str">
            <v>Administrative Expenses Meetings</v>
          </cell>
          <cell r="H10695">
            <v>0</v>
          </cell>
          <cell r="I10695">
            <v>0</v>
          </cell>
          <cell r="J10695">
            <v>0</v>
          </cell>
          <cell r="K10695">
            <v>0</v>
          </cell>
          <cell r="L10695">
            <v>0</v>
          </cell>
          <cell r="M10695">
            <v>0</v>
          </cell>
          <cell r="N10695">
            <v>0</v>
          </cell>
          <cell r="O10695" t="str">
            <v>+++</v>
          </cell>
        </row>
        <row r="10696">
          <cell r="A10696" t="str">
            <v>660.40.55.060-6600.03</v>
          </cell>
          <cell r="B10696" t="str">
            <v>660</v>
          </cell>
          <cell r="C10696" t="str">
            <v>40</v>
          </cell>
          <cell r="D10696" t="str">
            <v>55</v>
          </cell>
          <cell r="E10696" t="str">
            <v>060</v>
          </cell>
          <cell r="F10696" t="str">
            <v>6600.03</v>
          </cell>
          <cell r="G10696" t="str">
            <v>Administrative Expenses Mileage Reimbursement</v>
          </cell>
          <cell r="H10696">
            <v>0</v>
          </cell>
          <cell r="I10696">
            <v>0</v>
          </cell>
          <cell r="J10696">
            <v>0</v>
          </cell>
          <cell r="K10696">
            <v>0</v>
          </cell>
          <cell r="L10696">
            <v>0</v>
          </cell>
          <cell r="M10696">
            <v>0</v>
          </cell>
          <cell r="N10696">
            <v>0</v>
          </cell>
          <cell r="O10696" t="str">
            <v>+++</v>
          </cell>
        </row>
        <row r="10697">
          <cell r="A10697" t="str">
            <v>660.40.55.060-6600.04</v>
          </cell>
          <cell r="B10697" t="str">
            <v>660</v>
          </cell>
          <cell r="C10697" t="str">
            <v>40</v>
          </cell>
          <cell r="D10697" t="str">
            <v>55</v>
          </cell>
          <cell r="E10697" t="str">
            <v>060</v>
          </cell>
          <cell r="F10697" t="str">
            <v>6600.04</v>
          </cell>
          <cell r="G10697" t="str">
            <v>Administrative Expenses Training/Conferences</v>
          </cell>
          <cell r="H10697">
            <v>0</v>
          </cell>
          <cell r="I10697">
            <v>0</v>
          </cell>
          <cell r="J10697">
            <v>0</v>
          </cell>
          <cell r="K10697">
            <v>0</v>
          </cell>
          <cell r="L10697">
            <v>0</v>
          </cell>
          <cell r="M10697">
            <v>0</v>
          </cell>
          <cell r="N10697">
            <v>0</v>
          </cell>
          <cell r="O10697" t="str">
            <v>+++</v>
          </cell>
        </row>
        <row r="10698">
          <cell r="A10698" t="str">
            <v>660.40.55.060-6600.05</v>
          </cell>
          <cell r="B10698" t="str">
            <v>660</v>
          </cell>
          <cell r="C10698" t="str">
            <v>40</v>
          </cell>
          <cell r="D10698" t="str">
            <v>55</v>
          </cell>
          <cell r="E10698" t="str">
            <v>060</v>
          </cell>
          <cell r="F10698" t="str">
            <v>6600.05</v>
          </cell>
          <cell r="G10698" t="str">
            <v>Administrative Expenses Public/Legal Advertisement</v>
          </cell>
          <cell r="H10698">
            <v>0</v>
          </cell>
          <cell r="I10698">
            <v>0</v>
          </cell>
          <cell r="J10698">
            <v>0</v>
          </cell>
          <cell r="K10698">
            <v>0</v>
          </cell>
          <cell r="L10698">
            <v>0</v>
          </cell>
          <cell r="M10698">
            <v>0</v>
          </cell>
          <cell r="N10698">
            <v>0</v>
          </cell>
          <cell r="O10698" t="str">
            <v>+++</v>
          </cell>
        </row>
        <row r="10699">
          <cell r="A10699" t="str">
            <v>660.40.55.060-6600.06</v>
          </cell>
          <cell r="B10699" t="str">
            <v>660</v>
          </cell>
          <cell r="C10699" t="str">
            <v>40</v>
          </cell>
          <cell r="D10699" t="str">
            <v>55</v>
          </cell>
          <cell r="E10699" t="str">
            <v>060</v>
          </cell>
          <cell r="F10699" t="str">
            <v>6600.06</v>
          </cell>
          <cell r="G10699" t="str">
            <v>Administrative Expenses Property/Building Rental</v>
          </cell>
          <cell r="H10699">
            <v>0</v>
          </cell>
          <cell r="I10699">
            <v>0</v>
          </cell>
          <cell r="J10699">
            <v>0</v>
          </cell>
          <cell r="K10699">
            <v>0</v>
          </cell>
          <cell r="L10699">
            <v>0</v>
          </cell>
          <cell r="M10699">
            <v>0</v>
          </cell>
          <cell r="N10699">
            <v>0</v>
          </cell>
          <cell r="O10699" t="str">
            <v>+++</v>
          </cell>
        </row>
        <row r="10700">
          <cell r="A10700" t="str">
            <v>660.40.55.060-6600.07</v>
          </cell>
          <cell r="B10700" t="str">
            <v>660</v>
          </cell>
          <cell r="C10700" t="str">
            <v>40</v>
          </cell>
          <cell r="D10700" t="str">
            <v>55</v>
          </cell>
          <cell r="E10700" t="str">
            <v>060</v>
          </cell>
          <cell r="F10700" t="str">
            <v>6600.07</v>
          </cell>
          <cell r="G10700" t="str">
            <v>Administrative Expenses Employee Recruitment</v>
          </cell>
          <cell r="H10700">
            <v>0</v>
          </cell>
          <cell r="I10700">
            <v>0</v>
          </cell>
          <cell r="J10700">
            <v>0</v>
          </cell>
          <cell r="K10700">
            <v>0</v>
          </cell>
          <cell r="L10700">
            <v>0</v>
          </cell>
          <cell r="M10700">
            <v>0</v>
          </cell>
          <cell r="N10700">
            <v>0</v>
          </cell>
          <cell r="O10700" t="str">
            <v>+++</v>
          </cell>
        </row>
        <row r="10701">
          <cell r="A10701" t="str">
            <v>660.40.55.060-6600.16</v>
          </cell>
          <cell r="B10701" t="str">
            <v>660</v>
          </cell>
          <cell r="C10701" t="str">
            <v>40</v>
          </cell>
          <cell r="D10701" t="str">
            <v>55</v>
          </cell>
          <cell r="E10701" t="str">
            <v>060</v>
          </cell>
          <cell r="F10701" t="str">
            <v>6600.16</v>
          </cell>
          <cell r="G10701" t="str">
            <v>Administrative Expenses Property Tax Assessments</v>
          </cell>
          <cell r="H10701">
            <v>0</v>
          </cell>
          <cell r="I10701">
            <v>0</v>
          </cell>
          <cell r="J10701">
            <v>0</v>
          </cell>
          <cell r="K10701">
            <v>0</v>
          </cell>
          <cell r="L10701">
            <v>0</v>
          </cell>
          <cell r="M10701">
            <v>0</v>
          </cell>
          <cell r="N10701">
            <v>0</v>
          </cell>
          <cell r="O10701" t="str">
            <v>+++</v>
          </cell>
        </row>
        <row r="10702">
          <cell r="A10702" t="str">
            <v>660.40.55.060-6600.23</v>
          </cell>
          <cell r="B10702" t="str">
            <v>660</v>
          </cell>
          <cell r="C10702" t="str">
            <v>40</v>
          </cell>
          <cell r="D10702" t="str">
            <v>55</v>
          </cell>
          <cell r="E10702" t="str">
            <v>060</v>
          </cell>
          <cell r="F10702" t="str">
            <v>6600.23</v>
          </cell>
          <cell r="G10702" t="str">
            <v>Administrative Expenses Public Education</v>
          </cell>
          <cell r="H10702">
            <v>0</v>
          </cell>
          <cell r="I10702">
            <v>0</v>
          </cell>
          <cell r="J10702">
            <v>0</v>
          </cell>
          <cell r="K10702">
            <v>0</v>
          </cell>
          <cell r="L10702">
            <v>0</v>
          </cell>
          <cell r="M10702">
            <v>0</v>
          </cell>
          <cell r="N10702">
            <v>0</v>
          </cell>
          <cell r="O10702" t="str">
            <v>+++</v>
          </cell>
        </row>
        <row r="10703">
          <cell r="A10703" t="str">
            <v>660.40.55.060-6600.25</v>
          </cell>
          <cell r="B10703" t="str">
            <v>660</v>
          </cell>
          <cell r="C10703" t="str">
            <v>40</v>
          </cell>
          <cell r="D10703" t="str">
            <v>55</v>
          </cell>
          <cell r="E10703" t="str">
            <v>060</v>
          </cell>
          <cell r="F10703" t="str">
            <v>6600.25</v>
          </cell>
          <cell r="G10703" t="str">
            <v>Administrative Expenses Support Services-Indirect Labor</v>
          </cell>
          <cell r="H10703">
            <v>0</v>
          </cell>
          <cell r="I10703">
            <v>0</v>
          </cell>
          <cell r="J10703">
            <v>0</v>
          </cell>
          <cell r="K10703">
            <v>0</v>
          </cell>
          <cell r="L10703">
            <v>0</v>
          </cell>
          <cell r="M10703">
            <v>0</v>
          </cell>
          <cell r="N10703">
            <v>0</v>
          </cell>
          <cell r="O10703" t="str">
            <v>+++</v>
          </cell>
        </row>
        <row r="10704">
          <cell r="A10704" t="str">
            <v>660.40.55.060-6600.26</v>
          </cell>
          <cell r="B10704" t="str">
            <v>660</v>
          </cell>
          <cell r="C10704" t="str">
            <v>40</v>
          </cell>
          <cell r="D10704" t="str">
            <v>55</v>
          </cell>
          <cell r="E10704" t="str">
            <v>060</v>
          </cell>
          <cell r="F10704" t="str">
            <v>6600.26</v>
          </cell>
          <cell r="G10704" t="str">
            <v>Administrative Expenses Support Services-IT</v>
          </cell>
          <cell r="H10704">
            <v>0</v>
          </cell>
          <cell r="I10704">
            <v>0</v>
          </cell>
          <cell r="J10704">
            <v>0</v>
          </cell>
          <cell r="K10704">
            <v>0</v>
          </cell>
          <cell r="L10704">
            <v>0</v>
          </cell>
          <cell r="M10704">
            <v>0</v>
          </cell>
          <cell r="N10704">
            <v>0</v>
          </cell>
          <cell r="O10704" t="str">
            <v>+++</v>
          </cell>
        </row>
        <row r="10705">
          <cell r="A10705" t="str">
            <v>660.40.55.060-6600.32</v>
          </cell>
          <cell r="B10705" t="str">
            <v>660</v>
          </cell>
          <cell r="C10705" t="str">
            <v>40</v>
          </cell>
          <cell r="D10705" t="str">
            <v>55</v>
          </cell>
          <cell r="E10705" t="str">
            <v>060</v>
          </cell>
          <cell r="F10705" t="str">
            <v>6600.32</v>
          </cell>
          <cell r="G10705" t="str">
            <v>Administrative Expenses Vehicle Fund Contribution</v>
          </cell>
          <cell r="H10705">
            <v>0</v>
          </cell>
          <cell r="I10705">
            <v>0</v>
          </cell>
          <cell r="J10705">
            <v>0</v>
          </cell>
          <cell r="K10705">
            <v>0</v>
          </cell>
          <cell r="L10705">
            <v>0</v>
          </cell>
          <cell r="M10705">
            <v>0</v>
          </cell>
          <cell r="N10705">
            <v>0</v>
          </cell>
          <cell r="O10705" t="str">
            <v>+++</v>
          </cell>
        </row>
        <row r="10706">
          <cell r="A10706" t="str">
            <v>660.40.55.060-6600.36</v>
          </cell>
          <cell r="B10706" t="str">
            <v>660</v>
          </cell>
          <cell r="C10706" t="str">
            <v>40</v>
          </cell>
          <cell r="D10706" t="str">
            <v>55</v>
          </cell>
          <cell r="E10706" t="str">
            <v>060</v>
          </cell>
          <cell r="F10706" t="str">
            <v>6600.36</v>
          </cell>
          <cell r="G10706" t="str">
            <v>Administrative Expenses IT Fund Contribution</v>
          </cell>
          <cell r="H10706">
            <v>0</v>
          </cell>
          <cell r="I10706">
            <v>0</v>
          </cell>
          <cell r="J10706">
            <v>0</v>
          </cell>
          <cell r="K10706">
            <v>0</v>
          </cell>
          <cell r="L10706">
            <v>0</v>
          </cell>
          <cell r="M10706">
            <v>0</v>
          </cell>
          <cell r="N10706">
            <v>0</v>
          </cell>
          <cell r="O10706" t="str">
            <v>+++</v>
          </cell>
        </row>
        <row r="10707">
          <cell r="A10707" t="str">
            <v>660.40.55.060-6600.41</v>
          </cell>
          <cell r="B10707" t="str">
            <v>660</v>
          </cell>
          <cell r="C10707" t="str">
            <v>40</v>
          </cell>
          <cell r="D10707" t="str">
            <v>55</v>
          </cell>
          <cell r="E10707" t="str">
            <v>060</v>
          </cell>
          <cell r="F10707" t="str">
            <v>6600.41</v>
          </cell>
          <cell r="G10707" t="str">
            <v>Administrative Expenses Community Clean-up</v>
          </cell>
          <cell r="H10707">
            <v>0</v>
          </cell>
          <cell r="I10707">
            <v>0</v>
          </cell>
          <cell r="J10707">
            <v>0</v>
          </cell>
          <cell r="K10707">
            <v>0</v>
          </cell>
          <cell r="L10707">
            <v>0</v>
          </cell>
          <cell r="M10707">
            <v>0</v>
          </cell>
          <cell r="N10707">
            <v>0</v>
          </cell>
          <cell r="O10707" t="str">
            <v>+++</v>
          </cell>
        </row>
        <row r="10708">
          <cell r="A10708" t="str">
            <v>660.40.55.060-7000.02</v>
          </cell>
          <cell r="B10708" t="str">
            <v>660</v>
          </cell>
          <cell r="C10708" t="str">
            <v>40</v>
          </cell>
          <cell r="D10708" t="str">
            <v>55</v>
          </cell>
          <cell r="E10708" t="str">
            <v>060</v>
          </cell>
          <cell r="F10708" t="str">
            <v>7000.02</v>
          </cell>
          <cell r="G10708" t="str">
            <v>Capital Outlay Vehicles-Major</v>
          </cell>
          <cell r="H10708">
            <v>0</v>
          </cell>
          <cell r="I10708">
            <v>0</v>
          </cell>
          <cell r="J10708">
            <v>0</v>
          </cell>
          <cell r="K10708">
            <v>0</v>
          </cell>
          <cell r="L10708">
            <v>0</v>
          </cell>
          <cell r="M10708">
            <v>0</v>
          </cell>
          <cell r="N10708">
            <v>0</v>
          </cell>
          <cell r="O10708" t="str">
            <v>+++</v>
          </cell>
        </row>
        <row r="10709">
          <cell r="A10709" t="str">
            <v>660.40.55.060-7000.03</v>
          </cell>
          <cell r="B10709" t="str">
            <v>660</v>
          </cell>
          <cell r="C10709" t="str">
            <v>40</v>
          </cell>
          <cell r="D10709" t="str">
            <v>55</v>
          </cell>
          <cell r="E10709" t="str">
            <v>060</v>
          </cell>
          <cell r="F10709" t="str">
            <v>7000.03</v>
          </cell>
          <cell r="G10709" t="str">
            <v>Capital Outlay Operations Equip-Minor</v>
          </cell>
          <cell r="H10709">
            <v>0</v>
          </cell>
          <cell r="I10709">
            <v>0</v>
          </cell>
          <cell r="J10709">
            <v>0</v>
          </cell>
          <cell r="K10709">
            <v>0</v>
          </cell>
          <cell r="L10709">
            <v>0</v>
          </cell>
          <cell r="M10709">
            <v>0</v>
          </cell>
          <cell r="N10709">
            <v>0</v>
          </cell>
          <cell r="O10709" t="str">
            <v>+++</v>
          </cell>
        </row>
        <row r="10710">
          <cell r="A10710" t="str">
            <v>660.40.55.060-7000.99</v>
          </cell>
          <cell r="B10710" t="str">
            <v>660</v>
          </cell>
          <cell r="C10710" t="str">
            <v>40</v>
          </cell>
          <cell r="D10710" t="str">
            <v>55</v>
          </cell>
          <cell r="E10710" t="str">
            <v>060</v>
          </cell>
          <cell r="F10710" t="str">
            <v>7000.99</v>
          </cell>
          <cell r="G10710" t="str">
            <v>Capital Outlay General</v>
          </cell>
          <cell r="H10710">
            <v>0</v>
          </cell>
          <cell r="I10710">
            <v>0</v>
          </cell>
          <cell r="J10710">
            <v>0</v>
          </cell>
          <cell r="K10710">
            <v>0</v>
          </cell>
          <cell r="L10710">
            <v>0</v>
          </cell>
          <cell r="M10710">
            <v>0</v>
          </cell>
          <cell r="N10710">
            <v>0</v>
          </cell>
          <cell r="O10710" t="str">
            <v>+++</v>
          </cell>
        </row>
        <row r="10711">
          <cell r="A10711" t="str">
            <v>660.40.55.500-5000.01</v>
          </cell>
          <cell r="B10711" t="str">
            <v>660</v>
          </cell>
          <cell r="C10711" t="str">
            <v>40</v>
          </cell>
          <cell r="D10711" t="str">
            <v>55</v>
          </cell>
          <cell r="E10711" t="str">
            <v>500</v>
          </cell>
          <cell r="F10711" t="str">
            <v>5000.01</v>
          </cell>
          <cell r="G10711" t="str">
            <v>Salaries Regular</v>
          </cell>
          <cell r="H10711">
            <v>0</v>
          </cell>
          <cell r="I10711">
            <v>0</v>
          </cell>
          <cell r="J10711">
            <v>0</v>
          </cell>
          <cell r="K10711">
            <v>0</v>
          </cell>
          <cell r="L10711">
            <v>0</v>
          </cell>
          <cell r="M10711">
            <v>0</v>
          </cell>
          <cell r="N10711">
            <v>0</v>
          </cell>
          <cell r="O10711" t="str">
            <v>+++</v>
          </cell>
        </row>
        <row r="10712">
          <cell r="A10712" t="str">
            <v>660.40.55.500-5000.02</v>
          </cell>
          <cell r="B10712" t="str">
            <v>660</v>
          </cell>
          <cell r="C10712" t="str">
            <v>40</v>
          </cell>
          <cell r="D10712" t="str">
            <v>55</v>
          </cell>
          <cell r="E10712" t="str">
            <v>500</v>
          </cell>
          <cell r="F10712" t="str">
            <v>5000.02</v>
          </cell>
          <cell r="G10712" t="str">
            <v>Salaries Part Time</v>
          </cell>
          <cell r="H10712">
            <v>0</v>
          </cell>
          <cell r="I10712">
            <v>0</v>
          </cell>
          <cell r="J10712">
            <v>0</v>
          </cell>
          <cell r="K10712">
            <v>0</v>
          </cell>
          <cell r="L10712">
            <v>0</v>
          </cell>
          <cell r="M10712">
            <v>0</v>
          </cell>
          <cell r="N10712">
            <v>0</v>
          </cell>
          <cell r="O10712" t="str">
            <v>+++</v>
          </cell>
        </row>
        <row r="10713">
          <cell r="A10713" t="str">
            <v>660.40.55.500-5000.03</v>
          </cell>
          <cell r="B10713" t="str">
            <v>660</v>
          </cell>
          <cell r="C10713" t="str">
            <v>40</v>
          </cell>
          <cell r="D10713" t="str">
            <v>55</v>
          </cell>
          <cell r="E10713" t="str">
            <v>500</v>
          </cell>
          <cell r="F10713" t="str">
            <v>5000.03</v>
          </cell>
          <cell r="G10713" t="str">
            <v>Salaries Overtime</v>
          </cell>
          <cell r="H10713">
            <v>0</v>
          </cell>
          <cell r="I10713">
            <v>0</v>
          </cell>
          <cell r="J10713">
            <v>0</v>
          </cell>
          <cell r="K10713">
            <v>0</v>
          </cell>
          <cell r="L10713">
            <v>0</v>
          </cell>
          <cell r="M10713">
            <v>0</v>
          </cell>
          <cell r="N10713">
            <v>0</v>
          </cell>
          <cell r="O10713" t="str">
            <v>+++</v>
          </cell>
        </row>
        <row r="10714">
          <cell r="A10714" t="str">
            <v>660.40.55.500-5000.04</v>
          </cell>
          <cell r="B10714" t="str">
            <v>660</v>
          </cell>
          <cell r="C10714" t="str">
            <v>40</v>
          </cell>
          <cell r="D10714" t="str">
            <v>55</v>
          </cell>
          <cell r="E10714" t="str">
            <v>500</v>
          </cell>
          <cell r="F10714" t="str">
            <v>5000.04</v>
          </cell>
          <cell r="G10714" t="str">
            <v>Salaries Holiday Pay</v>
          </cell>
          <cell r="H10714">
            <v>0</v>
          </cell>
          <cell r="I10714">
            <v>0</v>
          </cell>
          <cell r="J10714">
            <v>0</v>
          </cell>
          <cell r="K10714">
            <v>0</v>
          </cell>
          <cell r="L10714">
            <v>0</v>
          </cell>
          <cell r="M10714">
            <v>0</v>
          </cell>
          <cell r="N10714">
            <v>0</v>
          </cell>
          <cell r="O10714" t="str">
            <v>+++</v>
          </cell>
        </row>
        <row r="10715">
          <cell r="A10715" t="str">
            <v>660.40.55.500-5000.05</v>
          </cell>
          <cell r="B10715" t="str">
            <v>660</v>
          </cell>
          <cell r="C10715" t="str">
            <v>40</v>
          </cell>
          <cell r="D10715" t="str">
            <v>55</v>
          </cell>
          <cell r="E10715" t="str">
            <v>500</v>
          </cell>
          <cell r="F10715" t="str">
            <v>5000.05</v>
          </cell>
          <cell r="G10715" t="str">
            <v>Salaries Duty Pay</v>
          </cell>
          <cell r="H10715">
            <v>0</v>
          </cell>
          <cell r="I10715">
            <v>0</v>
          </cell>
          <cell r="J10715">
            <v>0</v>
          </cell>
          <cell r="K10715">
            <v>0</v>
          </cell>
          <cell r="L10715">
            <v>0</v>
          </cell>
          <cell r="M10715">
            <v>0</v>
          </cell>
          <cell r="N10715">
            <v>0</v>
          </cell>
          <cell r="O10715" t="str">
            <v>+++</v>
          </cell>
        </row>
        <row r="10716">
          <cell r="A10716" t="str">
            <v>660.40.55.500-5000.06</v>
          </cell>
          <cell r="B10716" t="str">
            <v>660</v>
          </cell>
          <cell r="C10716" t="str">
            <v>40</v>
          </cell>
          <cell r="D10716" t="str">
            <v>55</v>
          </cell>
          <cell r="E10716" t="str">
            <v>500</v>
          </cell>
          <cell r="F10716" t="str">
            <v>5000.06</v>
          </cell>
          <cell r="G10716" t="str">
            <v>Salaries Out of Class</v>
          </cell>
          <cell r="H10716">
            <v>0</v>
          </cell>
          <cell r="I10716">
            <v>0</v>
          </cell>
          <cell r="J10716">
            <v>0</v>
          </cell>
          <cell r="K10716">
            <v>0</v>
          </cell>
          <cell r="L10716">
            <v>0</v>
          </cell>
          <cell r="M10716">
            <v>0</v>
          </cell>
          <cell r="N10716">
            <v>0</v>
          </cell>
          <cell r="O10716" t="str">
            <v>+++</v>
          </cell>
        </row>
        <row r="10717">
          <cell r="A10717" t="str">
            <v>660.40.55.500-5000.07</v>
          </cell>
          <cell r="B10717" t="str">
            <v>660</v>
          </cell>
          <cell r="C10717" t="str">
            <v>40</v>
          </cell>
          <cell r="D10717" t="str">
            <v>55</v>
          </cell>
          <cell r="E10717" t="str">
            <v>500</v>
          </cell>
          <cell r="F10717" t="str">
            <v>5000.07</v>
          </cell>
          <cell r="G10717" t="str">
            <v>Salaries Admin Leave Pay</v>
          </cell>
          <cell r="H10717">
            <v>0</v>
          </cell>
          <cell r="I10717">
            <v>0</v>
          </cell>
          <cell r="J10717">
            <v>0</v>
          </cell>
          <cell r="K10717">
            <v>0</v>
          </cell>
          <cell r="L10717">
            <v>0</v>
          </cell>
          <cell r="M10717">
            <v>0</v>
          </cell>
          <cell r="N10717">
            <v>0</v>
          </cell>
          <cell r="O10717" t="str">
            <v>+++</v>
          </cell>
        </row>
        <row r="10718">
          <cell r="A10718" t="str">
            <v>660.40.55.500-5000.08</v>
          </cell>
          <cell r="B10718" t="str">
            <v>660</v>
          </cell>
          <cell r="C10718" t="str">
            <v>40</v>
          </cell>
          <cell r="D10718" t="str">
            <v>55</v>
          </cell>
          <cell r="E10718" t="str">
            <v>500</v>
          </cell>
          <cell r="F10718" t="str">
            <v>5000.08</v>
          </cell>
          <cell r="G10718" t="str">
            <v>Salaries Longevity Pay</v>
          </cell>
          <cell r="H10718">
            <v>0</v>
          </cell>
          <cell r="I10718">
            <v>0</v>
          </cell>
          <cell r="J10718">
            <v>0</v>
          </cell>
          <cell r="K10718">
            <v>0</v>
          </cell>
          <cell r="L10718">
            <v>0</v>
          </cell>
          <cell r="M10718">
            <v>0</v>
          </cell>
          <cell r="N10718">
            <v>0</v>
          </cell>
          <cell r="O10718" t="str">
            <v>+++</v>
          </cell>
        </row>
        <row r="10719">
          <cell r="A10719" t="str">
            <v>660.40.55.500-5000.09</v>
          </cell>
          <cell r="B10719" t="str">
            <v>660</v>
          </cell>
          <cell r="C10719" t="str">
            <v>40</v>
          </cell>
          <cell r="D10719" t="str">
            <v>55</v>
          </cell>
          <cell r="E10719" t="str">
            <v>500</v>
          </cell>
          <cell r="F10719" t="str">
            <v>5000.09</v>
          </cell>
          <cell r="G10719" t="str">
            <v>Salaries Mutual Aid Overtime</v>
          </cell>
          <cell r="H10719">
            <v>0</v>
          </cell>
          <cell r="I10719">
            <v>0</v>
          </cell>
          <cell r="J10719">
            <v>0</v>
          </cell>
          <cell r="K10719">
            <v>0</v>
          </cell>
          <cell r="L10719">
            <v>0</v>
          </cell>
          <cell r="M10719">
            <v>0</v>
          </cell>
          <cell r="N10719">
            <v>0</v>
          </cell>
          <cell r="O10719" t="str">
            <v>+++</v>
          </cell>
        </row>
        <row r="10720">
          <cell r="A10720" t="str">
            <v>660.40.55.500-5000.10</v>
          </cell>
          <cell r="B10720" t="str">
            <v>660</v>
          </cell>
          <cell r="C10720" t="str">
            <v>40</v>
          </cell>
          <cell r="D10720" t="str">
            <v>55</v>
          </cell>
          <cell r="E10720" t="str">
            <v>500</v>
          </cell>
          <cell r="F10720" t="str">
            <v>5000.10</v>
          </cell>
          <cell r="G10720" t="str">
            <v>Salaries Furloughs</v>
          </cell>
          <cell r="H10720">
            <v>0</v>
          </cell>
          <cell r="I10720">
            <v>0</v>
          </cell>
          <cell r="J10720">
            <v>0</v>
          </cell>
          <cell r="K10720">
            <v>0</v>
          </cell>
          <cell r="L10720">
            <v>0</v>
          </cell>
          <cell r="M10720">
            <v>0</v>
          </cell>
          <cell r="N10720">
            <v>0</v>
          </cell>
          <cell r="O10720" t="str">
            <v>+++</v>
          </cell>
        </row>
        <row r="10721">
          <cell r="A10721" t="str">
            <v>660.40.55.500-5000.11</v>
          </cell>
          <cell r="B10721" t="str">
            <v>660</v>
          </cell>
          <cell r="C10721" t="str">
            <v>40</v>
          </cell>
          <cell r="D10721" t="str">
            <v>55</v>
          </cell>
          <cell r="E10721" t="str">
            <v>500</v>
          </cell>
          <cell r="F10721" t="str">
            <v>5000.11</v>
          </cell>
          <cell r="G10721" t="str">
            <v>Salaries Worker's Comp</v>
          </cell>
          <cell r="H10721">
            <v>0</v>
          </cell>
          <cell r="I10721">
            <v>0</v>
          </cell>
          <cell r="J10721">
            <v>0</v>
          </cell>
          <cell r="K10721">
            <v>0</v>
          </cell>
          <cell r="L10721">
            <v>0</v>
          </cell>
          <cell r="M10721">
            <v>0</v>
          </cell>
          <cell r="N10721">
            <v>0</v>
          </cell>
          <cell r="O10721" t="str">
            <v>+++</v>
          </cell>
        </row>
        <row r="10722">
          <cell r="A10722" t="str">
            <v>660.40.55.500-5000.12</v>
          </cell>
          <cell r="B10722" t="str">
            <v>660</v>
          </cell>
          <cell r="C10722" t="str">
            <v>40</v>
          </cell>
          <cell r="D10722" t="str">
            <v>55</v>
          </cell>
          <cell r="E10722" t="str">
            <v>500</v>
          </cell>
          <cell r="F10722" t="str">
            <v>5000.12</v>
          </cell>
          <cell r="G10722" t="str">
            <v>Salaries Compensated Absences</v>
          </cell>
          <cell r="H10722">
            <v>0</v>
          </cell>
          <cell r="I10722">
            <v>0</v>
          </cell>
          <cell r="J10722">
            <v>0</v>
          </cell>
          <cell r="K10722">
            <v>0</v>
          </cell>
          <cell r="L10722">
            <v>0</v>
          </cell>
          <cell r="M10722">
            <v>0</v>
          </cell>
          <cell r="N10722">
            <v>0</v>
          </cell>
          <cell r="O10722" t="str">
            <v>+++</v>
          </cell>
        </row>
        <row r="10723">
          <cell r="A10723" t="str">
            <v>660.40.55.500-5000.99</v>
          </cell>
          <cell r="B10723" t="str">
            <v>660</v>
          </cell>
          <cell r="C10723" t="str">
            <v>40</v>
          </cell>
          <cell r="D10723" t="str">
            <v>55</v>
          </cell>
          <cell r="E10723" t="str">
            <v>500</v>
          </cell>
          <cell r="F10723" t="str">
            <v>5000.99</v>
          </cell>
          <cell r="G10723" t="str">
            <v>Salaries New Personnel Requests</v>
          </cell>
          <cell r="H10723">
            <v>0</v>
          </cell>
          <cell r="I10723">
            <v>0</v>
          </cell>
          <cell r="J10723">
            <v>0</v>
          </cell>
          <cell r="K10723">
            <v>0</v>
          </cell>
          <cell r="L10723">
            <v>0</v>
          </cell>
          <cell r="M10723">
            <v>0</v>
          </cell>
          <cell r="N10723">
            <v>0</v>
          </cell>
          <cell r="O10723" t="str">
            <v>+++</v>
          </cell>
        </row>
        <row r="10724">
          <cell r="A10724" t="str">
            <v>660.40.55.500-5100.00</v>
          </cell>
          <cell r="B10724" t="str">
            <v>660</v>
          </cell>
          <cell r="C10724" t="str">
            <v>40</v>
          </cell>
          <cell r="D10724" t="str">
            <v>55</v>
          </cell>
          <cell r="E10724" t="str">
            <v>500</v>
          </cell>
          <cell r="F10724" t="str">
            <v>5100.00</v>
          </cell>
          <cell r="G10724" t="str">
            <v>Benefits PERS Pool Liability</v>
          </cell>
          <cell r="H10724">
            <v>0</v>
          </cell>
          <cell r="I10724">
            <v>0</v>
          </cell>
          <cell r="J10724">
            <v>0</v>
          </cell>
          <cell r="K10724">
            <v>0</v>
          </cell>
          <cell r="L10724">
            <v>0</v>
          </cell>
          <cell r="M10724">
            <v>0</v>
          </cell>
          <cell r="N10724">
            <v>0</v>
          </cell>
          <cell r="O10724" t="str">
            <v>+++</v>
          </cell>
        </row>
        <row r="10725">
          <cell r="A10725" t="str">
            <v>660.40.55.500-5100.01</v>
          </cell>
          <cell r="B10725" t="str">
            <v>660</v>
          </cell>
          <cell r="C10725" t="str">
            <v>40</v>
          </cell>
          <cell r="D10725" t="str">
            <v>55</v>
          </cell>
          <cell r="E10725" t="str">
            <v>500</v>
          </cell>
          <cell r="F10725" t="str">
            <v>5100.01</v>
          </cell>
          <cell r="G10725" t="str">
            <v>Benefits Retirement</v>
          </cell>
          <cell r="H10725">
            <v>0</v>
          </cell>
          <cell r="I10725">
            <v>0</v>
          </cell>
          <cell r="J10725">
            <v>0</v>
          </cell>
          <cell r="K10725">
            <v>0</v>
          </cell>
          <cell r="L10725">
            <v>0</v>
          </cell>
          <cell r="M10725">
            <v>0</v>
          </cell>
          <cell r="N10725">
            <v>0</v>
          </cell>
          <cell r="O10725" t="str">
            <v>+++</v>
          </cell>
        </row>
        <row r="10726">
          <cell r="A10726" t="str">
            <v>660.40.55.500-5100.02</v>
          </cell>
          <cell r="B10726" t="str">
            <v>660</v>
          </cell>
          <cell r="C10726" t="str">
            <v>40</v>
          </cell>
          <cell r="D10726" t="str">
            <v>55</v>
          </cell>
          <cell r="E10726" t="str">
            <v>500</v>
          </cell>
          <cell r="F10726" t="str">
            <v>5100.02</v>
          </cell>
          <cell r="G10726" t="str">
            <v>Benefits Health Insurance</v>
          </cell>
          <cell r="H10726">
            <v>0</v>
          </cell>
          <cell r="I10726">
            <v>0</v>
          </cell>
          <cell r="J10726">
            <v>0</v>
          </cell>
          <cell r="K10726">
            <v>0</v>
          </cell>
          <cell r="L10726">
            <v>0</v>
          </cell>
          <cell r="M10726">
            <v>0</v>
          </cell>
          <cell r="N10726">
            <v>0</v>
          </cell>
          <cell r="O10726" t="str">
            <v>+++</v>
          </cell>
        </row>
        <row r="10727">
          <cell r="A10727" t="str">
            <v>660.40.55.500-5100.03</v>
          </cell>
          <cell r="B10727" t="str">
            <v>660</v>
          </cell>
          <cell r="C10727" t="str">
            <v>40</v>
          </cell>
          <cell r="D10727" t="str">
            <v>55</v>
          </cell>
          <cell r="E10727" t="str">
            <v>500</v>
          </cell>
          <cell r="F10727" t="str">
            <v>5100.03</v>
          </cell>
          <cell r="G10727" t="str">
            <v>Benefits Dental Insurance</v>
          </cell>
          <cell r="H10727">
            <v>0</v>
          </cell>
          <cell r="I10727">
            <v>0</v>
          </cell>
          <cell r="J10727">
            <v>0</v>
          </cell>
          <cell r="K10727">
            <v>0</v>
          </cell>
          <cell r="L10727">
            <v>0</v>
          </cell>
          <cell r="M10727">
            <v>0</v>
          </cell>
          <cell r="N10727">
            <v>0</v>
          </cell>
          <cell r="O10727" t="str">
            <v>+++</v>
          </cell>
        </row>
        <row r="10728">
          <cell r="A10728" t="str">
            <v>660.40.55.500-5100.04</v>
          </cell>
          <cell r="B10728" t="str">
            <v>660</v>
          </cell>
          <cell r="C10728" t="str">
            <v>40</v>
          </cell>
          <cell r="D10728" t="str">
            <v>55</v>
          </cell>
          <cell r="E10728" t="str">
            <v>500</v>
          </cell>
          <cell r="F10728" t="str">
            <v>5100.04</v>
          </cell>
          <cell r="G10728" t="str">
            <v>Benefits Vision Insurance</v>
          </cell>
          <cell r="H10728">
            <v>0</v>
          </cell>
          <cell r="I10728">
            <v>0</v>
          </cell>
          <cell r="J10728">
            <v>0</v>
          </cell>
          <cell r="K10728">
            <v>0</v>
          </cell>
          <cell r="L10728">
            <v>0</v>
          </cell>
          <cell r="M10728">
            <v>0</v>
          </cell>
          <cell r="N10728">
            <v>0</v>
          </cell>
          <cell r="O10728" t="str">
            <v>+++</v>
          </cell>
        </row>
        <row r="10729">
          <cell r="A10729" t="str">
            <v>660.40.55.500-5100.05</v>
          </cell>
          <cell r="B10729" t="str">
            <v>660</v>
          </cell>
          <cell r="C10729" t="str">
            <v>40</v>
          </cell>
          <cell r="D10729" t="str">
            <v>55</v>
          </cell>
          <cell r="E10729" t="str">
            <v>500</v>
          </cell>
          <cell r="F10729" t="str">
            <v>5100.05</v>
          </cell>
          <cell r="G10729" t="str">
            <v>Benefits Life Insurance</v>
          </cell>
          <cell r="H10729">
            <v>0</v>
          </cell>
          <cell r="I10729">
            <v>0</v>
          </cell>
          <cell r="J10729">
            <v>0</v>
          </cell>
          <cell r="K10729">
            <v>0</v>
          </cell>
          <cell r="L10729">
            <v>0</v>
          </cell>
          <cell r="M10729">
            <v>0</v>
          </cell>
          <cell r="N10729">
            <v>0</v>
          </cell>
          <cell r="O10729" t="str">
            <v>+++</v>
          </cell>
        </row>
        <row r="10730">
          <cell r="A10730" t="str">
            <v>660.40.55.500-5100.06</v>
          </cell>
          <cell r="B10730" t="str">
            <v>660</v>
          </cell>
          <cell r="C10730" t="str">
            <v>40</v>
          </cell>
          <cell r="D10730" t="str">
            <v>55</v>
          </cell>
          <cell r="E10730" t="str">
            <v>500</v>
          </cell>
          <cell r="F10730" t="str">
            <v>5100.06</v>
          </cell>
          <cell r="G10730" t="str">
            <v>Benefits Worker's Comp</v>
          </cell>
          <cell r="H10730">
            <v>0</v>
          </cell>
          <cell r="I10730">
            <v>0</v>
          </cell>
          <cell r="J10730">
            <v>0</v>
          </cell>
          <cell r="K10730">
            <v>0</v>
          </cell>
          <cell r="L10730">
            <v>0</v>
          </cell>
          <cell r="M10730">
            <v>0</v>
          </cell>
          <cell r="N10730">
            <v>0</v>
          </cell>
          <cell r="O10730" t="str">
            <v>+++</v>
          </cell>
        </row>
        <row r="10731">
          <cell r="A10731" t="str">
            <v>660.40.55.500-5100.07</v>
          </cell>
          <cell r="B10731" t="str">
            <v>660</v>
          </cell>
          <cell r="C10731" t="str">
            <v>40</v>
          </cell>
          <cell r="D10731" t="str">
            <v>55</v>
          </cell>
          <cell r="E10731" t="str">
            <v>500</v>
          </cell>
          <cell r="F10731" t="str">
            <v>5100.07</v>
          </cell>
          <cell r="G10731" t="str">
            <v>Benefits Long Term Disability</v>
          </cell>
          <cell r="H10731">
            <v>0</v>
          </cell>
          <cell r="I10731">
            <v>0</v>
          </cell>
          <cell r="J10731">
            <v>0</v>
          </cell>
          <cell r="K10731">
            <v>0</v>
          </cell>
          <cell r="L10731">
            <v>0</v>
          </cell>
          <cell r="M10731">
            <v>0</v>
          </cell>
          <cell r="N10731">
            <v>0</v>
          </cell>
          <cell r="O10731" t="str">
            <v>+++</v>
          </cell>
        </row>
        <row r="10732">
          <cell r="A10732" t="str">
            <v>660.40.55.500-5100.08</v>
          </cell>
          <cell r="B10732" t="str">
            <v>660</v>
          </cell>
          <cell r="C10732" t="str">
            <v>40</v>
          </cell>
          <cell r="D10732" t="str">
            <v>55</v>
          </cell>
          <cell r="E10732" t="str">
            <v>500</v>
          </cell>
          <cell r="F10732" t="str">
            <v>5100.08</v>
          </cell>
          <cell r="G10732" t="str">
            <v>Benefits Deferred Compensation</v>
          </cell>
          <cell r="H10732">
            <v>0</v>
          </cell>
          <cell r="I10732">
            <v>0</v>
          </cell>
          <cell r="J10732">
            <v>0</v>
          </cell>
          <cell r="K10732">
            <v>0</v>
          </cell>
          <cell r="L10732">
            <v>0</v>
          </cell>
          <cell r="M10732">
            <v>0</v>
          </cell>
          <cell r="N10732">
            <v>0</v>
          </cell>
          <cell r="O10732" t="str">
            <v>+++</v>
          </cell>
        </row>
        <row r="10733">
          <cell r="A10733" t="str">
            <v>660.40.55.500-5100.09</v>
          </cell>
          <cell r="B10733" t="str">
            <v>660</v>
          </cell>
          <cell r="C10733" t="str">
            <v>40</v>
          </cell>
          <cell r="D10733" t="str">
            <v>55</v>
          </cell>
          <cell r="E10733" t="str">
            <v>500</v>
          </cell>
          <cell r="F10733" t="str">
            <v>5100.09</v>
          </cell>
          <cell r="G10733" t="str">
            <v>Benefits Unemployment Insurance</v>
          </cell>
          <cell r="H10733">
            <v>0</v>
          </cell>
          <cell r="I10733">
            <v>0</v>
          </cell>
          <cell r="J10733">
            <v>0</v>
          </cell>
          <cell r="K10733">
            <v>0</v>
          </cell>
          <cell r="L10733">
            <v>0</v>
          </cell>
          <cell r="M10733">
            <v>0</v>
          </cell>
          <cell r="N10733">
            <v>0</v>
          </cell>
          <cell r="O10733" t="str">
            <v>+++</v>
          </cell>
        </row>
        <row r="10734">
          <cell r="A10734" t="str">
            <v>660.40.55.500-5100.10</v>
          </cell>
          <cell r="B10734" t="str">
            <v>660</v>
          </cell>
          <cell r="C10734" t="str">
            <v>40</v>
          </cell>
          <cell r="D10734" t="str">
            <v>55</v>
          </cell>
          <cell r="E10734" t="str">
            <v>500</v>
          </cell>
          <cell r="F10734" t="str">
            <v>5100.10</v>
          </cell>
          <cell r="G10734" t="str">
            <v>Benefits Uniform Allowance</v>
          </cell>
          <cell r="H10734">
            <v>0</v>
          </cell>
          <cell r="I10734">
            <v>0</v>
          </cell>
          <cell r="J10734">
            <v>0</v>
          </cell>
          <cell r="K10734">
            <v>0</v>
          </cell>
          <cell r="L10734">
            <v>0</v>
          </cell>
          <cell r="M10734">
            <v>0</v>
          </cell>
          <cell r="N10734">
            <v>0</v>
          </cell>
          <cell r="O10734" t="str">
            <v>+++</v>
          </cell>
        </row>
        <row r="10735">
          <cell r="A10735" t="str">
            <v>660.40.55.500-5100.11</v>
          </cell>
          <cell r="B10735" t="str">
            <v>660</v>
          </cell>
          <cell r="C10735" t="str">
            <v>40</v>
          </cell>
          <cell r="D10735" t="str">
            <v>55</v>
          </cell>
          <cell r="E10735" t="str">
            <v>500</v>
          </cell>
          <cell r="F10735" t="str">
            <v>5100.11</v>
          </cell>
          <cell r="G10735" t="str">
            <v>Benefits Medicare</v>
          </cell>
          <cell r="H10735">
            <v>0</v>
          </cell>
          <cell r="I10735">
            <v>0</v>
          </cell>
          <cell r="J10735">
            <v>0</v>
          </cell>
          <cell r="K10735">
            <v>0</v>
          </cell>
          <cell r="L10735">
            <v>0</v>
          </cell>
          <cell r="M10735">
            <v>0</v>
          </cell>
          <cell r="N10735">
            <v>0</v>
          </cell>
          <cell r="O10735" t="str">
            <v>+++</v>
          </cell>
        </row>
        <row r="10736">
          <cell r="A10736" t="str">
            <v>660.40.55.500-5100.12</v>
          </cell>
          <cell r="B10736" t="str">
            <v>660</v>
          </cell>
          <cell r="C10736" t="str">
            <v>40</v>
          </cell>
          <cell r="D10736" t="str">
            <v>55</v>
          </cell>
          <cell r="E10736" t="str">
            <v>500</v>
          </cell>
          <cell r="F10736" t="str">
            <v>5100.12</v>
          </cell>
          <cell r="G10736" t="str">
            <v>Benefits Annual Physical Exam</v>
          </cell>
          <cell r="H10736">
            <v>0</v>
          </cell>
          <cell r="I10736">
            <v>0</v>
          </cell>
          <cell r="J10736">
            <v>0</v>
          </cell>
          <cell r="K10736">
            <v>0</v>
          </cell>
          <cell r="L10736">
            <v>0</v>
          </cell>
          <cell r="M10736">
            <v>0</v>
          </cell>
          <cell r="N10736">
            <v>0</v>
          </cell>
          <cell r="O10736" t="str">
            <v>+++</v>
          </cell>
        </row>
        <row r="10737">
          <cell r="A10737" t="str">
            <v>660.40.55.500-5100.13</v>
          </cell>
          <cell r="B10737" t="str">
            <v>660</v>
          </cell>
          <cell r="C10737" t="str">
            <v>40</v>
          </cell>
          <cell r="D10737" t="str">
            <v>55</v>
          </cell>
          <cell r="E10737" t="str">
            <v>500</v>
          </cell>
          <cell r="F10737" t="str">
            <v>5100.13</v>
          </cell>
          <cell r="G10737" t="str">
            <v>Benefits Employee Assistance Program</v>
          </cell>
          <cell r="H10737">
            <v>0</v>
          </cell>
          <cell r="I10737">
            <v>0</v>
          </cell>
          <cell r="J10737">
            <v>0</v>
          </cell>
          <cell r="K10737">
            <v>0</v>
          </cell>
          <cell r="L10737">
            <v>0</v>
          </cell>
          <cell r="M10737">
            <v>0</v>
          </cell>
          <cell r="N10737">
            <v>0</v>
          </cell>
          <cell r="O10737" t="str">
            <v>+++</v>
          </cell>
        </row>
        <row r="10738">
          <cell r="A10738" t="str">
            <v>660.40.55.500-5100.14</v>
          </cell>
          <cell r="B10738" t="str">
            <v>660</v>
          </cell>
          <cell r="C10738" t="str">
            <v>40</v>
          </cell>
          <cell r="D10738" t="str">
            <v>55</v>
          </cell>
          <cell r="E10738" t="str">
            <v>500</v>
          </cell>
          <cell r="F10738" t="str">
            <v>5100.14</v>
          </cell>
          <cell r="G10738" t="str">
            <v>Benefits PPE</v>
          </cell>
          <cell r="H10738">
            <v>0</v>
          </cell>
          <cell r="I10738">
            <v>0</v>
          </cell>
          <cell r="J10738">
            <v>0</v>
          </cell>
          <cell r="K10738">
            <v>0</v>
          </cell>
          <cell r="L10738">
            <v>0</v>
          </cell>
          <cell r="M10738">
            <v>0</v>
          </cell>
          <cell r="N10738">
            <v>0</v>
          </cell>
          <cell r="O10738" t="str">
            <v>+++</v>
          </cell>
        </row>
        <row r="10739">
          <cell r="A10739" t="str">
            <v>660.40.55.500-5100.15</v>
          </cell>
          <cell r="B10739" t="str">
            <v>660</v>
          </cell>
          <cell r="C10739" t="str">
            <v>40</v>
          </cell>
          <cell r="D10739" t="str">
            <v>55</v>
          </cell>
          <cell r="E10739" t="str">
            <v>500</v>
          </cell>
          <cell r="F10739" t="str">
            <v>5100.15</v>
          </cell>
          <cell r="G10739" t="str">
            <v>Benefits Cell Phone Allowance</v>
          </cell>
          <cell r="H10739">
            <v>0</v>
          </cell>
          <cell r="I10739">
            <v>0</v>
          </cell>
          <cell r="J10739">
            <v>0</v>
          </cell>
          <cell r="K10739">
            <v>0</v>
          </cell>
          <cell r="L10739">
            <v>0</v>
          </cell>
          <cell r="M10739">
            <v>0</v>
          </cell>
          <cell r="N10739">
            <v>0</v>
          </cell>
          <cell r="O10739" t="str">
            <v>+++</v>
          </cell>
        </row>
        <row r="10740">
          <cell r="A10740" t="str">
            <v>660.40.55.500-5100.16</v>
          </cell>
          <cell r="B10740" t="str">
            <v>660</v>
          </cell>
          <cell r="C10740" t="str">
            <v>40</v>
          </cell>
          <cell r="D10740" t="str">
            <v>55</v>
          </cell>
          <cell r="E10740" t="str">
            <v>500</v>
          </cell>
          <cell r="F10740" t="str">
            <v>5100.16</v>
          </cell>
          <cell r="G10740" t="str">
            <v>Benefits 1959 Survivor Retirement</v>
          </cell>
          <cell r="H10740">
            <v>0</v>
          </cell>
          <cell r="I10740">
            <v>0</v>
          </cell>
          <cell r="J10740">
            <v>0</v>
          </cell>
          <cell r="K10740">
            <v>0</v>
          </cell>
          <cell r="L10740">
            <v>0</v>
          </cell>
          <cell r="M10740">
            <v>0</v>
          </cell>
          <cell r="N10740">
            <v>0</v>
          </cell>
          <cell r="O10740" t="str">
            <v>+++</v>
          </cell>
        </row>
        <row r="10741">
          <cell r="A10741" t="str">
            <v>660.40.55.500-5100.17</v>
          </cell>
          <cell r="B10741" t="str">
            <v>660</v>
          </cell>
          <cell r="C10741" t="str">
            <v>40</v>
          </cell>
          <cell r="D10741" t="str">
            <v>55</v>
          </cell>
          <cell r="E10741" t="str">
            <v>500</v>
          </cell>
          <cell r="F10741" t="str">
            <v>5100.17</v>
          </cell>
          <cell r="G10741" t="str">
            <v>Benefits Other Post Employment Benefits</v>
          </cell>
          <cell r="H10741">
            <v>0</v>
          </cell>
          <cell r="I10741">
            <v>0</v>
          </cell>
          <cell r="J10741">
            <v>0</v>
          </cell>
          <cell r="K10741">
            <v>0</v>
          </cell>
          <cell r="L10741">
            <v>0</v>
          </cell>
          <cell r="M10741">
            <v>0</v>
          </cell>
          <cell r="N10741">
            <v>0</v>
          </cell>
          <cell r="O10741" t="str">
            <v>+++</v>
          </cell>
        </row>
        <row r="10742">
          <cell r="A10742" t="str">
            <v>660.40.55.500-6400.01</v>
          </cell>
          <cell r="B10742" t="str">
            <v>660</v>
          </cell>
          <cell r="C10742" t="str">
            <v>40</v>
          </cell>
          <cell r="D10742" t="str">
            <v>55</v>
          </cell>
          <cell r="E10742" t="str">
            <v>500</v>
          </cell>
          <cell r="F10742" t="str">
            <v>6400.01</v>
          </cell>
          <cell r="G10742" t="str">
            <v>Repairs &amp; Maintenance Building</v>
          </cell>
          <cell r="H10742">
            <v>1800</v>
          </cell>
          <cell r="I10742">
            <v>0</v>
          </cell>
          <cell r="J10742">
            <v>1800</v>
          </cell>
          <cell r="K10742">
            <v>0</v>
          </cell>
          <cell r="L10742">
            <v>0</v>
          </cell>
          <cell r="M10742">
            <v>220.19</v>
          </cell>
          <cell r="N10742">
            <v>1579.81</v>
          </cell>
          <cell r="O10742">
            <v>0.12</v>
          </cell>
        </row>
        <row r="10743">
          <cell r="A10743" t="str">
            <v>660.40.55.500-6600.07</v>
          </cell>
          <cell r="B10743" t="str">
            <v>660</v>
          </cell>
          <cell r="C10743" t="str">
            <v>40</v>
          </cell>
          <cell r="D10743" t="str">
            <v>55</v>
          </cell>
          <cell r="E10743" t="str">
            <v>500</v>
          </cell>
          <cell r="F10743" t="str">
            <v>6600.07</v>
          </cell>
          <cell r="G10743" t="str">
            <v>Administrative Expenses Employee Recruitment</v>
          </cell>
          <cell r="H10743">
            <v>0</v>
          </cell>
          <cell r="I10743">
            <v>0</v>
          </cell>
          <cell r="J10743">
            <v>0</v>
          </cell>
          <cell r="K10743">
            <v>0</v>
          </cell>
          <cell r="L10743">
            <v>0</v>
          </cell>
          <cell r="M10743">
            <v>0</v>
          </cell>
          <cell r="N10743">
            <v>0</v>
          </cell>
          <cell r="O10743" t="str">
            <v>+++</v>
          </cell>
        </row>
        <row r="10744">
          <cell r="A10744" t="str">
            <v>660.40.55.510-5000.01</v>
          </cell>
          <cell r="B10744" t="str">
            <v>660</v>
          </cell>
          <cell r="C10744" t="str">
            <v>40</v>
          </cell>
          <cell r="D10744" t="str">
            <v>55</v>
          </cell>
          <cell r="E10744" t="str">
            <v>510</v>
          </cell>
          <cell r="F10744" t="str">
            <v>5000.01</v>
          </cell>
          <cell r="G10744" t="str">
            <v>Salaries Regular</v>
          </cell>
          <cell r="H10744">
            <v>17000</v>
          </cell>
          <cell r="I10744">
            <v>0</v>
          </cell>
          <cell r="J10744">
            <v>17000</v>
          </cell>
          <cell r="K10744">
            <v>0</v>
          </cell>
          <cell r="L10744">
            <v>0</v>
          </cell>
          <cell r="M10744">
            <v>4237.68</v>
          </cell>
          <cell r="N10744">
            <v>12762.32</v>
          </cell>
          <cell r="O10744">
            <v>0.25</v>
          </cell>
        </row>
        <row r="10745">
          <cell r="A10745" t="str">
            <v>660.40.55.510-5000.02</v>
          </cell>
          <cell r="B10745" t="str">
            <v>660</v>
          </cell>
          <cell r="C10745" t="str">
            <v>40</v>
          </cell>
          <cell r="D10745" t="str">
            <v>55</v>
          </cell>
          <cell r="E10745" t="str">
            <v>510</v>
          </cell>
          <cell r="F10745" t="str">
            <v>5000.02</v>
          </cell>
          <cell r="G10745" t="str">
            <v>Salaries Part Time</v>
          </cell>
          <cell r="H10745">
            <v>0</v>
          </cell>
          <cell r="I10745">
            <v>0</v>
          </cell>
          <cell r="J10745">
            <v>0</v>
          </cell>
          <cell r="K10745">
            <v>0</v>
          </cell>
          <cell r="L10745">
            <v>0</v>
          </cell>
          <cell r="M10745">
            <v>0</v>
          </cell>
          <cell r="N10745">
            <v>0</v>
          </cell>
          <cell r="O10745" t="str">
            <v>+++</v>
          </cell>
        </row>
        <row r="10746">
          <cell r="A10746" t="str">
            <v>660.40.55.510-5000.03</v>
          </cell>
          <cell r="B10746" t="str">
            <v>660</v>
          </cell>
          <cell r="C10746" t="str">
            <v>40</v>
          </cell>
          <cell r="D10746" t="str">
            <v>55</v>
          </cell>
          <cell r="E10746" t="str">
            <v>510</v>
          </cell>
          <cell r="F10746" t="str">
            <v>5000.03</v>
          </cell>
          <cell r="G10746" t="str">
            <v>Salaries Overtime</v>
          </cell>
          <cell r="H10746">
            <v>1250</v>
          </cell>
          <cell r="I10746">
            <v>0</v>
          </cell>
          <cell r="J10746">
            <v>1250</v>
          </cell>
          <cell r="K10746">
            <v>0</v>
          </cell>
          <cell r="L10746">
            <v>0</v>
          </cell>
          <cell r="M10746">
            <v>77.650000000000006</v>
          </cell>
          <cell r="N10746">
            <v>1172.3499999999999</v>
          </cell>
          <cell r="O10746">
            <v>0.06</v>
          </cell>
        </row>
        <row r="10747">
          <cell r="A10747" t="str">
            <v>660.40.55.510-5000.04</v>
          </cell>
          <cell r="B10747" t="str">
            <v>660</v>
          </cell>
          <cell r="C10747" t="str">
            <v>40</v>
          </cell>
          <cell r="D10747" t="str">
            <v>55</v>
          </cell>
          <cell r="E10747" t="str">
            <v>510</v>
          </cell>
          <cell r="F10747" t="str">
            <v>5000.04</v>
          </cell>
          <cell r="G10747" t="str">
            <v>Salaries Holiday Pay</v>
          </cell>
          <cell r="H10747">
            <v>0</v>
          </cell>
          <cell r="I10747">
            <v>0</v>
          </cell>
          <cell r="J10747">
            <v>0</v>
          </cell>
          <cell r="K10747">
            <v>0</v>
          </cell>
          <cell r="L10747">
            <v>0</v>
          </cell>
          <cell r="M10747">
            <v>0</v>
          </cell>
          <cell r="N10747">
            <v>0</v>
          </cell>
          <cell r="O10747" t="str">
            <v>+++</v>
          </cell>
        </row>
        <row r="10748">
          <cell r="A10748" t="str">
            <v>660.40.55.510-5000.05</v>
          </cell>
          <cell r="B10748" t="str">
            <v>660</v>
          </cell>
          <cell r="C10748" t="str">
            <v>40</v>
          </cell>
          <cell r="D10748" t="str">
            <v>55</v>
          </cell>
          <cell r="E10748" t="str">
            <v>510</v>
          </cell>
          <cell r="F10748" t="str">
            <v>5000.05</v>
          </cell>
          <cell r="G10748" t="str">
            <v>Salaries Duty Pay</v>
          </cell>
          <cell r="H10748">
            <v>0</v>
          </cell>
          <cell r="I10748">
            <v>0</v>
          </cell>
          <cell r="J10748">
            <v>0</v>
          </cell>
          <cell r="K10748">
            <v>0</v>
          </cell>
          <cell r="L10748">
            <v>0</v>
          </cell>
          <cell r="M10748">
            <v>0</v>
          </cell>
          <cell r="N10748">
            <v>0</v>
          </cell>
          <cell r="O10748" t="str">
            <v>+++</v>
          </cell>
        </row>
        <row r="10749">
          <cell r="A10749" t="str">
            <v>660.40.55.510-5000.06</v>
          </cell>
          <cell r="B10749" t="str">
            <v>660</v>
          </cell>
          <cell r="C10749" t="str">
            <v>40</v>
          </cell>
          <cell r="D10749" t="str">
            <v>55</v>
          </cell>
          <cell r="E10749" t="str">
            <v>510</v>
          </cell>
          <cell r="F10749" t="str">
            <v>5000.06</v>
          </cell>
          <cell r="G10749" t="str">
            <v>Salaries Out of Class</v>
          </cell>
          <cell r="H10749">
            <v>0</v>
          </cell>
          <cell r="I10749">
            <v>0</v>
          </cell>
          <cell r="J10749">
            <v>0</v>
          </cell>
          <cell r="K10749">
            <v>0</v>
          </cell>
          <cell r="L10749">
            <v>0</v>
          </cell>
          <cell r="M10749">
            <v>0</v>
          </cell>
          <cell r="N10749">
            <v>0</v>
          </cell>
          <cell r="O10749" t="str">
            <v>+++</v>
          </cell>
        </row>
        <row r="10750">
          <cell r="A10750" t="str">
            <v>660.40.55.510-5000.07</v>
          </cell>
          <cell r="B10750" t="str">
            <v>660</v>
          </cell>
          <cell r="C10750" t="str">
            <v>40</v>
          </cell>
          <cell r="D10750" t="str">
            <v>55</v>
          </cell>
          <cell r="E10750" t="str">
            <v>510</v>
          </cell>
          <cell r="F10750" t="str">
            <v>5000.07</v>
          </cell>
          <cell r="G10750" t="str">
            <v>Salaries Admin Leave Pay</v>
          </cell>
          <cell r="H10750">
            <v>0</v>
          </cell>
          <cell r="I10750">
            <v>0</v>
          </cell>
          <cell r="J10750">
            <v>0</v>
          </cell>
          <cell r="K10750">
            <v>0</v>
          </cell>
          <cell r="L10750">
            <v>0</v>
          </cell>
          <cell r="M10750">
            <v>0</v>
          </cell>
          <cell r="N10750">
            <v>0</v>
          </cell>
          <cell r="O10750" t="str">
            <v>+++</v>
          </cell>
        </row>
        <row r="10751">
          <cell r="A10751" t="str">
            <v>660.40.55.510-5000.08</v>
          </cell>
          <cell r="B10751" t="str">
            <v>660</v>
          </cell>
          <cell r="C10751" t="str">
            <v>40</v>
          </cell>
          <cell r="D10751" t="str">
            <v>55</v>
          </cell>
          <cell r="E10751" t="str">
            <v>510</v>
          </cell>
          <cell r="F10751" t="str">
            <v>5000.08</v>
          </cell>
          <cell r="G10751" t="str">
            <v>Salaries Longevity Pay</v>
          </cell>
          <cell r="H10751">
            <v>0</v>
          </cell>
          <cell r="I10751">
            <v>0</v>
          </cell>
          <cell r="J10751">
            <v>0</v>
          </cell>
          <cell r="K10751">
            <v>0</v>
          </cell>
          <cell r="L10751">
            <v>0</v>
          </cell>
          <cell r="M10751">
            <v>0</v>
          </cell>
          <cell r="N10751">
            <v>0</v>
          </cell>
          <cell r="O10751" t="str">
            <v>+++</v>
          </cell>
        </row>
        <row r="10752">
          <cell r="A10752" t="str">
            <v>660.40.55.510-5000.09</v>
          </cell>
          <cell r="B10752" t="str">
            <v>660</v>
          </cell>
          <cell r="C10752" t="str">
            <v>40</v>
          </cell>
          <cell r="D10752" t="str">
            <v>55</v>
          </cell>
          <cell r="E10752" t="str">
            <v>510</v>
          </cell>
          <cell r="F10752" t="str">
            <v>5000.09</v>
          </cell>
          <cell r="G10752" t="str">
            <v>Salaries Mutual Aid Overtime</v>
          </cell>
          <cell r="H10752">
            <v>0</v>
          </cell>
          <cell r="I10752">
            <v>0</v>
          </cell>
          <cell r="J10752">
            <v>0</v>
          </cell>
          <cell r="K10752">
            <v>0</v>
          </cell>
          <cell r="L10752">
            <v>0</v>
          </cell>
          <cell r="M10752">
            <v>0</v>
          </cell>
          <cell r="N10752">
            <v>0</v>
          </cell>
          <cell r="O10752" t="str">
            <v>+++</v>
          </cell>
        </row>
        <row r="10753">
          <cell r="A10753" t="str">
            <v>660.40.55.510-5000.10</v>
          </cell>
          <cell r="B10753" t="str">
            <v>660</v>
          </cell>
          <cell r="C10753" t="str">
            <v>40</v>
          </cell>
          <cell r="D10753" t="str">
            <v>55</v>
          </cell>
          <cell r="E10753" t="str">
            <v>510</v>
          </cell>
          <cell r="F10753" t="str">
            <v>5000.10</v>
          </cell>
          <cell r="G10753" t="str">
            <v>Salaries Furloughs</v>
          </cell>
          <cell r="H10753">
            <v>0</v>
          </cell>
          <cell r="I10753">
            <v>0</v>
          </cell>
          <cell r="J10753">
            <v>0</v>
          </cell>
          <cell r="K10753">
            <v>0</v>
          </cell>
          <cell r="L10753">
            <v>0</v>
          </cell>
          <cell r="M10753">
            <v>0</v>
          </cell>
          <cell r="N10753">
            <v>0</v>
          </cell>
          <cell r="O10753" t="str">
            <v>+++</v>
          </cell>
        </row>
        <row r="10754">
          <cell r="A10754" t="str">
            <v>660.40.55.510-5000.11</v>
          </cell>
          <cell r="B10754" t="str">
            <v>660</v>
          </cell>
          <cell r="C10754" t="str">
            <v>40</v>
          </cell>
          <cell r="D10754" t="str">
            <v>55</v>
          </cell>
          <cell r="E10754" t="str">
            <v>510</v>
          </cell>
          <cell r="F10754" t="str">
            <v>5000.11</v>
          </cell>
          <cell r="G10754" t="str">
            <v>Salaries Worker's Comp</v>
          </cell>
          <cell r="H10754">
            <v>0</v>
          </cell>
          <cell r="I10754">
            <v>0</v>
          </cell>
          <cell r="J10754">
            <v>0</v>
          </cell>
          <cell r="K10754">
            <v>0</v>
          </cell>
          <cell r="L10754">
            <v>0</v>
          </cell>
          <cell r="M10754">
            <v>0</v>
          </cell>
          <cell r="N10754">
            <v>0</v>
          </cell>
          <cell r="O10754" t="str">
            <v>+++</v>
          </cell>
        </row>
        <row r="10755">
          <cell r="A10755" t="str">
            <v>660.40.55.510-5000.12</v>
          </cell>
          <cell r="B10755" t="str">
            <v>660</v>
          </cell>
          <cell r="C10755" t="str">
            <v>40</v>
          </cell>
          <cell r="D10755" t="str">
            <v>55</v>
          </cell>
          <cell r="E10755" t="str">
            <v>510</v>
          </cell>
          <cell r="F10755" t="str">
            <v>5000.12</v>
          </cell>
          <cell r="G10755" t="str">
            <v>Salaries Compensated Absences</v>
          </cell>
          <cell r="H10755">
            <v>0</v>
          </cell>
          <cell r="I10755">
            <v>0</v>
          </cell>
          <cell r="J10755">
            <v>0</v>
          </cell>
          <cell r="K10755">
            <v>0</v>
          </cell>
          <cell r="L10755">
            <v>0</v>
          </cell>
          <cell r="M10755">
            <v>0</v>
          </cell>
          <cell r="N10755">
            <v>0</v>
          </cell>
          <cell r="O10755" t="str">
            <v>+++</v>
          </cell>
        </row>
        <row r="10756">
          <cell r="A10756" t="str">
            <v>660.40.55.510-5100.00</v>
          </cell>
          <cell r="B10756" t="str">
            <v>660</v>
          </cell>
          <cell r="C10756" t="str">
            <v>40</v>
          </cell>
          <cell r="D10756" t="str">
            <v>55</v>
          </cell>
          <cell r="E10756" t="str">
            <v>510</v>
          </cell>
          <cell r="F10756" t="str">
            <v>5100.00</v>
          </cell>
          <cell r="G10756" t="str">
            <v>Benefits PERS Pool Liability</v>
          </cell>
          <cell r="H10756">
            <v>3180</v>
          </cell>
          <cell r="I10756">
            <v>0</v>
          </cell>
          <cell r="J10756">
            <v>3180</v>
          </cell>
          <cell r="K10756">
            <v>0</v>
          </cell>
          <cell r="L10756">
            <v>0</v>
          </cell>
          <cell r="M10756">
            <v>873.05</v>
          </cell>
          <cell r="N10756">
            <v>2306.9499999999998</v>
          </cell>
          <cell r="O10756">
            <v>0.27</v>
          </cell>
        </row>
        <row r="10757">
          <cell r="A10757" t="str">
            <v>660.40.55.510-5100.01</v>
          </cell>
          <cell r="B10757" t="str">
            <v>660</v>
          </cell>
          <cell r="C10757" t="str">
            <v>40</v>
          </cell>
          <cell r="D10757" t="str">
            <v>55</v>
          </cell>
          <cell r="E10757" t="str">
            <v>510</v>
          </cell>
          <cell r="F10757" t="str">
            <v>5100.01</v>
          </cell>
          <cell r="G10757" t="str">
            <v>Benefits Retirement</v>
          </cell>
          <cell r="H10757">
            <v>1745</v>
          </cell>
          <cell r="I10757">
            <v>0</v>
          </cell>
          <cell r="J10757">
            <v>1745</v>
          </cell>
          <cell r="K10757">
            <v>0</v>
          </cell>
          <cell r="L10757">
            <v>0</v>
          </cell>
          <cell r="M10757">
            <v>490.78</v>
          </cell>
          <cell r="N10757">
            <v>1254.22</v>
          </cell>
          <cell r="O10757">
            <v>0.28000000000000003</v>
          </cell>
        </row>
        <row r="10758">
          <cell r="A10758" t="str">
            <v>660.40.55.510-5100.02</v>
          </cell>
          <cell r="B10758" t="str">
            <v>660</v>
          </cell>
          <cell r="C10758" t="str">
            <v>40</v>
          </cell>
          <cell r="D10758" t="str">
            <v>55</v>
          </cell>
          <cell r="E10758" t="str">
            <v>510</v>
          </cell>
          <cell r="F10758" t="str">
            <v>5100.02</v>
          </cell>
          <cell r="G10758" t="str">
            <v>Benefits Health Insurance</v>
          </cell>
          <cell r="H10758">
            <v>4320</v>
          </cell>
          <cell r="I10758">
            <v>0</v>
          </cell>
          <cell r="J10758">
            <v>4320</v>
          </cell>
          <cell r="K10758">
            <v>0</v>
          </cell>
          <cell r="L10758">
            <v>0</v>
          </cell>
          <cell r="M10758">
            <v>562.55999999999995</v>
          </cell>
          <cell r="N10758">
            <v>3757.44</v>
          </cell>
          <cell r="O10758">
            <v>0.13</v>
          </cell>
        </row>
        <row r="10759">
          <cell r="A10759" t="str">
            <v>660.40.55.510-5100.03</v>
          </cell>
          <cell r="B10759" t="str">
            <v>660</v>
          </cell>
          <cell r="C10759" t="str">
            <v>40</v>
          </cell>
          <cell r="D10759" t="str">
            <v>55</v>
          </cell>
          <cell r="E10759" t="str">
            <v>510</v>
          </cell>
          <cell r="F10759" t="str">
            <v>5100.03</v>
          </cell>
          <cell r="G10759" t="str">
            <v>Benefits Dental Insurance</v>
          </cell>
          <cell r="H10759">
            <v>405</v>
          </cell>
          <cell r="I10759">
            <v>0</v>
          </cell>
          <cell r="J10759">
            <v>405</v>
          </cell>
          <cell r="K10759">
            <v>0</v>
          </cell>
          <cell r="L10759">
            <v>0</v>
          </cell>
          <cell r="M10759">
            <v>91.32</v>
          </cell>
          <cell r="N10759">
            <v>313.68</v>
          </cell>
          <cell r="O10759">
            <v>0.23</v>
          </cell>
        </row>
        <row r="10760">
          <cell r="A10760" t="str">
            <v>660.40.55.510-5100.04</v>
          </cell>
          <cell r="B10760" t="str">
            <v>660</v>
          </cell>
          <cell r="C10760" t="str">
            <v>40</v>
          </cell>
          <cell r="D10760" t="str">
            <v>55</v>
          </cell>
          <cell r="E10760" t="str">
            <v>510</v>
          </cell>
          <cell r="F10760" t="str">
            <v>5100.04</v>
          </cell>
          <cell r="G10760" t="str">
            <v>Benefits Vision Insurance</v>
          </cell>
          <cell r="H10760">
            <v>60</v>
          </cell>
          <cell r="I10760">
            <v>0</v>
          </cell>
          <cell r="J10760">
            <v>60</v>
          </cell>
          <cell r="K10760">
            <v>0</v>
          </cell>
          <cell r="L10760">
            <v>0</v>
          </cell>
          <cell r="M10760">
            <v>14.94</v>
          </cell>
          <cell r="N10760">
            <v>45.06</v>
          </cell>
          <cell r="O10760">
            <v>0.25</v>
          </cell>
        </row>
        <row r="10761">
          <cell r="A10761" t="str">
            <v>660.40.55.510-5100.05</v>
          </cell>
          <cell r="B10761" t="str">
            <v>660</v>
          </cell>
          <cell r="C10761" t="str">
            <v>40</v>
          </cell>
          <cell r="D10761" t="str">
            <v>55</v>
          </cell>
          <cell r="E10761" t="str">
            <v>510</v>
          </cell>
          <cell r="F10761" t="str">
            <v>5100.05</v>
          </cell>
          <cell r="G10761" t="str">
            <v>Benefits Life Insurance</v>
          </cell>
          <cell r="H10761">
            <v>10</v>
          </cell>
          <cell r="I10761">
            <v>0</v>
          </cell>
          <cell r="J10761">
            <v>10</v>
          </cell>
          <cell r="K10761">
            <v>0</v>
          </cell>
          <cell r="L10761">
            <v>0</v>
          </cell>
          <cell r="M10761">
            <v>8.08</v>
          </cell>
          <cell r="N10761">
            <v>1.92</v>
          </cell>
          <cell r="O10761">
            <v>0.81</v>
          </cell>
        </row>
        <row r="10762">
          <cell r="A10762" t="str">
            <v>660.40.55.510-5100.06</v>
          </cell>
          <cell r="B10762" t="str">
            <v>660</v>
          </cell>
          <cell r="C10762" t="str">
            <v>40</v>
          </cell>
          <cell r="D10762" t="str">
            <v>55</v>
          </cell>
          <cell r="E10762" t="str">
            <v>510</v>
          </cell>
          <cell r="F10762" t="str">
            <v>5100.06</v>
          </cell>
          <cell r="G10762" t="str">
            <v>Benefits Worker's Comp</v>
          </cell>
          <cell r="H10762">
            <v>590</v>
          </cell>
          <cell r="I10762">
            <v>0</v>
          </cell>
          <cell r="J10762">
            <v>590</v>
          </cell>
          <cell r="K10762">
            <v>0</v>
          </cell>
          <cell r="L10762">
            <v>0</v>
          </cell>
          <cell r="M10762">
            <v>0</v>
          </cell>
          <cell r="N10762">
            <v>590</v>
          </cell>
          <cell r="O10762">
            <v>0</v>
          </cell>
        </row>
        <row r="10763">
          <cell r="A10763" t="str">
            <v>660.40.55.510-5100.07</v>
          </cell>
          <cell r="B10763" t="str">
            <v>660</v>
          </cell>
          <cell r="C10763" t="str">
            <v>40</v>
          </cell>
          <cell r="D10763" t="str">
            <v>55</v>
          </cell>
          <cell r="E10763" t="str">
            <v>510</v>
          </cell>
          <cell r="F10763" t="str">
            <v>5100.07</v>
          </cell>
          <cell r="G10763" t="str">
            <v>Benefits Long Term Disability</v>
          </cell>
          <cell r="H10763">
            <v>100</v>
          </cell>
          <cell r="I10763">
            <v>0</v>
          </cell>
          <cell r="J10763">
            <v>100</v>
          </cell>
          <cell r="K10763">
            <v>0</v>
          </cell>
          <cell r="L10763">
            <v>0</v>
          </cell>
          <cell r="M10763">
            <v>20.81</v>
          </cell>
          <cell r="N10763">
            <v>79.19</v>
          </cell>
          <cell r="O10763">
            <v>0.21</v>
          </cell>
        </row>
        <row r="10764">
          <cell r="A10764" t="str">
            <v>660.40.55.510-5100.08</v>
          </cell>
          <cell r="B10764" t="str">
            <v>660</v>
          </cell>
          <cell r="C10764" t="str">
            <v>40</v>
          </cell>
          <cell r="D10764" t="str">
            <v>55</v>
          </cell>
          <cell r="E10764" t="str">
            <v>510</v>
          </cell>
          <cell r="F10764" t="str">
            <v>5100.08</v>
          </cell>
          <cell r="G10764" t="str">
            <v>Benefits Deferred Compensation</v>
          </cell>
          <cell r="H10764">
            <v>755</v>
          </cell>
          <cell r="I10764">
            <v>0</v>
          </cell>
          <cell r="J10764">
            <v>755</v>
          </cell>
          <cell r="K10764">
            <v>0</v>
          </cell>
          <cell r="L10764">
            <v>0</v>
          </cell>
          <cell r="M10764">
            <v>203.74</v>
          </cell>
          <cell r="N10764">
            <v>551.26</v>
          </cell>
          <cell r="O10764">
            <v>0.27</v>
          </cell>
        </row>
        <row r="10765">
          <cell r="A10765" t="str">
            <v>660.40.55.510-5100.09</v>
          </cell>
          <cell r="B10765" t="str">
            <v>660</v>
          </cell>
          <cell r="C10765" t="str">
            <v>40</v>
          </cell>
          <cell r="D10765" t="str">
            <v>55</v>
          </cell>
          <cell r="E10765" t="str">
            <v>510</v>
          </cell>
          <cell r="F10765" t="str">
            <v>5100.09</v>
          </cell>
          <cell r="G10765" t="str">
            <v>Benefits Unemployment Insurance</v>
          </cell>
          <cell r="H10765">
            <v>0</v>
          </cell>
          <cell r="I10765">
            <v>0</v>
          </cell>
          <cell r="J10765">
            <v>0</v>
          </cell>
          <cell r="K10765">
            <v>0</v>
          </cell>
          <cell r="L10765">
            <v>0</v>
          </cell>
          <cell r="M10765">
            <v>0</v>
          </cell>
          <cell r="N10765">
            <v>0</v>
          </cell>
          <cell r="O10765" t="str">
            <v>+++</v>
          </cell>
        </row>
        <row r="10766">
          <cell r="A10766" t="str">
            <v>660.40.55.510-5100.10</v>
          </cell>
          <cell r="B10766" t="str">
            <v>660</v>
          </cell>
          <cell r="C10766" t="str">
            <v>40</v>
          </cell>
          <cell r="D10766" t="str">
            <v>55</v>
          </cell>
          <cell r="E10766" t="str">
            <v>510</v>
          </cell>
          <cell r="F10766" t="str">
            <v>5100.10</v>
          </cell>
          <cell r="G10766" t="str">
            <v>Benefits Uniform Allowance</v>
          </cell>
          <cell r="H10766">
            <v>0</v>
          </cell>
          <cell r="I10766">
            <v>0</v>
          </cell>
          <cell r="J10766">
            <v>0</v>
          </cell>
          <cell r="K10766">
            <v>0</v>
          </cell>
          <cell r="L10766">
            <v>0</v>
          </cell>
          <cell r="M10766">
            <v>0</v>
          </cell>
          <cell r="N10766">
            <v>0</v>
          </cell>
          <cell r="O10766" t="str">
            <v>+++</v>
          </cell>
        </row>
        <row r="10767">
          <cell r="A10767" t="str">
            <v>660.40.55.510-5100.11</v>
          </cell>
          <cell r="B10767" t="str">
            <v>660</v>
          </cell>
          <cell r="C10767" t="str">
            <v>40</v>
          </cell>
          <cell r="D10767" t="str">
            <v>55</v>
          </cell>
          <cell r="E10767" t="str">
            <v>510</v>
          </cell>
          <cell r="F10767" t="str">
            <v>5100.11</v>
          </cell>
          <cell r="G10767" t="str">
            <v>Benefits Medicare</v>
          </cell>
          <cell r="H10767">
            <v>280</v>
          </cell>
          <cell r="I10767">
            <v>0</v>
          </cell>
          <cell r="J10767">
            <v>280</v>
          </cell>
          <cell r="K10767">
            <v>0</v>
          </cell>
          <cell r="L10767">
            <v>0</v>
          </cell>
          <cell r="M10767">
            <v>65.540000000000006</v>
          </cell>
          <cell r="N10767">
            <v>214.46</v>
          </cell>
          <cell r="O10767">
            <v>0.23</v>
          </cell>
        </row>
        <row r="10768">
          <cell r="A10768" t="str">
            <v>660.40.55.510-5100.12</v>
          </cell>
          <cell r="B10768" t="str">
            <v>660</v>
          </cell>
          <cell r="C10768" t="str">
            <v>40</v>
          </cell>
          <cell r="D10768" t="str">
            <v>55</v>
          </cell>
          <cell r="E10768" t="str">
            <v>510</v>
          </cell>
          <cell r="F10768" t="str">
            <v>5100.12</v>
          </cell>
          <cell r="G10768" t="str">
            <v>Benefits Annual Physical Exam</v>
          </cell>
          <cell r="H10768">
            <v>0</v>
          </cell>
          <cell r="I10768">
            <v>0</v>
          </cell>
          <cell r="J10768">
            <v>0</v>
          </cell>
          <cell r="K10768">
            <v>0</v>
          </cell>
          <cell r="L10768">
            <v>0</v>
          </cell>
          <cell r="M10768">
            <v>0</v>
          </cell>
          <cell r="N10768">
            <v>0</v>
          </cell>
          <cell r="O10768" t="str">
            <v>+++</v>
          </cell>
        </row>
        <row r="10769">
          <cell r="A10769" t="str">
            <v>660.40.55.510-5100.13</v>
          </cell>
          <cell r="B10769" t="str">
            <v>660</v>
          </cell>
          <cell r="C10769" t="str">
            <v>40</v>
          </cell>
          <cell r="D10769" t="str">
            <v>55</v>
          </cell>
          <cell r="E10769" t="str">
            <v>510</v>
          </cell>
          <cell r="F10769" t="str">
            <v>5100.13</v>
          </cell>
          <cell r="G10769" t="str">
            <v>Benefits Employee Assistance Program</v>
          </cell>
          <cell r="H10769">
            <v>0</v>
          </cell>
          <cell r="I10769">
            <v>0</v>
          </cell>
          <cell r="J10769">
            <v>0</v>
          </cell>
          <cell r="K10769">
            <v>0</v>
          </cell>
          <cell r="L10769">
            <v>0</v>
          </cell>
          <cell r="M10769">
            <v>0</v>
          </cell>
          <cell r="N10769">
            <v>0</v>
          </cell>
          <cell r="O10769" t="str">
            <v>+++</v>
          </cell>
        </row>
        <row r="10770">
          <cell r="A10770" t="str">
            <v>660.40.55.510-5100.14</v>
          </cell>
          <cell r="B10770" t="str">
            <v>660</v>
          </cell>
          <cell r="C10770" t="str">
            <v>40</v>
          </cell>
          <cell r="D10770" t="str">
            <v>55</v>
          </cell>
          <cell r="E10770" t="str">
            <v>510</v>
          </cell>
          <cell r="F10770" t="str">
            <v>5100.14</v>
          </cell>
          <cell r="G10770" t="str">
            <v>Benefits PPE</v>
          </cell>
          <cell r="H10770">
            <v>0</v>
          </cell>
          <cell r="I10770">
            <v>0</v>
          </cell>
          <cell r="J10770">
            <v>0</v>
          </cell>
          <cell r="K10770">
            <v>0</v>
          </cell>
          <cell r="L10770">
            <v>0</v>
          </cell>
          <cell r="M10770">
            <v>0</v>
          </cell>
          <cell r="N10770">
            <v>0</v>
          </cell>
          <cell r="O10770" t="str">
            <v>+++</v>
          </cell>
        </row>
        <row r="10771">
          <cell r="A10771" t="str">
            <v>660.40.55.510-5100.15</v>
          </cell>
          <cell r="B10771" t="str">
            <v>660</v>
          </cell>
          <cell r="C10771" t="str">
            <v>40</v>
          </cell>
          <cell r="D10771" t="str">
            <v>55</v>
          </cell>
          <cell r="E10771" t="str">
            <v>510</v>
          </cell>
          <cell r="F10771" t="str">
            <v>5100.15</v>
          </cell>
          <cell r="G10771" t="str">
            <v>Benefits Cell Phone Allowance</v>
          </cell>
          <cell r="H10771">
            <v>0</v>
          </cell>
          <cell r="I10771">
            <v>0</v>
          </cell>
          <cell r="J10771">
            <v>0</v>
          </cell>
          <cell r="K10771">
            <v>0</v>
          </cell>
          <cell r="L10771">
            <v>0</v>
          </cell>
          <cell r="M10771">
            <v>0</v>
          </cell>
          <cell r="N10771">
            <v>0</v>
          </cell>
          <cell r="O10771" t="str">
            <v>+++</v>
          </cell>
        </row>
        <row r="10772">
          <cell r="A10772" t="str">
            <v>660.40.55.510-5100.16</v>
          </cell>
          <cell r="B10772" t="str">
            <v>660</v>
          </cell>
          <cell r="C10772" t="str">
            <v>40</v>
          </cell>
          <cell r="D10772" t="str">
            <v>55</v>
          </cell>
          <cell r="E10772" t="str">
            <v>510</v>
          </cell>
          <cell r="F10772" t="str">
            <v>5100.16</v>
          </cell>
          <cell r="G10772" t="str">
            <v>Benefits 1959 Survivor Retirement</v>
          </cell>
          <cell r="H10772">
            <v>0</v>
          </cell>
          <cell r="I10772">
            <v>0</v>
          </cell>
          <cell r="J10772">
            <v>0</v>
          </cell>
          <cell r="K10772">
            <v>0</v>
          </cell>
          <cell r="L10772">
            <v>0</v>
          </cell>
          <cell r="M10772">
            <v>0</v>
          </cell>
          <cell r="N10772">
            <v>0</v>
          </cell>
          <cell r="O10772" t="str">
            <v>+++</v>
          </cell>
        </row>
        <row r="10773">
          <cell r="A10773" t="str">
            <v>660.40.55.510-5100.17</v>
          </cell>
          <cell r="B10773" t="str">
            <v>660</v>
          </cell>
          <cell r="C10773" t="str">
            <v>40</v>
          </cell>
          <cell r="D10773" t="str">
            <v>55</v>
          </cell>
          <cell r="E10773" t="str">
            <v>510</v>
          </cell>
          <cell r="F10773" t="str">
            <v>5100.17</v>
          </cell>
          <cell r="G10773" t="str">
            <v>Benefits Other Post Employment Benefits</v>
          </cell>
          <cell r="H10773">
            <v>2025</v>
          </cell>
          <cell r="I10773">
            <v>0</v>
          </cell>
          <cell r="J10773">
            <v>2025</v>
          </cell>
          <cell r="K10773">
            <v>0</v>
          </cell>
          <cell r="L10773">
            <v>0</v>
          </cell>
          <cell r="M10773">
            <v>402</v>
          </cell>
          <cell r="N10773">
            <v>1623</v>
          </cell>
          <cell r="O10773">
            <v>0.2</v>
          </cell>
        </row>
        <row r="10774">
          <cell r="A10774" t="str">
            <v>660.40.60.520-5000.01</v>
          </cell>
          <cell r="B10774" t="str">
            <v>660</v>
          </cell>
          <cell r="C10774" t="str">
            <v>40</v>
          </cell>
          <cell r="D10774" t="str">
            <v>60</v>
          </cell>
          <cell r="E10774" t="str">
            <v>520</v>
          </cell>
          <cell r="F10774" t="str">
            <v>5000.01</v>
          </cell>
          <cell r="G10774" t="str">
            <v>Salaries Regular</v>
          </cell>
          <cell r="H10774">
            <v>0</v>
          </cell>
          <cell r="I10774">
            <v>0</v>
          </cell>
          <cell r="J10774">
            <v>0</v>
          </cell>
          <cell r="K10774">
            <v>0</v>
          </cell>
          <cell r="L10774">
            <v>0</v>
          </cell>
          <cell r="M10774">
            <v>777.59</v>
          </cell>
          <cell r="N10774">
            <v>-777.59</v>
          </cell>
          <cell r="O10774" t="str">
            <v>+++</v>
          </cell>
        </row>
        <row r="10775">
          <cell r="A10775" t="str">
            <v>660.40.60.520-5000.02</v>
          </cell>
          <cell r="B10775" t="str">
            <v>660</v>
          </cell>
          <cell r="C10775" t="str">
            <v>40</v>
          </cell>
          <cell r="D10775" t="str">
            <v>60</v>
          </cell>
          <cell r="E10775" t="str">
            <v>520</v>
          </cell>
          <cell r="F10775" t="str">
            <v>5000.02</v>
          </cell>
          <cell r="G10775" t="str">
            <v>Salaries Part Time</v>
          </cell>
          <cell r="H10775">
            <v>0</v>
          </cell>
          <cell r="I10775">
            <v>0</v>
          </cell>
          <cell r="J10775">
            <v>0</v>
          </cell>
          <cell r="K10775">
            <v>0</v>
          </cell>
          <cell r="L10775">
            <v>0</v>
          </cell>
          <cell r="M10775">
            <v>0</v>
          </cell>
          <cell r="N10775">
            <v>0</v>
          </cell>
          <cell r="O10775" t="str">
            <v>+++</v>
          </cell>
        </row>
        <row r="10776">
          <cell r="A10776" t="str">
            <v>660.40.60.520-5000.03</v>
          </cell>
          <cell r="B10776" t="str">
            <v>660</v>
          </cell>
          <cell r="C10776" t="str">
            <v>40</v>
          </cell>
          <cell r="D10776" t="str">
            <v>60</v>
          </cell>
          <cell r="E10776" t="str">
            <v>520</v>
          </cell>
          <cell r="F10776" t="str">
            <v>5000.03</v>
          </cell>
          <cell r="G10776" t="str">
            <v>Salaries Overtime</v>
          </cell>
          <cell r="H10776">
            <v>0</v>
          </cell>
          <cell r="I10776">
            <v>0</v>
          </cell>
          <cell r="J10776">
            <v>0</v>
          </cell>
          <cell r="K10776">
            <v>0</v>
          </cell>
          <cell r="L10776">
            <v>0</v>
          </cell>
          <cell r="M10776">
            <v>0</v>
          </cell>
          <cell r="N10776">
            <v>0</v>
          </cell>
          <cell r="O10776" t="str">
            <v>+++</v>
          </cell>
        </row>
        <row r="10777">
          <cell r="A10777" t="str">
            <v>660.40.60.520-5000.04</v>
          </cell>
          <cell r="B10777" t="str">
            <v>660</v>
          </cell>
          <cell r="C10777" t="str">
            <v>40</v>
          </cell>
          <cell r="D10777" t="str">
            <v>60</v>
          </cell>
          <cell r="E10777" t="str">
            <v>520</v>
          </cell>
          <cell r="F10777" t="str">
            <v>5000.04</v>
          </cell>
          <cell r="G10777" t="str">
            <v>Salaries Holiday Pay</v>
          </cell>
          <cell r="H10777">
            <v>0</v>
          </cell>
          <cell r="I10777">
            <v>0</v>
          </cell>
          <cell r="J10777">
            <v>0</v>
          </cell>
          <cell r="K10777">
            <v>0</v>
          </cell>
          <cell r="L10777">
            <v>0</v>
          </cell>
          <cell r="M10777">
            <v>0</v>
          </cell>
          <cell r="N10777">
            <v>0</v>
          </cell>
          <cell r="O10777" t="str">
            <v>+++</v>
          </cell>
        </row>
        <row r="10778">
          <cell r="A10778" t="str">
            <v>660.40.60.520-5000.05</v>
          </cell>
          <cell r="B10778" t="str">
            <v>660</v>
          </cell>
          <cell r="C10778" t="str">
            <v>40</v>
          </cell>
          <cell r="D10778" t="str">
            <v>60</v>
          </cell>
          <cell r="E10778" t="str">
            <v>520</v>
          </cell>
          <cell r="F10778" t="str">
            <v>5000.05</v>
          </cell>
          <cell r="G10778" t="str">
            <v>Salaries Duty Pay</v>
          </cell>
          <cell r="H10778">
            <v>0</v>
          </cell>
          <cell r="I10778">
            <v>0</v>
          </cell>
          <cell r="J10778">
            <v>0</v>
          </cell>
          <cell r="K10778">
            <v>0</v>
          </cell>
          <cell r="L10778">
            <v>0</v>
          </cell>
          <cell r="M10778">
            <v>0</v>
          </cell>
          <cell r="N10778">
            <v>0</v>
          </cell>
          <cell r="O10778" t="str">
            <v>+++</v>
          </cell>
        </row>
        <row r="10779">
          <cell r="A10779" t="str">
            <v>660.40.60.520-5000.06</v>
          </cell>
          <cell r="B10779" t="str">
            <v>660</v>
          </cell>
          <cell r="C10779" t="str">
            <v>40</v>
          </cell>
          <cell r="D10779" t="str">
            <v>60</v>
          </cell>
          <cell r="E10779" t="str">
            <v>520</v>
          </cell>
          <cell r="F10779" t="str">
            <v>5000.06</v>
          </cell>
          <cell r="G10779" t="str">
            <v>Salaries Out of Class</v>
          </cell>
          <cell r="H10779">
            <v>0</v>
          </cell>
          <cell r="I10779">
            <v>0</v>
          </cell>
          <cell r="J10779">
            <v>0</v>
          </cell>
          <cell r="K10779">
            <v>0</v>
          </cell>
          <cell r="L10779">
            <v>0</v>
          </cell>
          <cell r="M10779">
            <v>0</v>
          </cell>
          <cell r="N10779">
            <v>0</v>
          </cell>
          <cell r="O10779" t="str">
            <v>+++</v>
          </cell>
        </row>
        <row r="10780">
          <cell r="A10780" t="str">
            <v>660.40.60.520-5000.07</v>
          </cell>
          <cell r="B10780" t="str">
            <v>660</v>
          </cell>
          <cell r="C10780" t="str">
            <v>40</v>
          </cell>
          <cell r="D10780" t="str">
            <v>60</v>
          </cell>
          <cell r="E10780" t="str">
            <v>520</v>
          </cell>
          <cell r="F10780" t="str">
            <v>5000.07</v>
          </cell>
          <cell r="G10780" t="str">
            <v>Salaries Admin Leave Pay</v>
          </cell>
          <cell r="H10780">
            <v>0</v>
          </cell>
          <cell r="I10780">
            <v>0</v>
          </cell>
          <cell r="J10780">
            <v>0</v>
          </cell>
          <cell r="K10780">
            <v>0</v>
          </cell>
          <cell r="L10780">
            <v>0</v>
          </cell>
          <cell r="M10780">
            <v>0</v>
          </cell>
          <cell r="N10780">
            <v>0</v>
          </cell>
          <cell r="O10780" t="str">
            <v>+++</v>
          </cell>
        </row>
        <row r="10781">
          <cell r="A10781" t="str">
            <v>660.40.60.520-5000.08</v>
          </cell>
          <cell r="B10781" t="str">
            <v>660</v>
          </cell>
          <cell r="C10781" t="str">
            <v>40</v>
          </cell>
          <cell r="D10781" t="str">
            <v>60</v>
          </cell>
          <cell r="E10781" t="str">
            <v>520</v>
          </cell>
          <cell r="F10781" t="str">
            <v>5000.08</v>
          </cell>
          <cell r="G10781" t="str">
            <v>Salaries Longevity Pay</v>
          </cell>
          <cell r="H10781">
            <v>0</v>
          </cell>
          <cell r="I10781">
            <v>0</v>
          </cell>
          <cell r="J10781">
            <v>0</v>
          </cell>
          <cell r="K10781">
            <v>0</v>
          </cell>
          <cell r="L10781">
            <v>0</v>
          </cell>
          <cell r="M10781">
            <v>0</v>
          </cell>
          <cell r="N10781">
            <v>0</v>
          </cell>
          <cell r="O10781" t="str">
            <v>+++</v>
          </cell>
        </row>
        <row r="10782">
          <cell r="A10782" t="str">
            <v>660.40.60.520-5000.09</v>
          </cell>
          <cell r="B10782" t="str">
            <v>660</v>
          </cell>
          <cell r="C10782" t="str">
            <v>40</v>
          </cell>
          <cell r="D10782" t="str">
            <v>60</v>
          </cell>
          <cell r="E10782" t="str">
            <v>520</v>
          </cell>
          <cell r="F10782" t="str">
            <v>5000.09</v>
          </cell>
          <cell r="G10782" t="str">
            <v>Salaries Mutual Aid Overtime</v>
          </cell>
          <cell r="H10782">
            <v>0</v>
          </cell>
          <cell r="I10782">
            <v>0</v>
          </cell>
          <cell r="J10782">
            <v>0</v>
          </cell>
          <cell r="K10782">
            <v>0</v>
          </cell>
          <cell r="L10782">
            <v>0</v>
          </cell>
          <cell r="M10782">
            <v>0</v>
          </cell>
          <cell r="N10782">
            <v>0</v>
          </cell>
          <cell r="O10782" t="str">
            <v>+++</v>
          </cell>
        </row>
        <row r="10783">
          <cell r="A10783" t="str">
            <v>660.40.60.520-5000.10</v>
          </cell>
          <cell r="B10783" t="str">
            <v>660</v>
          </cell>
          <cell r="C10783" t="str">
            <v>40</v>
          </cell>
          <cell r="D10783" t="str">
            <v>60</v>
          </cell>
          <cell r="E10783" t="str">
            <v>520</v>
          </cell>
          <cell r="F10783" t="str">
            <v>5000.10</v>
          </cell>
          <cell r="G10783" t="str">
            <v>Salaries Furloughs</v>
          </cell>
          <cell r="H10783">
            <v>0</v>
          </cell>
          <cell r="I10783">
            <v>0</v>
          </cell>
          <cell r="J10783">
            <v>0</v>
          </cell>
          <cell r="K10783">
            <v>0</v>
          </cell>
          <cell r="L10783">
            <v>0</v>
          </cell>
          <cell r="M10783">
            <v>0</v>
          </cell>
          <cell r="N10783">
            <v>0</v>
          </cell>
          <cell r="O10783" t="str">
            <v>+++</v>
          </cell>
        </row>
        <row r="10784">
          <cell r="A10784" t="str">
            <v>660.40.60.520-5000.11</v>
          </cell>
          <cell r="B10784" t="str">
            <v>660</v>
          </cell>
          <cell r="C10784" t="str">
            <v>40</v>
          </cell>
          <cell r="D10784" t="str">
            <v>60</v>
          </cell>
          <cell r="E10784" t="str">
            <v>520</v>
          </cell>
          <cell r="F10784" t="str">
            <v>5000.11</v>
          </cell>
          <cell r="G10784" t="str">
            <v>Salaries Worker's Comp</v>
          </cell>
          <cell r="H10784">
            <v>0</v>
          </cell>
          <cell r="I10784">
            <v>0</v>
          </cell>
          <cell r="J10784">
            <v>0</v>
          </cell>
          <cell r="K10784">
            <v>0</v>
          </cell>
          <cell r="L10784">
            <v>0</v>
          </cell>
          <cell r="M10784">
            <v>0</v>
          </cell>
          <cell r="N10784">
            <v>0</v>
          </cell>
          <cell r="O10784" t="str">
            <v>+++</v>
          </cell>
        </row>
        <row r="10785">
          <cell r="A10785" t="str">
            <v>660.40.60.520-5000.12</v>
          </cell>
          <cell r="B10785" t="str">
            <v>660</v>
          </cell>
          <cell r="C10785" t="str">
            <v>40</v>
          </cell>
          <cell r="D10785" t="str">
            <v>60</v>
          </cell>
          <cell r="E10785" t="str">
            <v>520</v>
          </cell>
          <cell r="F10785" t="str">
            <v>5000.12</v>
          </cell>
          <cell r="G10785" t="str">
            <v>Salaries Compensated Absences</v>
          </cell>
          <cell r="H10785">
            <v>0</v>
          </cell>
          <cell r="I10785">
            <v>0</v>
          </cell>
          <cell r="J10785">
            <v>0</v>
          </cell>
          <cell r="K10785">
            <v>0</v>
          </cell>
          <cell r="L10785">
            <v>0</v>
          </cell>
          <cell r="M10785">
            <v>0</v>
          </cell>
          <cell r="N10785">
            <v>0</v>
          </cell>
          <cell r="O10785" t="str">
            <v>+++</v>
          </cell>
        </row>
        <row r="10786">
          <cell r="A10786" t="str">
            <v>660.40.60.520-5000.99</v>
          </cell>
          <cell r="B10786" t="str">
            <v>660</v>
          </cell>
          <cell r="C10786" t="str">
            <v>40</v>
          </cell>
          <cell r="D10786" t="str">
            <v>60</v>
          </cell>
          <cell r="E10786" t="str">
            <v>520</v>
          </cell>
          <cell r="F10786" t="str">
            <v>5000.99</v>
          </cell>
          <cell r="G10786" t="str">
            <v>Salaries New Personnel Requests</v>
          </cell>
          <cell r="H10786">
            <v>0</v>
          </cell>
          <cell r="I10786">
            <v>0</v>
          </cell>
          <cell r="J10786">
            <v>0</v>
          </cell>
          <cell r="K10786">
            <v>0</v>
          </cell>
          <cell r="L10786">
            <v>0</v>
          </cell>
          <cell r="M10786">
            <v>0</v>
          </cell>
          <cell r="N10786">
            <v>0</v>
          </cell>
          <cell r="O10786" t="str">
            <v>+++</v>
          </cell>
        </row>
        <row r="10787">
          <cell r="A10787" t="str">
            <v>660.40.60.520-5100.00</v>
          </cell>
          <cell r="B10787" t="str">
            <v>660</v>
          </cell>
          <cell r="C10787" t="str">
            <v>40</v>
          </cell>
          <cell r="D10787" t="str">
            <v>60</v>
          </cell>
          <cell r="E10787" t="str">
            <v>520</v>
          </cell>
          <cell r="F10787" t="str">
            <v>5100.00</v>
          </cell>
          <cell r="G10787" t="str">
            <v>Benefits PERS Pool Liability</v>
          </cell>
          <cell r="H10787">
            <v>0</v>
          </cell>
          <cell r="I10787">
            <v>0</v>
          </cell>
          <cell r="J10787">
            <v>0</v>
          </cell>
          <cell r="K10787">
            <v>0</v>
          </cell>
          <cell r="L10787">
            <v>0</v>
          </cell>
          <cell r="M10787">
            <v>162.55000000000001</v>
          </cell>
          <cell r="N10787">
            <v>-162.55000000000001</v>
          </cell>
          <cell r="O10787" t="str">
            <v>+++</v>
          </cell>
        </row>
        <row r="10788">
          <cell r="A10788" t="str">
            <v>660.40.60.520-5100.01</v>
          </cell>
          <cell r="B10788" t="str">
            <v>660</v>
          </cell>
          <cell r="C10788" t="str">
            <v>40</v>
          </cell>
          <cell r="D10788" t="str">
            <v>60</v>
          </cell>
          <cell r="E10788" t="str">
            <v>520</v>
          </cell>
          <cell r="F10788" t="str">
            <v>5100.01</v>
          </cell>
          <cell r="G10788" t="str">
            <v>Benefits Retirement</v>
          </cell>
          <cell r="H10788">
            <v>0</v>
          </cell>
          <cell r="I10788">
            <v>0</v>
          </cell>
          <cell r="J10788">
            <v>0</v>
          </cell>
          <cell r="K10788">
            <v>0</v>
          </cell>
          <cell r="L10788">
            <v>0</v>
          </cell>
          <cell r="M10788">
            <v>91.38</v>
          </cell>
          <cell r="N10788">
            <v>-91.38</v>
          </cell>
          <cell r="O10788" t="str">
            <v>+++</v>
          </cell>
        </row>
        <row r="10789">
          <cell r="A10789" t="str">
            <v>660.40.60.520-5100.02</v>
          </cell>
          <cell r="B10789" t="str">
            <v>660</v>
          </cell>
          <cell r="C10789" t="str">
            <v>40</v>
          </cell>
          <cell r="D10789" t="str">
            <v>60</v>
          </cell>
          <cell r="E10789" t="str">
            <v>520</v>
          </cell>
          <cell r="F10789" t="str">
            <v>5100.02</v>
          </cell>
          <cell r="G10789" t="str">
            <v>Benefits Health Insurance</v>
          </cell>
          <cell r="H10789">
            <v>0</v>
          </cell>
          <cell r="I10789">
            <v>0</v>
          </cell>
          <cell r="J10789">
            <v>0</v>
          </cell>
          <cell r="K10789">
            <v>0</v>
          </cell>
          <cell r="L10789">
            <v>0</v>
          </cell>
          <cell r="M10789">
            <v>285.06</v>
          </cell>
          <cell r="N10789">
            <v>-285.06</v>
          </cell>
          <cell r="O10789" t="str">
            <v>+++</v>
          </cell>
        </row>
        <row r="10790">
          <cell r="A10790" t="str">
            <v>660.40.60.520-5100.03</v>
          </cell>
          <cell r="B10790" t="str">
            <v>660</v>
          </cell>
          <cell r="C10790" t="str">
            <v>40</v>
          </cell>
          <cell r="D10790" t="str">
            <v>60</v>
          </cell>
          <cell r="E10790" t="str">
            <v>520</v>
          </cell>
          <cell r="F10790" t="str">
            <v>5100.03</v>
          </cell>
          <cell r="G10790" t="str">
            <v>Benefits Dental Insurance</v>
          </cell>
          <cell r="H10790">
            <v>0</v>
          </cell>
          <cell r="I10790">
            <v>0</v>
          </cell>
          <cell r="J10790">
            <v>0</v>
          </cell>
          <cell r="K10790">
            <v>0</v>
          </cell>
          <cell r="L10790">
            <v>0</v>
          </cell>
          <cell r="M10790">
            <v>18.239999999999998</v>
          </cell>
          <cell r="N10790">
            <v>-18.239999999999998</v>
          </cell>
          <cell r="O10790" t="str">
            <v>+++</v>
          </cell>
        </row>
        <row r="10791">
          <cell r="A10791" t="str">
            <v>660.40.60.520-5100.04</v>
          </cell>
          <cell r="B10791" t="str">
            <v>660</v>
          </cell>
          <cell r="C10791" t="str">
            <v>40</v>
          </cell>
          <cell r="D10791" t="str">
            <v>60</v>
          </cell>
          <cell r="E10791" t="str">
            <v>520</v>
          </cell>
          <cell r="F10791" t="str">
            <v>5100.04</v>
          </cell>
          <cell r="G10791" t="str">
            <v>Benefits Vision Insurance</v>
          </cell>
          <cell r="H10791">
            <v>0</v>
          </cell>
          <cell r="I10791">
            <v>0</v>
          </cell>
          <cell r="J10791">
            <v>0</v>
          </cell>
          <cell r="K10791">
            <v>0</v>
          </cell>
          <cell r="L10791">
            <v>0</v>
          </cell>
          <cell r="M10791">
            <v>3</v>
          </cell>
          <cell r="N10791">
            <v>-3</v>
          </cell>
          <cell r="O10791" t="str">
            <v>+++</v>
          </cell>
        </row>
        <row r="10792">
          <cell r="A10792" t="str">
            <v>660.40.60.520-5100.05</v>
          </cell>
          <cell r="B10792" t="str">
            <v>660</v>
          </cell>
          <cell r="C10792" t="str">
            <v>40</v>
          </cell>
          <cell r="D10792" t="str">
            <v>60</v>
          </cell>
          <cell r="E10792" t="str">
            <v>520</v>
          </cell>
          <cell r="F10792" t="str">
            <v>5100.05</v>
          </cell>
          <cell r="G10792" t="str">
            <v>Benefits Life Insurance</v>
          </cell>
          <cell r="H10792">
            <v>0</v>
          </cell>
          <cell r="I10792">
            <v>0</v>
          </cell>
          <cell r="J10792">
            <v>0</v>
          </cell>
          <cell r="K10792">
            <v>0</v>
          </cell>
          <cell r="L10792">
            <v>0</v>
          </cell>
          <cell r="M10792">
            <v>0.26</v>
          </cell>
          <cell r="N10792">
            <v>-0.26</v>
          </cell>
          <cell r="O10792" t="str">
            <v>+++</v>
          </cell>
        </row>
        <row r="10793">
          <cell r="A10793" t="str">
            <v>660.40.60.520-5100.06</v>
          </cell>
          <cell r="B10793" t="str">
            <v>660</v>
          </cell>
          <cell r="C10793" t="str">
            <v>40</v>
          </cell>
          <cell r="D10793" t="str">
            <v>60</v>
          </cell>
          <cell r="E10793" t="str">
            <v>520</v>
          </cell>
          <cell r="F10793" t="str">
            <v>5100.06</v>
          </cell>
          <cell r="G10793" t="str">
            <v>Benefits Worker's Comp</v>
          </cell>
          <cell r="H10793">
            <v>0</v>
          </cell>
          <cell r="I10793">
            <v>0</v>
          </cell>
          <cell r="J10793">
            <v>0</v>
          </cell>
          <cell r="K10793">
            <v>0</v>
          </cell>
          <cell r="L10793">
            <v>0</v>
          </cell>
          <cell r="M10793">
            <v>0</v>
          </cell>
          <cell r="N10793">
            <v>0</v>
          </cell>
          <cell r="O10793" t="str">
            <v>+++</v>
          </cell>
        </row>
        <row r="10794">
          <cell r="A10794" t="str">
            <v>660.40.60.520-5100.07</v>
          </cell>
          <cell r="B10794" t="str">
            <v>660</v>
          </cell>
          <cell r="C10794" t="str">
            <v>40</v>
          </cell>
          <cell r="D10794" t="str">
            <v>60</v>
          </cell>
          <cell r="E10794" t="str">
            <v>520</v>
          </cell>
          <cell r="F10794" t="str">
            <v>5100.07</v>
          </cell>
          <cell r="G10794" t="str">
            <v>Benefits Long Term Disability</v>
          </cell>
          <cell r="H10794">
            <v>0</v>
          </cell>
          <cell r="I10794">
            <v>0</v>
          </cell>
          <cell r="J10794">
            <v>0</v>
          </cell>
          <cell r="K10794">
            <v>0</v>
          </cell>
          <cell r="L10794">
            <v>0</v>
          </cell>
          <cell r="M10794">
            <v>3.56</v>
          </cell>
          <cell r="N10794">
            <v>-3.56</v>
          </cell>
          <cell r="O10794" t="str">
            <v>+++</v>
          </cell>
        </row>
        <row r="10795">
          <cell r="A10795" t="str">
            <v>660.40.60.520-5100.08</v>
          </cell>
          <cell r="B10795" t="str">
            <v>660</v>
          </cell>
          <cell r="C10795" t="str">
            <v>40</v>
          </cell>
          <cell r="D10795" t="str">
            <v>60</v>
          </cell>
          <cell r="E10795" t="str">
            <v>520</v>
          </cell>
          <cell r="F10795" t="str">
            <v>5100.08</v>
          </cell>
          <cell r="G10795" t="str">
            <v>Benefits Deferred Compensation</v>
          </cell>
          <cell r="H10795">
            <v>0</v>
          </cell>
          <cell r="I10795">
            <v>0</v>
          </cell>
          <cell r="J10795">
            <v>0</v>
          </cell>
          <cell r="K10795">
            <v>0</v>
          </cell>
          <cell r="L10795">
            <v>0</v>
          </cell>
          <cell r="M10795">
            <v>370.27</v>
          </cell>
          <cell r="N10795">
            <v>-370.27</v>
          </cell>
          <cell r="O10795" t="str">
            <v>+++</v>
          </cell>
        </row>
        <row r="10796">
          <cell r="A10796" t="str">
            <v>660.40.60.520-5100.09</v>
          </cell>
          <cell r="B10796" t="str">
            <v>660</v>
          </cell>
          <cell r="C10796" t="str">
            <v>40</v>
          </cell>
          <cell r="D10796" t="str">
            <v>60</v>
          </cell>
          <cell r="E10796" t="str">
            <v>520</v>
          </cell>
          <cell r="F10796" t="str">
            <v>5100.09</v>
          </cell>
          <cell r="G10796" t="str">
            <v>Benefits Unemployment Insurance</v>
          </cell>
          <cell r="H10796">
            <v>0</v>
          </cell>
          <cell r="I10796">
            <v>0</v>
          </cell>
          <cell r="J10796">
            <v>0</v>
          </cell>
          <cell r="K10796">
            <v>0</v>
          </cell>
          <cell r="L10796">
            <v>0</v>
          </cell>
          <cell r="M10796">
            <v>0</v>
          </cell>
          <cell r="N10796">
            <v>0</v>
          </cell>
          <cell r="O10796" t="str">
            <v>+++</v>
          </cell>
        </row>
        <row r="10797">
          <cell r="A10797" t="str">
            <v>660.40.60.520-5100.10</v>
          </cell>
          <cell r="B10797" t="str">
            <v>660</v>
          </cell>
          <cell r="C10797" t="str">
            <v>40</v>
          </cell>
          <cell r="D10797" t="str">
            <v>60</v>
          </cell>
          <cell r="E10797" t="str">
            <v>520</v>
          </cell>
          <cell r="F10797" t="str">
            <v>5100.10</v>
          </cell>
          <cell r="G10797" t="str">
            <v>Benefits Uniform Allowance</v>
          </cell>
          <cell r="H10797">
            <v>0</v>
          </cell>
          <cell r="I10797">
            <v>0</v>
          </cell>
          <cell r="J10797">
            <v>0</v>
          </cell>
          <cell r="K10797">
            <v>0</v>
          </cell>
          <cell r="L10797">
            <v>0</v>
          </cell>
          <cell r="M10797">
            <v>0</v>
          </cell>
          <cell r="N10797">
            <v>0</v>
          </cell>
          <cell r="O10797" t="str">
            <v>+++</v>
          </cell>
        </row>
        <row r="10798">
          <cell r="A10798" t="str">
            <v>660.40.60.520-5100.11</v>
          </cell>
          <cell r="B10798" t="str">
            <v>660</v>
          </cell>
          <cell r="C10798" t="str">
            <v>40</v>
          </cell>
          <cell r="D10798" t="str">
            <v>60</v>
          </cell>
          <cell r="E10798" t="str">
            <v>520</v>
          </cell>
          <cell r="F10798" t="str">
            <v>5100.11</v>
          </cell>
          <cell r="G10798" t="str">
            <v>Benefits Medicare</v>
          </cell>
          <cell r="H10798">
            <v>0</v>
          </cell>
          <cell r="I10798">
            <v>0</v>
          </cell>
          <cell r="J10798">
            <v>0</v>
          </cell>
          <cell r="K10798">
            <v>0</v>
          </cell>
          <cell r="L10798">
            <v>0</v>
          </cell>
          <cell r="M10798">
            <v>11.83</v>
          </cell>
          <cell r="N10798">
            <v>-11.83</v>
          </cell>
          <cell r="O10798" t="str">
            <v>+++</v>
          </cell>
        </row>
        <row r="10799">
          <cell r="A10799" t="str">
            <v>660.40.60.520-5100.12</v>
          </cell>
          <cell r="B10799" t="str">
            <v>660</v>
          </cell>
          <cell r="C10799" t="str">
            <v>40</v>
          </cell>
          <cell r="D10799" t="str">
            <v>60</v>
          </cell>
          <cell r="E10799" t="str">
            <v>520</v>
          </cell>
          <cell r="F10799" t="str">
            <v>5100.12</v>
          </cell>
          <cell r="G10799" t="str">
            <v>Benefits Annual Physical Exam</v>
          </cell>
          <cell r="H10799">
            <v>0</v>
          </cell>
          <cell r="I10799">
            <v>0</v>
          </cell>
          <cell r="J10799">
            <v>0</v>
          </cell>
          <cell r="K10799">
            <v>0</v>
          </cell>
          <cell r="L10799">
            <v>0</v>
          </cell>
          <cell r="M10799">
            <v>0</v>
          </cell>
          <cell r="N10799">
            <v>0</v>
          </cell>
          <cell r="O10799" t="str">
            <v>+++</v>
          </cell>
        </row>
        <row r="10800">
          <cell r="A10800" t="str">
            <v>660.40.60.520-5100.13</v>
          </cell>
          <cell r="B10800" t="str">
            <v>660</v>
          </cell>
          <cell r="C10800" t="str">
            <v>40</v>
          </cell>
          <cell r="D10800" t="str">
            <v>60</v>
          </cell>
          <cell r="E10800" t="str">
            <v>520</v>
          </cell>
          <cell r="F10800" t="str">
            <v>5100.13</v>
          </cell>
          <cell r="G10800" t="str">
            <v>Benefits Employee Assistance Program</v>
          </cell>
          <cell r="H10800">
            <v>0</v>
          </cell>
          <cell r="I10800">
            <v>0</v>
          </cell>
          <cell r="J10800">
            <v>0</v>
          </cell>
          <cell r="K10800">
            <v>0</v>
          </cell>
          <cell r="L10800">
            <v>0</v>
          </cell>
          <cell r="M10800">
            <v>0</v>
          </cell>
          <cell r="N10800">
            <v>0</v>
          </cell>
          <cell r="O10800" t="str">
            <v>+++</v>
          </cell>
        </row>
        <row r="10801">
          <cell r="A10801" t="str">
            <v>660.40.60.520-5100.14</v>
          </cell>
          <cell r="B10801" t="str">
            <v>660</v>
          </cell>
          <cell r="C10801" t="str">
            <v>40</v>
          </cell>
          <cell r="D10801" t="str">
            <v>60</v>
          </cell>
          <cell r="E10801" t="str">
            <v>520</v>
          </cell>
          <cell r="F10801" t="str">
            <v>5100.14</v>
          </cell>
          <cell r="G10801" t="str">
            <v>Benefits PPE</v>
          </cell>
          <cell r="H10801">
            <v>0</v>
          </cell>
          <cell r="I10801">
            <v>0</v>
          </cell>
          <cell r="J10801">
            <v>0</v>
          </cell>
          <cell r="K10801">
            <v>0</v>
          </cell>
          <cell r="L10801">
            <v>0</v>
          </cell>
          <cell r="M10801">
            <v>0</v>
          </cell>
          <cell r="N10801">
            <v>0</v>
          </cell>
          <cell r="O10801" t="str">
            <v>+++</v>
          </cell>
        </row>
        <row r="10802">
          <cell r="A10802" t="str">
            <v>660.40.60.520-5100.15</v>
          </cell>
          <cell r="B10802" t="str">
            <v>660</v>
          </cell>
          <cell r="C10802" t="str">
            <v>40</v>
          </cell>
          <cell r="D10802" t="str">
            <v>60</v>
          </cell>
          <cell r="E10802" t="str">
            <v>520</v>
          </cell>
          <cell r="F10802" t="str">
            <v>5100.15</v>
          </cell>
          <cell r="G10802" t="str">
            <v>Benefits Cell Phone Allowance</v>
          </cell>
          <cell r="H10802">
            <v>0</v>
          </cell>
          <cell r="I10802">
            <v>0</v>
          </cell>
          <cell r="J10802">
            <v>0</v>
          </cell>
          <cell r="K10802">
            <v>0</v>
          </cell>
          <cell r="L10802">
            <v>0</v>
          </cell>
          <cell r="M10802">
            <v>0</v>
          </cell>
          <cell r="N10802">
            <v>0</v>
          </cell>
          <cell r="O10802" t="str">
            <v>+++</v>
          </cell>
        </row>
        <row r="10803">
          <cell r="A10803" t="str">
            <v>660.40.60.520-5100.16</v>
          </cell>
          <cell r="B10803" t="str">
            <v>660</v>
          </cell>
          <cell r="C10803" t="str">
            <v>40</v>
          </cell>
          <cell r="D10803" t="str">
            <v>60</v>
          </cell>
          <cell r="E10803" t="str">
            <v>520</v>
          </cell>
          <cell r="F10803" t="str">
            <v>5100.16</v>
          </cell>
          <cell r="G10803" t="str">
            <v>Benefits 1959 Survivor Retirement</v>
          </cell>
          <cell r="H10803">
            <v>0</v>
          </cell>
          <cell r="I10803">
            <v>0</v>
          </cell>
          <cell r="J10803">
            <v>0</v>
          </cell>
          <cell r="K10803">
            <v>0</v>
          </cell>
          <cell r="L10803">
            <v>0</v>
          </cell>
          <cell r="M10803">
            <v>0</v>
          </cell>
          <cell r="N10803">
            <v>0</v>
          </cell>
          <cell r="O10803" t="str">
            <v>+++</v>
          </cell>
        </row>
        <row r="10804">
          <cell r="A10804" t="str">
            <v>660.40.60.520-5100.17</v>
          </cell>
          <cell r="B10804" t="str">
            <v>660</v>
          </cell>
          <cell r="C10804" t="str">
            <v>40</v>
          </cell>
          <cell r="D10804" t="str">
            <v>60</v>
          </cell>
          <cell r="E10804" t="str">
            <v>520</v>
          </cell>
          <cell r="F10804" t="str">
            <v>5100.17</v>
          </cell>
          <cell r="G10804" t="str">
            <v>Benefits Other Post Employment Benefits</v>
          </cell>
          <cell r="H10804">
            <v>0</v>
          </cell>
          <cell r="I10804">
            <v>0</v>
          </cell>
          <cell r="J10804">
            <v>0</v>
          </cell>
          <cell r="K10804">
            <v>0</v>
          </cell>
          <cell r="L10804">
            <v>0</v>
          </cell>
          <cell r="M10804">
            <v>0</v>
          </cell>
          <cell r="N10804">
            <v>0</v>
          </cell>
          <cell r="O10804" t="str">
            <v>+++</v>
          </cell>
        </row>
        <row r="10805">
          <cell r="A10805" t="str">
            <v>660.40.60.520-6200.02</v>
          </cell>
          <cell r="B10805" t="str">
            <v>660</v>
          </cell>
          <cell r="C10805" t="str">
            <v>40</v>
          </cell>
          <cell r="D10805" t="str">
            <v>60</v>
          </cell>
          <cell r="E10805" t="str">
            <v>520</v>
          </cell>
          <cell r="F10805" t="str">
            <v>6200.02</v>
          </cell>
          <cell r="G10805" t="str">
            <v>Supplies Special Department</v>
          </cell>
          <cell r="H10805">
            <v>0</v>
          </cell>
          <cell r="I10805">
            <v>0</v>
          </cell>
          <cell r="J10805">
            <v>0</v>
          </cell>
          <cell r="K10805">
            <v>0</v>
          </cell>
          <cell r="L10805">
            <v>0</v>
          </cell>
          <cell r="M10805">
            <v>0</v>
          </cell>
          <cell r="N10805">
            <v>0</v>
          </cell>
          <cell r="O10805" t="str">
            <v>+++</v>
          </cell>
        </row>
        <row r="10806">
          <cell r="A10806" t="str">
            <v>660.40.60.520-6400.05</v>
          </cell>
          <cell r="B10806" t="str">
            <v>660</v>
          </cell>
          <cell r="C10806" t="str">
            <v>40</v>
          </cell>
          <cell r="D10806" t="str">
            <v>60</v>
          </cell>
          <cell r="E10806" t="str">
            <v>520</v>
          </cell>
          <cell r="F10806" t="str">
            <v>6400.05</v>
          </cell>
          <cell r="G10806" t="str">
            <v>Repairs &amp; Maintenance Vehicle</v>
          </cell>
          <cell r="H10806">
            <v>20000</v>
          </cell>
          <cell r="I10806">
            <v>0</v>
          </cell>
          <cell r="J10806">
            <v>20000</v>
          </cell>
          <cell r="K10806">
            <v>0</v>
          </cell>
          <cell r="L10806">
            <v>0</v>
          </cell>
          <cell r="M10806">
            <v>1653.88</v>
          </cell>
          <cell r="N10806">
            <v>18346.12</v>
          </cell>
          <cell r="O10806">
            <v>0.08</v>
          </cell>
        </row>
        <row r="10807">
          <cell r="A10807" t="str">
            <v>660.40.60.520-7000.03</v>
          </cell>
          <cell r="B10807" t="str">
            <v>660</v>
          </cell>
          <cell r="C10807" t="str">
            <v>40</v>
          </cell>
          <cell r="D10807" t="str">
            <v>60</v>
          </cell>
          <cell r="E10807" t="str">
            <v>520</v>
          </cell>
          <cell r="F10807" t="str">
            <v>7000.03</v>
          </cell>
          <cell r="G10807" t="str">
            <v>Capital Outlay Operations Equip-Minor</v>
          </cell>
          <cell r="H10807">
            <v>1134</v>
          </cell>
          <cell r="I10807">
            <v>0</v>
          </cell>
          <cell r="J10807">
            <v>1134</v>
          </cell>
          <cell r="K10807">
            <v>0</v>
          </cell>
          <cell r="L10807">
            <v>0</v>
          </cell>
          <cell r="M10807">
            <v>0</v>
          </cell>
          <cell r="N10807">
            <v>1134</v>
          </cell>
          <cell r="O10807">
            <v>0</v>
          </cell>
        </row>
        <row r="10808">
          <cell r="A10808" t="str">
            <v>660.40.60.520-7000.99</v>
          </cell>
          <cell r="B10808" t="str">
            <v>660</v>
          </cell>
          <cell r="C10808" t="str">
            <v>40</v>
          </cell>
          <cell r="D10808" t="str">
            <v>60</v>
          </cell>
          <cell r="E10808" t="str">
            <v>520</v>
          </cell>
          <cell r="F10808" t="str">
            <v>7000.99</v>
          </cell>
          <cell r="G10808" t="str">
            <v>Capital Outlay General</v>
          </cell>
          <cell r="H10808">
            <v>0</v>
          </cell>
          <cell r="I10808">
            <v>0</v>
          </cell>
          <cell r="J10808">
            <v>0</v>
          </cell>
          <cell r="K10808">
            <v>0</v>
          </cell>
          <cell r="L10808">
            <v>0</v>
          </cell>
          <cell r="M10808">
            <v>0</v>
          </cell>
          <cell r="N10808">
            <v>0</v>
          </cell>
          <cell r="O10808" t="str">
            <v>+++</v>
          </cell>
        </row>
        <row r="10809">
          <cell r="A10809" t="str">
            <v>660.40.60.530-5000.01</v>
          </cell>
          <cell r="B10809" t="str">
            <v>660</v>
          </cell>
          <cell r="C10809" t="str">
            <v>40</v>
          </cell>
          <cell r="D10809" t="str">
            <v>60</v>
          </cell>
          <cell r="E10809" t="str">
            <v>530</v>
          </cell>
          <cell r="F10809" t="str">
            <v>5000.01</v>
          </cell>
          <cell r="G10809" t="str">
            <v>Salaries Regular</v>
          </cell>
          <cell r="H10809">
            <v>0</v>
          </cell>
          <cell r="I10809">
            <v>0</v>
          </cell>
          <cell r="J10809">
            <v>0</v>
          </cell>
          <cell r="K10809">
            <v>0</v>
          </cell>
          <cell r="L10809">
            <v>0</v>
          </cell>
          <cell r="M10809">
            <v>72556.899999999994</v>
          </cell>
          <cell r="N10809">
            <v>-72556.899999999994</v>
          </cell>
          <cell r="O10809" t="str">
            <v>+++</v>
          </cell>
        </row>
        <row r="10810">
          <cell r="A10810" t="str">
            <v>660.40.60.530-5000.02</v>
          </cell>
          <cell r="B10810" t="str">
            <v>660</v>
          </cell>
          <cell r="C10810" t="str">
            <v>40</v>
          </cell>
          <cell r="D10810" t="str">
            <v>60</v>
          </cell>
          <cell r="E10810" t="str">
            <v>530</v>
          </cell>
          <cell r="F10810" t="str">
            <v>5000.02</v>
          </cell>
          <cell r="G10810" t="str">
            <v>Salaries Part Time</v>
          </cell>
          <cell r="H10810">
            <v>0</v>
          </cell>
          <cell r="I10810">
            <v>0</v>
          </cell>
          <cell r="J10810">
            <v>0</v>
          </cell>
          <cell r="K10810">
            <v>0</v>
          </cell>
          <cell r="L10810">
            <v>0</v>
          </cell>
          <cell r="M10810">
            <v>0</v>
          </cell>
          <cell r="N10810">
            <v>0</v>
          </cell>
          <cell r="O10810" t="str">
            <v>+++</v>
          </cell>
        </row>
        <row r="10811">
          <cell r="A10811" t="str">
            <v>660.40.60.530-5000.03</v>
          </cell>
          <cell r="B10811" t="str">
            <v>660</v>
          </cell>
          <cell r="C10811" t="str">
            <v>40</v>
          </cell>
          <cell r="D10811" t="str">
            <v>60</v>
          </cell>
          <cell r="E10811" t="str">
            <v>530</v>
          </cell>
          <cell r="F10811" t="str">
            <v>5000.03</v>
          </cell>
          <cell r="G10811" t="str">
            <v>Salaries Overtime</v>
          </cell>
          <cell r="H10811">
            <v>5100</v>
          </cell>
          <cell r="I10811">
            <v>0</v>
          </cell>
          <cell r="J10811">
            <v>5100</v>
          </cell>
          <cell r="K10811">
            <v>0</v>
          </cell>
          <cell r="L10811">
            <v>0</v>
          </cell>
          <cell r="M10811">
            <v>6.38</v>
          </cell>
          <cell r="N10811">
            <v>5093.62</v>
          </cell>
          <cell r="O10811">
            <v>0</v>
          </cell>
        </row>
        <row r="10812">
          <cell r="A10812" t="str">
            <v>660.40.60.530-5000.04</v>
          </cell>
          <cell r="B10812" t="str">
            <v>660</v>
          </cell>
          <cell r="C10812" t="str">
            <v>40</v>
          </cell>
          <cell r="D10812" t="str">
            <v>60</v>
          </cell>
          <cell r="E10812" t="str">
            <v>530</v>
          </cell>
          <cell r="F10812" t="str">
            <v>5000.04</v>
          </cell>
          <cell r="G10812" t="str">
            <v>Salaries Holiday Pay</v>
          </cell>
          <cell r="H10812">
            <v>0</v>
          </cell>
          <cell r="I10812">
            <v>0</v>
          </cell>
          <cell r="J10812">
            <v>0</v>
          </cell>
          <cell r="K10812">
            <v>0</v>
          </cell>
          <cell r="L10812">
            <v>0</v>
          </cell>
          <cell r="M10812">
            <v>0</v>
          </cell>
          <cell r="N10812">
            <v>0</v>
          </cell>
          <cell r="O10812" t="str">
            <v>+++</v>
          </cell>
        </row>
        <row r="10813">
          <cell r="A10813" t="str">
            <v>660.40.60.530-5000.05</v>
          </cell>
          <cell r="B10813" t="str">
            <v>660</v>
          </cell>
          <cell r="C10813" t="str">
            <v>40</v>
          </cell>
          <cell r="D10813" t="str">
            <v>60</v>
          </cell>
          <cell r="E10813" t="str">
            <v>530</v>
          </cell>
          <cell r="F10813" t="str">
            <v>5000.05</v>
          </cell>
          <cell r="G10813" t="str">
            <v>Salaries Duty Pay</v>
          </cell>
          <cell r="H10813">
            <v>0</v>
          </cell>
          <cell r="I10813">
            <v>0</v>
          </cell>
          <cell r="J10813">
            <v>0</v>
          </cell>
          <cell r="K10813">
            <v>0</v>
          </cell>
          <cell r="L10813">
            <v>0</v>
          </cell>
          <cell r="M10813">
            <v>0</v>
          </cell>
          <cell r="N10813">
            <v>0</v>
          </cell>
          <cell r="O10813" t="str">
            <v>+++</v>
          </cell>
        </row>
        <row r="10814">
          <cell r="A10814" t="str">
            <v>660.40.60.530-5000.06</v>
          </cell>
          <cell r="B10814" t="str">
            <v>660</v>
          </cell>
          <cell r="C10814" t="str">
            <v>40</v>
          </cell>
          <cell r="D10814" t="str">
            <v>60</v>
          </cell>
          <cell r="E10814" t="str">
            <v>530</v>
          </cell>
          <cell r="F10814" t="str">
            <v>5000.06</v>
          </cell>
          <cell r="G10814" t="str">
            <v>Salaries Out of Class</v>
          </cell>
          <cell r="H10814">
            <v>0</v>
          </cell>
          <cell r="I10814">
            <v>0</v>
          </cell>
          <cell r="J10814">
            <v>0</v>
          </cell>
          <cell r="K10814">
            <v>0</v>
          </cell>
          <cell r="L10814">
            <v>0</v>
          </cell>
          <cell r="M10814">
            <v>0</v>
          </cell>
          <cell r="N10814">
            <v>0</v>
          </cell>
          <cell r="O10814" t="str">
            <v>+++</v>
          </cell>
        </row>
        <row r="10815">
          <cell r="A10815" t="str">
            <v>660.40.60.530-5000.07</v>
          </cell>
          <cell r="B10815" t="str">
            <v>660</v>
          </cell>
          <cell r="C10815" t="str">
            <v>40</v>
          </cell>
          <cell r="D10815" t="str">
            <v>60</v>
          </cell>
          <cell r="E10815" t="str">
            <v>530</v>
          </cell>
          <cell r="F10815" t="str">
            <v>5000.07</v>
          </cell>
          <cell r="G10815" t="str">
            <v>Salaries Admin Leave Pay</v>
          </cell>
          <cell r="H10815">
            <v>0</v>
          </cell>
          <cell r="I10815">
            <v>0</v>
          </cell>
          <cell r="J10815">
            <v>0</v>
          </cell>
          <cell r="K10815">
            <v>0</v>
          </cell>
          <cell r="L10815">
            <v>0</v>
          </cell>
          <cell r="M10815">
            <v>0</v>
          </cell>
          <cell r="N10815">
            <v>0</v>
          </cell>
          <cell r="O10815" t="str">
            <v>+++</v>
          </cell>
        </row>
        <row r="10816">
          <cell r="A10816" t="str">
            <v>660.40.60.530-5000.08</v>
          </cell>
          <cell r="B10816" t="str">
            <v>660</v>
          </cell>
          <cell r="C10816" t="str">
            <v>40</v>
          </cell>
          <cell r="D10816" t="str">
            <v>60</v>
          </cell>
          <cell r="E10816" t="str">
            <v>530</v>
          </cell>
          <cell r="F10816" t="str">
            <v>5000.08</v>
          </cell>
          <cell r="G10816" t="str">
            <v>Salaries Longevity Pay</v>
          </cell>
          <cell r="H10816">
            <v>0</v>
          </cell>
          <cell r="I10816">
            <v>0</v>
          </cell>
          <cell r="J10816">
            <v>0</v>
          </cell>
          <cell r="K10816">
            <v>0</v>
          </cell>
          <cell r="L10816">
            <v>0</v>
          </cell>
          <cell r="M10816">
            <v>0</v>
          </cell>
          <cell r="N10816">
            <v>0</v>
          </cell>
          <cell r="O10816" t="str">
            <v>+++</v>
          </cell>
        </row>
        <row r="10817">
          <cell r="A10817" t="str">
            <v>660.40.60.530-5000.09</v>
          </cell>
          <cell r="B10817" t="str">
            <v>660</v>
          </cell>
          <cell r="C10817" t="str">
            <v>40</v>
          </cell>
          <cell r="D10817" t="str">
            <v>60</v>
          </cell>
          <cell r="E10817" t="str">
            <v>530</v>
          </cell>
          <cell r="F10817" t="str">
            <v>5000.09</v>
          </cell>
          <cell r="G10817" t="str">
            <v>Salaries Mutual Aid Overtime</v>
          </cell>
          <cell r="H10817">
            <v>0</v>
          </cell>
          <cell r="I10817">
            <v>0</v>
          </cell>
          <cell r="J10817">
            <v>0</v>
          </cell>
          <cell r="K10817">
            <v>0</v>
          </cell>
          <cell r="L10817">
            <v>0</v>
          </cell>
          <cell r="M10817">
            <v>0</v>
          </cell>
          <cell r="N10817">
            <v>0</v>
          </cell>
          <cell r="O10817" t="str">
            <v>+++</v>
          </cell>
        </row>
        <row r="10818">
          <cell r="A10818" t="str">
            <v>660.40.60.530-5000.10</v>
          </cell>
          <cell r="B10818" t="str">
            <v>660</v>
          </cell>
          <cell r="C10818" t="str">
            <v>40</v>
          </cell>
          <cell r="D10818" t="str">
            <v>60</v>
          </cell>
          <cell r="E10818" t="str">
            <v>530</v>
          </cell>
          <cell r="F10818" t="str">
            <v>5000.10</v>
          </cell>
          <cell r="G10818" t="str">
            <v>Salaries Furloughs</v>
          </cell>
          <cell r="H10818">
            <v>0</v>
          </cell>
          <cell r="I10818">
            <v>0</v>
          </cell>
          <cell r="J10818">
            <v>0</v>
          </cell>
          <cell r="K10818">
            <v>0</v>
          </cell>
          <cell r="L10818">
            <v>0</v>
          </cell>
          <cell r="M10818">
            <v>0</v>
          </cell>
          <cell r="N10818">
            <v>0</v>
          </cell>
          <cell r="O10818" t="str">
            <v>+++</v>
          </cell>
        </row>
        <row r="10819">
          <cell r="A10819" t="str">
            <v>660.40.60.530-5000.11</v>
          </cell>
          <cell r="B10819" t="str">
            <v>660</v>
          </cell>
          <cell r="C10819" t="str">
            <v>40</v>
          </cell>
          <cell r="D10819" t="str">
            <v>60</v>
          </cell>
          <cell r="E10819" t="str">
            <v>530</v>
          </cell>
          <cell r="F10819" t="str">
            <v>5000.11</v>
          </cell>
          <cell r="G10819" t="str">
            <v>Salaries Worker's Comp</v>
          </cell>
          <cell r="H10819">
            <v>0</v>
          </cell>
          <cell r="I10819">
            <v>0</v>
          </cell>
          <cell r="J10819">
            <v>0</v>
          </cell>
          <cell r="K10819">
            <v>0</v>
          </cell>
          <cell r="L10819">
            <v>0</v>
          </cell>
          <cell r="M10819">
            <v>0</v>
          </cell>
          <cell r="N10819">
            <v>0</v>
          </cell>
          <cell r="O10819" t="str">
            <v>+++</v>
          </cell>
        </row>
        <row r="10820">
          <cell r="A10820" t="str">
            <v>660.40.60.530-5000.12</v>
          </cell>
          <cell r="B10820" t="str">
            <v>660</v>
          </cell>
          <cell r="C10820" t="str">
            <v>40</v>
          </cell>
          <cell r="D10820" t="str">
            <v>60</v>
          </cell>
          <cell r="E10820" t="str">
            <v>530</v>
          </cell>
          <cell r="F10820" t="str">
            <v>5000.12</v>
          </cell>
          <cell r="G10820" t="str">
            <v>Salaries Compensated Absences</v>
          </cell>
          <cell r="H10820">
            <v>0</v>
          </cell>
          <cell r="I10820">
            <v>0</v>
          </cell>
          <cell r="J10820">
            <v>0</v>
          </cell>
          <cell r="K10820">
            <v>0</v>
          </cell>
          <cell r="L10820">
            <v>0</v>
          </cell>
          <cell r="M10820">
            <v>0</v>
          </cell>
          <cell r="N10820">
            <v>0</v>
          </cell>
          <cell r="O10820" t="str">
            <v>+++</v>
          </cell>
        </row>
        <row r="10821">
          <cell r="A10821" t="str">
            <v>660.40.60.530-5100.00</v>
          </cell>
          <cell r="B10821" t="str">
            <v>660</v>
          </cell>
          <cell r="C10821" t="str">
            <v>40</v>
          </cell>
          <cell r="D10821" t="str">
            <v>60</v>
          </cell>
          <cell r="E10821" t="str">
            <v>530</v>
          </cell>
          <cell r="F10821" t="str">
            <v>5100.00</v>
          </cell>
          <cell r="G10821" t="str">
            <v>Benefits PERS Pool Liability</v>
          </cell>
          <cell r="H10821">
            <v>0</v>
          </cell>
          <cell r="I10821">
            <v>0</v>
          </cell>
          <cell r="J10821">
            <v>0</v>
          </cell>
          <cell r="K10821">
            <v>0</v>
          </cell>
          <cell r="L10821">
            <v>0</v>
          </cell>
          <cell r="M10821">
            <v>15124.43</v>
          </cell>
          <cell r="N10821">
            <v>-15124.43</v>
          </cell>
          <cell r="O10821" t="str">
            <v>+++</v>
          </cell>
        </row>
        <row r="10822">
          <cell r="A10822" t="str">
            <v>660.40.60.530-5100.01</v>
          </cell>
          <cell r="B10822" t="str">
            <v>660</v>
          </cell>
          <cell r="C10822" t="str">
            <v>40</v>
          </cell>
          <cell r="D10822" t="str">
            <v>60</v>
          </cell>
          <cell r="E10822" t="str">
            <v>530</v>
          </cell>
          <cell r="F10822" t="str">
            <v>5100.01</v>
          </cell>
          <cell r="G10822" t="str">
            <v>Benefits Retirement</v>
          </cell>
          <cell r="H10822">
            <v>0</v>
          </cell>
          <cell r="I10822">
            <v>0</v>
          </cell>
          <cell r="J10822">
            <v>0</v>
          </cell>
          <cell r="K10822">
            <v>0</v>
          </cell>
          <cell r="L10822">
            <v>0</v>
          </cell>
          <cell r="M10822">
            <v>7306.09</v>
          </cell>
          <cell r="N10822">
            <v>-7306.09</v>
          </cell>
          <cell r="O10822" t="str">
            <v>+++</v>
          </cell>
        </row>
        <row r="10823">
          <cell r="A10823" t="str">
            <v>660.40.60.530-5100.02</v>
          </cell>
          <cell r="B10823" t="str">
            <v>660</v>
          </cell>
          <cell r="C10823" t="str">
            <v>40</v>
          </cell>
          <cell r="D10823" t="str">
            <v>60</v>
          </cell>
          <cell r="E10823" t="str">
            <v>530</v>
          </cell>
          <cell r="F10823" t="str">
            <v>5100.02</v>
          </cell>
          <cell r="G10823" t="str">
            <v>Benefits Health Insurance</v>
          </cell>
          <cell r="H10823">
            <v>0</v>
          </cell>
          <cell r="I10823">
            <v>0</v>
          </cell>
          <cell r="J10823">
            <v>0</v>
          </cell>
          <cell r="K10823">
            <v>0</v>
          </cell>
          <cell r="L10823">
            <v>0</v>
          </cell>
          <cell r="M10823">
            <v>20289.419999999998</v>
          </cell>
          <cell r="N10823">
            <v>-20289.419999999998</v>
          </cell>
          <cell r="O10823" t="str">
            <v>+++</v>
          </cell>
        </row>
        <row r="10824">
          <cell r="A10824" t="str">
            <v>660.40.60.530-5100.03</v>
          </cell>
          <cell r="B10824" t="str">
            <v>660</v>
          </cell>
          <cell r="C10824" t="str">
            <v>40</v>
          </cell>
          <cell r="D10824" t="str">
            <v>60</v>
          </cell>
          <cell r="E10824" t="str">
            <v>530</v>
          </cell>
          <cell r="F10824" t="str">
            <v>5100.03</v>
          </cell>
          <cell r="G10824" t="str">
            <v>Benefits Dental Insurance</v>
          </cell>
          <cell r="H10824">
            <v>0</v>
          </cell>
          <cell r="I10824">
            <v>0</v>
          </cell>
          <cell r="J10824">
            <v>0</v>
          </cell>
          <cell r="K10824">
            <v>0</v>
          </cell>
          <cell r="L10824">
            <v>0</v>
          </cell>
          <cell r="M10824">
            <v>1428.42</v>
          </cell>
          <cell r="N10824">
            <v>-1428.42</v>
          </cell>
          <cell r="O10824" t="str">
            <v>+++</v>
          </cell>
        </row>
        <row r="10825">
          <cell r="A10825" t="str">
            <v>660.40.60.530-5100.04</v>
          </cell>
          <cell r="B10825" t="str">
            <v>660</v>
          </cell>
          <cell r="C10825" t="str">
            <v>40</v>
          </cell>
          <cell r="D10825" t="str">
            <v>60</v>
          </cell>
          <cell r="E10825" t="str">
            <v>530</v>
          </cell>
          <cell r="F10825" t="str">
            <v>5100.04</v>
          </cell>
          <cell r="G10825" t="str">
            <v>Benefits Vision Insurance</v>
          </cell>
          <cell r="H10825">
            <v>0</v>
          </cell>
          <cell r="I10825">
            <v>0</v>
          </cell>
          <cell r="J10825">
            <v>0</v>
          </cell>
          <cell r="K10825">
            <v>0</v>
          </cell>
          <cell r="L10825">
            <v>0</v>
          </cell>
          <cell r="M10825">
            <v>233.16</v>
          </cell>
          <cell r="N10825">
            <v>-233.16</v>
          </cell>
          <cell r="O10825" t="str">
            <v>+++</v>
          </cell>
        </row>
        <row r="10826">
          <cell r="A10826" t="str">
            <v>660.40.60.530-5100.05</v>
          </cell>
          <cell r="B10826" t="str">
            <v>660</v>
          </cell>
          <cell r="C10826" t="str">
            <v>40</v>
          </cell>
          <cell r="D10826" t="str">
            <v>60</v>
          </cell>
          <cell r="E10826" t="str">
            <v>530</v>
          </cell>
          <cell r="F10826" t="str">
            <v>5100.05</v>
          </cell>
          <cell r="G10826" t="str">
            <v>Benefits Life Insurance</v>
          </cell>
          <cell r="H10826">
            <v>0</v>
          </cell>
          <cell r="I10826">
            <v>0</v>
          </cell>
          <cell r="J10826">
            <v>0</v>
          </cell>
          <cell r="K10826">
            <v>0</v>
          </cell>
          <cell r="L10826">
            <v>0</v>
          </cell>
          <cell r="M10826">
            <v>83.35</v>
          </cell>
          <cell r="N10826">
            <v>-83.35</v>
          </cell>
          <cell r="O10826" t="str">
            <v>+++</v>
          </cell>
        </row>
        <row r="10827">
          <cell r="A10827" t="str">
            <v>660.40.60.530-5100.06</v>
          </cell>
          <cell r="B10827" t="str">
            <v>660</v>
          </cell>
          <cell r="C10827" t="str">
            <v>40</v>
          </cell>
          <cell r="D10827" t="str">
            <v>60</v>
          </cell>
          <cell r="E10827" t="str">
            <v>530</v>
          </cell>
          <cell r="F10827" t="str">
            <v>5100.06</v>
          </cell>
          <cell r="G10827" t="str">
            <v>Benefits Worker's Comp</v>
          </cell>
          <cell r="H10827">
            <v>0</v>
          </cell>
          <cell r="I10827">
            <v>0</v>
          </cell>
          <cell r="J10827">
            <v>0</v>
          </cell>
          <cell r="K10827">
            <v>0</v>
          </cell>
          <cell r="L10827">
            <v>0</v>
          </cell>
          <cell r="M10827">
            <v>0</v>
          </cell>
          <cell r="N10827">
            <v>0</v>
          </cell>
          <cell r="O10827" t="str">
            <v>+++</v>
          </cell>
        </row>
        <row r="10828">
          <cell r="A10828" t="str">
            <v>660.40.60.530-5100.07</v>
          </cell>
          <cell r="B10828" t="str">
            <v>660</v>
          </cell>
          <cell r="C10828" t="str">
            <v>40</v>
          </cell>
          <cell r="D10828" t="str">
            <v>60</v>
          </cell>
          <cell r="E10828" t="str">
            <v>530</v>
          </cell>
          <cell r="F10828" t="str">
            <v>5100.07</v>
          </cell>
          <cell r="G10828" t="str">
            <v>Benefits Long Term Disability</v>
          </cell>
          <cell r="H10828">
            <v>0</v>
          </cell>
          <cell r="I10828">
            <v>0</v>
          </cell>
          <cell r="J10828">
            <v>0</v>
          </cell>
          <cell r="K10828">
            <v>0</v>
          </cell>
          <cell r="L10828">
            <v>0</v>
          </cell>
          <cell r="M10828">
            <v>348.93</v>
          </cell>
          <cell r="N10828">
            <v>-348.93</v>
          </cell>
          <cell r="O10828" t="str">
            <v>+++</v>
          </cell>
        </row>
        <row r="10829">
          <cell r="A10829" t="str">
            <v>660.40.60.530-5100.08</v>
          </cell>
          <cell r="B10829" t="str">
            <v>660</v>
          </cell>
          <cell r="C10829" t="str">
            <v>40</v>
          </cell>
          <cell r="D10829" t="str">
            <v>60</v>
          </cell>
          <cell r="E10829" t="str">
            <v>530</v>
          </cell>
          <cell r="F10829" t="str">
            <v>5100.08</v>
          </cell>
          <cell r="G10829" t="str">
            <v>Benefits Deferred Compensation</v>
          </cell>
          <cell r="H10829">
            <v>0</v>
          </cell>
          <cell r="I10829">
            <v>0</v>
          </cell>
          <cell r="J10829">
            <v>0</v>
          </cell>
          <cell r="K10829">
            <v>0</v>
          </cell>
          <cell r="L10829">
            <v>0</v>
          </cell>
          <cell r="M10829">
            <v>9055.94</v>
          </cell>
          <cell r="N10829">
            <v>-9055.94</v>
          </cell>
          <cell r="O10829" t="str">
            <v>+++</v>
          </cell>
        </row>
        <row r="10830">
          <cell r="A10830" t="str">
            <v>660.40.60.530-5100.09</v>
          </cell>
          <cell r="B10830" t="str">
            <v>660</v>
          </cell>
          <cell r="C10830" t="str">
            <v>40</v>
          </cell>
          <cell r="D10830" t="str">
            <v>60</v>
          </cell>
          <cell r="E10830" t="str">
            <v>530</v>
          </cell>
          <cell r="F10830" t="str">
            <v>5100.09</v>
          </cell>
          <cell r="G10830" t="str">
            <v>Benefits Unemployment Insurance</v>
          </cell>
          <cell r="H10830">
            <v>0</v>
          </cell>
          <cell r="I10830">
            <v>0</v>
          </cell>
          <cell r="J10830">
            <v>0</v>
          </cell>
          <cell r="K10830">
            <v>0</v>
          </cell>
          <cell r="L10830">
            <v>0</v>
          </cell>
          <cell r="M10830">
            <v>0</v>
          </cell>
          <cell r="N10830">
            <v>0</v>
          </cell>
          <cell r="O10830" t="str">
            <v>+++</v>
          </cell>
        </row>
        <row r="10831">
          <cell r="A10831" t="str">
            <v>660.40.60.530-5100.10</v>
          </cell>
          <cell r="B10831" t="str">
            <v>660</v>
          </cell>
          <cell r="C10831" t="str">
            <v>40</v>
          </cell>
          <cell r="D10831" t="str">
            <v>60</v>
          </cell>
          <cell r="E10831" t="str">
            <v>530</v>
          </cell>
          <cell r="F10831" t="str">
            <v>5100.10</v>
          </cell>
          <cell r="G10831" t="str">
            <v>Benefits Uniform Allowance</v>
          </cell>
          <cell r="H10831">
            <v>0</v>
          </cell>
          <cell r="I10831">
            <v>0</v>
          </cell>
          <cell r="J10831">
            <v>0</v>
          </cell>
          <cell r="K10831">
            <v>0</v>
          </cell>
          <cell r="L10831">
            <v>0</v>
          </cell>
          <cell r="M10831">
            <v>0</v>
          </cell>
          <cell r="N10831">
            <v>0</v>
          </cell>
          <cell r="O10831" t="str">
            <v>+++</v>
          </cell>
        </row>
        <row r="10832">
          <cell r="A10832" t="str">
            <v>660.40.60.530-5100.11</v>
          </cell>
          <cell r="B10832" t="str">
            <v>660</v>
          </cell>
          <cell r="C10832" t="str">
            <v>40</v>
          </cell>
          <cell r="D10832" t="str">
            <v>60</v>
          </cell>
          <cell r="E10832" t="str">
            <v>530</v>
          </cell>
          <cell r="F10832" t="str">
            <v>5100.11</v>
          </cell>
          <cell r="G10832" t="str">
            <v>Benefits Medicare</v>
          </cell>
          <cell r="H10832">
            <v>0</v>
          </cell>
          <cell r="I10832">
            <v>0</v>
          </cell>
          <cell r="J10832">
            <v>0</v>
          </cell>
          <cell r="K10832">
            <v>0</v>
          </cell>
          <cell r="L10832">
            <v>0</v>
          </cell>
          <cell r="M10832">
            <v>1112.8599999999999</v>
          </cell>
          <cell r="N10832">
            <v>-1112.8599999999999</v>
          </cell>
          <cell r="O10832" t="str">
            <v>+++</v>
          </cell>
        </row>
        <row r="10833">
          <cell r="A10833" t="str">
            <v>660.40.60.530-5100.12</v>
          </cell>
          <cell r="B10833" t="str">
            <v>660</v>
          </cell>
          <cell r="C10833" t="str">
            <v>40</v>
          </cell>
          <cell r="D10833" t="str">
            <v>60</v>
          </cell>
          <cell r="E10833" t="str">
            <v>530</v>
          </cell>
          <cell r="F10833" t="str">
            <v>5100.12</v>
          </cell>
          <cell r="G10833" t="str">
            <v>Benefits Annual Physical Exam</v>
          </cell>
          <cell r="H10833">
            <v>0</v>
          </cell>
          <cell r="I10833">
            <v>0</v>
          </cell>
          <cell r="J10833">
            <v>0</v>
          </cell>
          <cell r="K10833">
            <v>0</v>
          </cell>
          <cell r="L10833">
            <v>0</v>
          </cell>
          <cell r="M10833">
            <v>0</v>
          </cell>
          <cell r="N10833">
            <v>0</v>
          </cell>
          <cell r="O10833" t="str">
            <v>+++</v>
          </cell>
        </row>
        <row r="10834">
          <cell r="A10834" t="str">
            <v>660.40.60.530-5100.13</v>
          </cell>
          <cell r="B10834" t="str">
            <v>660</v>
          </cell>
          <cell r="C10834" t="str">
            <v>40</v>
          </cell>
          <cell r="D10834" t="str">
            <v>60</v>
          </cell>
          <cell r="E10834" t="str">
            <v>530</v>
          </cell>
          <cell r="F10834" t="str">
            <v>5100.13</v>
          </cell>
          <cell r="G10834" t="str">
            <v>Benefits Employee Assistance Program</v>
          </cell>
          <cell r="H10834">
            <v>0</v>
          </cell>
          <cell r="I10834">
            <v>0</v>
          </cell>
          <cell r="J10834">
            <v>0</v>
          </cell>
          <cell r="K10834">
            <v>0</v>
          </cell>
          <cell r="L10834">
            <v>0</v>
          </cell>
          <cell r="M10834">
            <v>0</v>
          </cell>
          <cell r="N10834">
            <v>0</v>
          </cell>
          <cell r="O10834" t="str">
            <v>+++</v>
          </cell>
        </row>
        <row r="10835">
          <cell r="A10835" t="str">
            <v>660.40.60.530-5100.14</v>
          </cell>
          <cell r="B10835" t="str">
            <v>660</v>
          </cell>
          <cell r="C10835" t="str">
            <v>40</v>
          </cell>
          <cell r="D10835" t="str">
            <v>60</v>
          </cell>
          <cell r="E10835" t="str">
            <v>530</v>
          </cell>
          <cell r="F10835" t="str">
            <v>5100.14</v>
          </cell>
          <cell r="G10835" t="str">
            <v>Benefits PPE</v>
          </cell>
          <cell r="H10835">
            <v>0</v>
          </cell>
          <cell r="I10835">
            <v>0</v>
          </cell>
          <cell r="J10835">
            <v>0</v>
          </cell>
          <cell r="K10835">
            <v>0</v>
          </cell>
          <cell r="L10835">
            <v>0</v>
          </cell>
          <cell r="M10835">
            <v>0</v>
          </cell>
          <cell r="N10835">
            <v>0</v>
          </cell>
          <cell r="O10835" t="str">
            <v>+++</v>
          </cell>
        </row>
        <row r="10836">
          <cell r="A10836" t="str">
            <v>660.40.60.530-5100.15</v>
          </cell>
          <cell r="B10836" t="str">
            <v>660</v>
          </cell>
          <cell r="C10836" t="str">
            <v>40</v>
          </cell>
          <cell r="D10836" t="str">
            <v>60</v>
          </cell>
          <cell r="E10836" t="str">
            <v>530</v>
          </cell>
          <cell r="F10836" t="str">
            <v>5100.15</v>
          </cell>
          <cell r="G10836" t="str">
            <v>Benefits Cell Phone Allowance</v>
          </cell>
          <cell r="H10836">
            <v>0</v>
          </cell>
          <cell r="I10836">
            <v>0</v>
          </cell>
          <cell r="J10836">
            <v>0</v>
          </cell>
          <cell r="K10836">
            <v>0</v>
          </cell>
          <cell r="L10836">
            <v>0</v>
          </cell>
          <cell r="M10836">
            <v>101.22</v>
          </cell>
          <cell r="N10836">
            <v>-101.22</v>
          </cell>
          <cell r="O10836" t="str">
            <v>+++</v>
          </cell>
        </row>
        <row r="10837">
          <cell r="A10837" t="str">
            <v>660.40.60.530-5100.16</v>
          </cell>
          <cell r="B10837" t="str">
            <v>660</v>
          </cell>
          <cell r="C10837" t="str">
            <v>40</v>
          </cell>
          <cell r="D10837" t="str">
            <v>60</v>
          </cell>
          <cell r="E10837" t="str">
            <v>530</v>
          </cell>
          <cell r="F10837" t="str">
            <v>5100.16</v>
          </cell>
          <cell r="G10837" t="str">
            <v>Benefits 1959 Survivor Retirement</v>
          </cell>
          <cell r="H10837">
            <v>0</v>
          </cell>
          <cell r="I10837">
            <v>0</v>
          </cell>
          <cell r="J10837">
            <v>0</v>
          </cell>
          <cell r="K10837">
            <v>0</v>
          </cell>
          <cell r="L10837">
            <v>0</v>
          </cell>
          <cell r="M10837">
            <v>0</v>
          </cell>
          <cell r="N10837">
            <v>0</v>
          </cell>
          <cell r="O10837" t="str">
            <v>+++</v>
          </cell>
        </row>
        <row r="10838">
          <cell r="A10838" t="str">
            <v>660.40.60.530-5100.17</v>
          </cell>
          <cell r="B10838" t="str">
            <v>660</v>
          </cell>
          <cell r="C10838" t="str">
            <v>40</v>
          </cell>
          <cell r="D10838" t="str">
            <v>60</v>
          </cell>
          <cell r="E10838" t="str">
            <v>530</v>
          </cell>
          <cell r="F10838" t="str">
            <v>5100.17</v>
          </cell>
          <cell r="G10838" t="str">
            <v>Benefits Other Post Employment Benefits</v>
          </cell>
          <cell r="H10838">
            <v>11840</v>
          </cell>
          <cell r="I10838">
            <v>0</v>
          </cell>
          <cell r="J10838">
            <v>11840</v>
          </cell>
          <cell r="K10838">
            <v>0</v>
          </cell>
          <cell r="L10838">
            <v>0</v>
          </cell>
          <cell r="M10838">
            <v>4191.42</v>
          </cell>
          <cell r="N10838">
            <v>7648.58</v>
          </cell>
          <cell r="O10838">
            <v>0.35</v>
          </cell>
        </row>
        <row r="10839">
          <cell r="A10839" t="str">
            <v>660.40.60.530-6400.05</v>
          </cell>
          <cell r="B10839" t="str">
            <v>660</v>
          </cell>
          <cell r="C10839" t="str">
            <v>40</v>
          </cell>
          <cell r="D10839" t="str">
            <v>60</v>
          </cell>
          <cell r="E10839" t="str">
            <v>530</v>
          </cell>
          <cell r="F10839" t="str">
            <v>6400.05</v>
          </cell>
          <cell r="G10839" t="str">
            <v>Repairs &amp; Maintenance Vehicle</v>
          </cell>
          <cell r="H10839">
            <v>400000</v>
          </cell>
          <cell r="I10839">
            <v>0</v>
          </cell>
          <cell r="J10839">
            <v>400000</v>
          </cell>
          <cell r="K10839">
            <v>0</v>
          </cell>
          <cell r="L10839">
            <v>0</v>
          </cell>
          <cell r="M10839">
            <v>98437.54</v>
          </cell>
          <cell r="N10839">
            <v>301562.46000000002</v>
          </cell>
          <cell r="O10839">
            <v>0.25</v>
          </cell>
        </row>
        <row r="10840">
          <cell r="A10840" t="str">
            <v>660.40.60.530-6600.04</v>
          </cell>
          <cell r="B10840" t="str">
            <v>660</v>
          </cell>
          <cell r="C10840" t="str">
            <v>40</v>
          </cell>
          <cell r="D10840" t="str">
            <v>60</v>
          </cell>
          <cell r="E10840" t="str">
            <v>530</v>
          </cell>
          <cell r="F10840" t="str">
            <v>6600.04</v>
          </cell>
          <cell r="G10840" t="str">
            <v>Administrative Expenses Training/Conferences</v>
          </cell>
          <cell r="H10840">
            <v>5500</v>
          </cell>
          <cell r="I10840">
            <v>0</v>
          </cell>
          <cell r="J10840">
            <v>5500</v>
          </cell>
          <cell r="K10840">
            <v>0</v>
          </cell>
          <cell r="L10840">
            <v>0</v>
          </cell>
          <cell r="M10840">
            <v>0</v>
          </cell>
          <cell r="N10840">
            <v>5500</v>
          </cell>
          <cell r="O10840">
            <v>0</v>
          </cell>
        </row>
        <row r="10841">
          <cell r="A10841" t="str">
            <v>660.40.75.001-5000.01</v>
          </cell>
          <cell r="B10841" t="str">
            <v>660</v>
          </cell>
          <cell r="C10841" t="str">
            <v>40</v>
          </cell>
          <cell r="D10841" t="str">
            <v>75</v>
          </cell>
          <cell r="E10841" t="str">
            <v>001</v>
          </cell>
          <cell r="F10841" t="str">
            <v>5000.01</v>
          </cell>
          <cell r="G10841" t="str">
            <v>Salaries Regular</v>
          </cell>
          <cell r="H10841">
            <v>504983</v>
          </cell>
          <cell r="I10841">
            <v>0</v>
          </cell>
          <cell r="J10841">
            <v>504983</v>
          </cell>
          <cell r="K10841">
            <v>0</v>
          </cell>
          <cell r="L10841">
            <v>0</v>
          </cell>
          <cell r="M10841">
            <v>100372.3</v>
          </cell>
          <cell r="N10841">
            <v>404610.7</v>
          </cell>
          <cell r="O10841">
            <v>0.2</v>
          </cell>
        </row>
        <row r="10842">
          <cell r="A10842" t="str">
            <v>660.40.75.001-5000.02</v>
          </cell>
          <cell r="B10842" t="str">
            <v>660</v>
          </cell>
          <cell r="C10842" t="str">
            <v>40</v>
          </cell>
          <cell r="D10842" t="str">
            <v>75</v>
          </cell>
          <cell r="E10842" t="str">
            <v>001</v>
          </cell>
          <cell r="F10842" t="str">
            <v>5000.02</v>
          </cell>
          <cell r="G10842" t="str">
            <v>Salaries Part Time</v>
          </cell>
          <cell r="H10842">
            <v>0</v>
          </cell>
          <cell r="I10842">
            <v>0</v>
          </cell>
          <cell r="J10842">
            <v>0</v>
          </cell>
          <cell r="K10842">
            <v>0</v>
          </cell>
          <cell r="L10842">
            <v>0</v>
          </cell>
          <cell r="M10842">
            <v>0</v>
          </cell>
          <cell r="N10842">
            <v>0</v>
          </cell>
          <cell r="O10842" t="str">
            <v>+++</v>
          </cell>
        </row>
        <row r="10843">
          <cell r="A10843" t="str">
            <v>660.40.75.001-5000.03</v>
          </cell>
          <cell r="B10843" t="str">
            <v>660</v>
          </cell>
          <cell r="C10843" t="str">
            <v>40</v>
          </cell>
          <cell r="D10843" t="str">
            <v>75</v>
          </cell>
          <cell r="E10843" t="str">
            <v>001</v>
          </cell>
          <cell r="F10843" t="str">
            <v>5000.03</v>
          </cell>
          <cell r="G10843" t="str">
            <v>Salaries Overtime</v>
          </cell>
          <cell r="H10843">
            <v>9300</v>
          </cell>
          <cell r="I10843">
            <v>0</v>
          </cell>
          <cell r="J10843">
            <v>9300</v>
          </cell>
          <cell r="K10843">
            <v>0</v>
          </cell>
          <cell r="L10843">
            <v>0</v>
          </cell>
          <cell r="M10843">
            <v>2954.84</v>
          </cell>
          <cell r="N10843">
            <v>6345.16</v>
          </cell>
          <cell r="O10843">
            <v>0.32</v>
          </cell>
        </row>
        <row r="10844">
          <cell r="A10844" t="str">
            <v>660.40.75.001-5000.04</v>
          </cell>
          <cell r="B10844" t="str">
            <v>660</v>
          </cell>
          <cell r="C10844" t="str">
            <v>40</v>
          </cell>
          <cell r="D10844" t="str">
            <v>75</v>
          </cell>
          <cell r="E10844" t="str">
            <v>001</v>
          </cell>
          <cell r="F10844" t="str">
            <v>5000.04</v>
          </cell>
          <cell r="G10844" t="str">
            <v>Salaries Holiday Pay</v>
          </cell>
          <cell r="H10844">
            <v>2300</v>
          </cell>
          <cell r="I10844">
            <v>0</v>
          </cell>
          <cell r="J10844">
            <v>2300</v>
          </cell>
          <cell r="K10844">
            <v>0</v>
          </cell>
          <cell r="L10844">
            <v>0</v>
          </cell>
          <cell r="M10844">
            <v>0</v>
          </cell>
          <cell r="N10844">
            <v>2300</v>
          </cell>
          <cell r="O10844">
            <v>0</v>
          </cell>
        </row>
        <row r="10845">
          <cell r="A10845" t="str">
            <v>660.40.75.001-5000.06</v>
          </cell>
          <cell r="B10845" t="str">
            <v>660</v>
          </cell>
          <cell r="C10845" t="str">
            <v>40</v>
          </cell>
          <cell r="D10845" t="str">
            <v>75</v>
          </cell>
          <cell r="E10845" t="str">
            <v>001</v>
          </cell>
          <cell r="F10845" t="str">
            <v>5000.06</v>
          </cell>
          <cell r="G10845" t="str">
            <v>Salaries Out of Class</v>
          </cell>
          <cell r="H10845">
            <v>0</v>
          </cell>
          <cell r="I10845">
            <v>0</v>
          </cell>
          <cell r="J10845">
            <v>0</v>
          </cell>
          <cell r="K10845">
            <v>0</v>
          </cell>
          <cell r="L10845">
            <v>0</v>
          </cell>
          <cell r="M10845">
            <v>0</v>
          </cell>
          <cell r="N10845">
            <v>0</v>
          </cell>
          <cell r="O10845" t="str">
            <v>+++</v>
          </cell>
        </row>
        <row r="10846">
          <cell r="A10846" t="str">
            <v>660.40.75.001-5000.07</v>
          </cell>
          <cell r="B10846" t="str">
            <v>660</v>
          </cell>
          <cell r="C10846" t="str">
            <v>40</v>
          </cell>
          <cell r="D10846" t="str">
            <v>75</v>
          </cell>
          <cell r="E10846" t="str">
            <v>001</v>
          </cell>
          <cell r="F10846" t="str">
            <v>5000.07</v>
          </cell>
          <cell r="G10846" t="str">
            <v>Salaries Admin Leave Pay</v>
          </cell>
          <cell r="H10846">
            <v>4550</v>
          </cell>
          <cell r="I10846">
            <v>0</v>
          </cell>
          <cell r="J10846">
            <v>4550</v>
          </cell>
          <cell r="K10846">
            <v>0</v>
          </cell>
          <cell r="L10846">
            <v>0</v>
          </cell>
          <cell r="M10846">
            <v>2214.1799999999998</v>
          </cell>
          <cell r="N10846">
            <v>2335.8200000000002</v>
          </cell>
          <cell r="O10846">
            <v>0.49</v>
          </cell>
        </row>
        <row r="10847">
          <cell r="A10847" t="str">
            <v>660.40.75.001-5000.08</v>
          </cell>
          <cell r="B10847" t="str">
            <v>660</v>
          </cell>
          <cell r="C10847" t="str">
            <v>40</v>
          </cell>
          <cell r="D10847" t="str">
            <v>75</v>
          </cell>
          <cell r="E10847" t="str">
            <v>001</v>
          </cell>
          <cell r="F10847" t="str">
            <v>5000.08</v>
          </cell>
          <cell r="G10847" t="str">
            <v>Salaries Longevity Pay</v>
          </cell>
          <cell r="H10847">
            <v>6088</v>
          </cell>
          <cell r="I10847">
            <v>0</v>
          </cell>
          <cell r="J10847">
            <v>6088</v>
          </cell>
          <cell r="K10847">
            <v>0</v>
          </cell>
          <cell r="L10847">
            <v>0</v>
          </cell>
          <cell r="M10847">
            <v>0</v>
          </cell>
          <cell r="N10847">
            <v>6088</v>
          </cell>
          <cell r="O10847">
            <v>0</v>
          </cell>
        </row>
        <row r="10848">
          <cell r="A10848" t="str">
            <v>660.40.75.001-5000.10</v>
          </cell>
          <cell r="B10848" t="str">
            <v>660</v>
          </cell>
          <cell r="C10848" t="str">
            <v>40</v>
          </cell>
          <cell r="D10848" t="str">
            <v>75</v>
          </cell>
          <cell r="E10848" t="str">
            <v>001</v>
          </cell>
          <cell r="F10848" t="str">
            <v>5000.10</v>
          </cell>
          <cell r="G10848" t="str">
            <v>Salaries Furloughs</v>
          </cell>
          <cell r="H10848">
            <v>0</v>
          </cell>
          <cell r="I10848">
            <v>0</v>
          </cell>
          <cell r="J10848">
            <v>0</v>
          </cell>
          <cell r="K10848">
            <v>0</v>
          </cell>
          <cell r="L10848">
            <v>0</v>
          </cell>
          <cell r="M10848">
            <v>0</v>
          </cell>
          <cell r="N10848">
            <v>0</v>
          </cell>
          <cell r="O10848" t="str">
            <v>+++</v>
          </cell>
        </row>
        <row r="10849">
          <cell r="A10849" t="str">
            <v>660.40.75.001-5000.11</v>
          </cell>
          <cell r="B10849" t="str">
            <v>660</v>
          </cell>
          <cell r="C10849" t="str">
            <v>40</v>
          </cell>
          <cell r="D10849" t="str">
            <v>75</v>
          </cell>
          <cell r="E10849" t="str">
            <v>001</v>
          </cell>
          <cell r="F10849" t="str">
            <v>5000.11</v>
          </cell>
          <cell r="G10849" t="str">
            <v>Salaries Worker's Comp</v>
          </cell>
          <cell r="H10849">
            <v>0</v>
          </cell>
          <cell r="I10849">
            <v>0</v>
          </cell>
          <cell r="J10849">
            <v>0</v>
          </cell>
          <cell r="K10849">
            <v>0</v>
          </cell>
          <cell r="L10849">
            <v>0</v>
          </cell>
          <cell r="M10849">
            <v>0</v>
          </cell>
          <cell r="N10849">
            <v>0</v>
          </cell>
          <cell r="O10849" t="str">
            <v>+++</v>
          </cell>
        </row>
        <row r="10850">
          <cell r="A10850" t="str">
            <v>660.40.75.001-5000.12</v>
          </cell>
          <cell r="B10850" t="str">
            <v>660</v>
          </cell>
          <cell r="C10850" t="str">
            <v>40</v>
          </cell>
          <cell r="D10850" t="str">
            <v>75</v>
          </cell>
          <cell r="E10850" t="str">
            <v>001</v>
          </cell>
          <cell r="F10850" t="str">
            <v>5000.12</v>
          </cell>
          <cell r="G10850" t="str">
            <v>Salaries Compensated Absences</v>
          </cell>
          <cell r="H10850">
            <v>0</v>
          </cell>
          <cell r="I10850">
            <v>0</v>
          </cell>
          <cell r="J10850">
            <v>0</v>
          </cell>
          <cell r="K10850">
            <v>0</v>
          </cell>
          <cell r="L10850">
            <v>0</v>
          </cell>
          <cell r="M10850">
            <v>0</v>
          </cell>
          <cell r="N10850">
            <v>0</v>
          </cell>
          <cell r="O10850" t="str">
            <v>+++</v>
          </cell>
        </row>
        <row r="10851">
          <cell r="A10851" t="str">
            <v>660.40.75.001-5000.99</v>
          </cell>
          <cell r="B10851" t="str">
            <v>660</v>
          </cell>
          <cell r="C10851" t="str">
            <v>40</v>
          </cell>
          <cell r="D10851" t="str">
            <v>75</v>
          </cell>
          <cell r="E10851" t="str">
            <v>001</v>
          </cell>
          <cell r="F10851" t="str">
            <v>5000.99</v>
          </cell>
          <cell r="G10851" t="str">
            <v>Salaries New Personnel Requests</v>
          </cell>
          <cell r="H10851">
            <v>0</v>
          </cell>
          <cell r="I10851">
            <v>0</v>
          </cell>
          <cell r="J10851">
            <v>0</v>
          </cell>
          <cell r="K10851">
            <v>0</v>
          </cell>
          <cell r="L10851">
            <v>0</v>
          </cell>
          <cell r="M10851">
            <v>0</v>
          </cell>
          <cell r="N10851">
            <v>0</v>
          </cell>
          <cell r="O10851" t="str">
            <v>+++</v>
          </cell>
        </row>
        <row r="10852">
          <cell r="A10852" t="str">
            <v>660.40.75.001-5100.00</v>
          </cell>
          <cell r="B10852" t="str">
            <v>660</v>
          </cell>
          <cell r="C10852" t="str">
            <v>40</v>
          </cell>
          <cell r="D10852" t="str">
            <v>75</v>
          </cell>
          <cell r="E10852" t="str">
            <v>001</v>
          </cell>
          <cell r="F10852" t="str">
            <v>5100.00</v>
          </cell>
          <cell r="G10852" t="str">
            <v>Benefits PERS Pool Liability</v>
          </cell>
          <cell r="H10852">
            <v>96230</v>
          </cell>
          <cell r="I10852">
            <v>0</v>
          </cell>
          <cell r="J10852">
            <v>96230</v>
          </cell>
          <cell r="K10852">
            <v>0</v>
          </cell>
          <cell r="L10852">
            <v>0</v>
          </cell>
          <cell r="M10852">
            <v>18207.82</v>
          </cell>
          <cell r="N10852">
            <v>78022.179999999993</v>
          </cell>
          <cell r="O10852">
            <v>0.19</v>
          </cell>
        </row>
        <row r="10853">
          <cell r="A10853" t="str">
            <v>660.40.75.001-5100.01</v>
          </cell>
          <cell r="B10853" t="str">
            <v>660</v>
          </cell>
          <cell r="C10853" t="str">
            <v>40</v>
          </cell>
          <cell r="D10853" t="str">
            <v>75</v>
          </cell>
          <cell r="E10853" t="str">
            <v>001</v>
          </cell>
          <cell r="F10853" t="str">
            <v>5100.01</v>
          </cell>
          <cell r="G10853" t="str">
            <v>Benefits Retirement</v>
          </cell>
          <cell r="H10853">
            <v>40625</v>
          </cell>
          <cell r="I10853">
            <v>0</v>
          </cell>
          <cell r="J10853">
            <v>40625</v>
          </cell>
          <cell r="K10853">
            <v>0</v>
          </cell>
          <cell r="L10853">
            <v>0</v>
          </cell>
          <cell r="M10853">
            <v>8764.07</v>
          </cell>
          <cell r="N10853">
            <v>31860.93</v>
          </cell>
          <cell r="O10853">
            <v>0.22</v>
          </cell>
        </row>
        <row r="10854">
          <cell r="A10854" t="str">
            <v>660.40.75.001-5100.02</v>
          </cell>
          <cell r="B10854" t="str">
            <v>660</v>
          </cell>
          <cell r="C10854" t="str">
            <v>40</v>
          </cell>
          <cell r="D10854" t="str">
            <v>75</v>
          </cell>
          <cell r="E10854" t="str">
            <v>001</v>
          </cell>
          <cell r="F10854" t="str">
            <v>5100.02</v>
          </cell>
          <cell r="G10854" t="str">
            <v>Benefits Health Insurance</v>
          </cell>
          <cell r="H10854">
            <v>97435</v>
          </cell>
          <cell r="I10854">
            <v>0</v>
          </cell>
          <cell r="J10854">
            <v>97435</v>
          </cell>
          <cell r="K10854">
            <v>0</v>
          </cell>
          <cell r="L10854">
            <v>0</v>
          </cell>
          <cell r="M10854">
            <v>14869.68</v>
          </cell>
          <cell r="N10854">
            <v>82565.320000000007</v>
          </cell>
          <cell r="O10854">
            <v>0.15</v>
          </cell>
        </row>
        <row r="10855">
          <cell r="A10855" t="str">
            <v>660.40.75.001-5100.03</v>
          </cell>
          <cell r="B10855" t="str">
            <v>660</v>
          </cell>
          <cell r="C10855" t="str">
            <v>40</v>
          </cell>
          <cell r="D10855" t="str">
            <v>75</v>
          </cell>
          <cell r="E10855" t="str">
            <v>001</v>
          </cell>
          <cell r="F10855" t="str">
            <v>5100.03</v>
          </cell>
          <cell r="G10855" t="str">
            <v>Benefits Dental Insurance</v>
          </cell>
          <cell r="H10855">
            <v>9345</v>
          </cell>
          <cell r="I10855">
            <v>0</v>
          </cell>
          <cell r="J10855">
            <v>9345</v>
          </cell>
          <cell r="K10855">
            <v>0</v>
          </cell>
          <cell r="L10855">
            <v>0</v>
          </cell>
          <cell r="M10855">
            <v>1677.24</v>
          </cell>
          <cell r="N10855">
            <v>7667.76</v>
          </cell>
          <cell r="O10855">
            <v>0.18</v>
          </cell>
        </row>
        <row r="10856">
          <cell r="A10856" t="str">
            <v>660.40.75.001-5100.04</v>
          </cell>
          <cell r="B10856" t="str">
            <v>660</v>
          </cell>
          <cell r="C10856" t="str">
            <v>40</v>
          </cell>
          <cell r="D10856" t="str">
            <v>75</v>
          </cell>
          <cell r="E10856" t="str">
            <v>001</v>
          </cell>
          <cell r="F10856" t="str">
            <v>5100.04</v>
          </cell>
          <cell r="G10856" t="str">
            <v>Benefits Vision Insurance</v>
          </cell>
          <cell r="H10856">
            <v>1400</v>
          </cell>
          <cell r="I10856">
            <v>0</v>
          </cell>
          <cell r="J10856">
            <v>1400</v>
          </cell>
          <cell r="K10856">
            <v>0</v>
          </cell>
          <cell r="L10856">
            <v>0</v>
          </cell>
          <cell r="M10856">
            <v>275.52</v>
          </cell>
          <cell r="N10856">
            <v>1124.48</v>
          </cell>
          <cell r="O10856">
            <v>0.2</v>
          </cell>
        </row>
        <row r="10857">
          <cell r="A10857" t="str">
            <v>660.40.75.001-5100.05</v>
          </cell>
          <cell r="B10857" t="str">
            <v>660</v>
          </cell>
          <cell r="C10857" t="str">
            <v>40</v>
          </cell>
          <cell r="D10857" t="str">
            <v>75</v>
          </cell>
          <cell r="E10857" t="str">
            <v>001</v>
          </cell>
          <cell r="F10857" t="str">
            <v>5100.05</v>
          </cell>
          <cell r="G10857" t="str">
            <v>Benefits Life Insurance</v>
          </cell>
          <cell r="H10857">
            <v>1120</v>
          </cell>
          <cell r="I10857">
            <v>0</v>
          </cell>
          <cell r="J10857">
            <v>1120</v>
          </cell>
          <cell r="K10857">
            <v>0</v>
          </cell>
          <cell r="L10857">
            <v>0</v>
          </cell>
          <cell r="M10857">
            <v>184.71</v>
          </cell>
          <cell r="N10857">
            <v>935.29</v>
          </cell>
          <cell r="O10857">
            <v>0.16</v>
          </cell>
        </row>
        <row r="10858">
          <cell r="A10858" t="str">
            <v>660.40.75.001-5100.06</v>
          </cell>
          <cell r="B10858" t="str">
            <v>660</v>
          </cell>
          <cell r="C10858" t="str">
            <v>40</v>
          </cell>
          <cell r="D10858" t="str">
            <v>75</v>
          </cell>
          <cell r="E10858" t="str">
            <v>001</v>
          </cell>
          <cell r="F10858" t="str">
            <v>5100.06</v>
          </cell>
          <cell r="G10858" t="str">
            <v>Benefits Worker's Comp</v>
          </cell>
          <cell r="H10858">
            <v>19090</v>
          </cell>
          <cell r="I10858">
            <v>0</v>
          </cell>
          <cell r="J10858">
            <v>19090</v>
          </cell>
          <cell r="K10858">
            <v>0</v>
          </cell>
          <cell r="L10858">
            <v>0</v>
          </cell>
          <cell r="M10858">
            <v>0</v>
          </cell>
          <cell r="N10858">
            <v>19090</v>
          </cell>
          <cell r="O10858">
            <v>0</v>
          </cell>
        </row>
        <row r="10859">
          <cell r="A10859" t="str">
            <v>660.40.75.001-5100.07</v>
          </cell>
          <cell r="B10859" t="str">
            <v>660</v>
          </cell>
          <cell r="C10859" t="str">
            <v>40</v>
          </cell>
          <cell r="D10859" t="str">
            <v>75</v>
          </cell>
          <cell r="E10859" t="str">
            <v>001</v>
          </cell>
          <cell r="F10859" t="str">
            <v>5100.07</v>
          </cell>
          <cell r="G10859" t="str">
            <v>Benefits Long Term Disability</v>
          </cell>
          <cell r="H10859">
            <v>2850</v>
          </cell>
          <cell r="I10859">
            <v>0</v>
          </cell>
          <cell r="J10859">
            <v>2850</v>
          </cell>
          <cell r="K10859">
            <v>0</v>
          </cell>
          <cell r="L10859">
            <v>0</v>
          </cell>
          <cell r="M10859">
            <v>391.93</v>
          </cell>
          <cell r="N10859">
            <v>2458.0700000000002</v>
          </cell>
          <cell r="O10859">
            <v>0.14000000000000001</v>
          </cell>
        </row>
        <row r="10860">
          <cell r="A10860" t="str">
            <v>660.40.75.001-5100.08</v>
          </cell>
          <cell r="B10860" t="str">
            <v>660</v>
          </cell>
          <cell r="C10860" t="str">
            <v>40</v>
          </cell>
          <cell r="D10860" t="str">
            <v>75</v>
          </cell>
          <cell r="E10860" t="str">
            <v>001</v>
          </cell>
          <cell r="F10860" t="str">
            <v>5100.08</v>
          </cell>
          <cell r="G10860" t="str">
            <v>Benefits Deferred Compensation</v>
          </cell>
          <cell r="H10860">
            <v>4035</v>
          </cell>
          <cell r="I10860">
            <v>0</v>
          </cell>
          <cell r="J10860">
            <v>4035</v>
          </cell>
          <cell r="K10860">
            <v>0</v>
          </cell>
          <cell r="L10860">
            <v>0</v>
          </cell>
          <cell r="M10860">
            <v>1670.91</v>
          </cell>
          <cell r="N10860">
            <v>2364.09</v>
          </cell>
          <cell r="O10860">
            <v>0.41</v>
          </cell>
        </row>
        <row r="10861">
          <cell r="A10861" t="str">
            <v>660.40.75.001-5100.09</v>
          </cell>
          <cell r="B10861" t="str">
            <v>660</v>
          </cell>
          <cell r="C10861" t="str">
            <v>40</v>
          </cell>
          <cell r="D10861" t="str">
            <v>75</v>
          </cell>
          <cell r="E10861" t="str">
            <v>001</v>
          </cell>
          <cell r="F10861" t="str">
            <v>5100.09</v>
          </cell>
          <cell r="G10861" t="str">
            <v>Benefits Unemployment Insurance</v>
          </cell>
          <cell r="H10861">
            <v>0</v>
          </cell>
          <cell r="I10861">
            <v>0</v>
          </cell>
          <cell r="J10861">
            <v>0</v>
          </cell>
          <cell r="K10861">
            <v>0</v>
          </cell>
          <cell r="L10861">
            <v>0</v>
          </cell>
          <cell r="M10861">
            <v>0</v>
          </cell>
          <cell r="N10861">
            <v>0</v>
          </cell>
          <cell r="O10861" t="str">
            <v>+++</v>
          </cell>
        </row>
        <row r="10862">
          <cell r="A10862" t="str">
            <v>660.40.75.001-5100.10</v>
          </cell>
          <cell r="B10862" t="str">
            <v>660</v>
          </cell>
          <cell r="C10862" t="str">
            <v>40</v>
          </cell>
          <cell r="D10862" t="str">
            <v>75</v>
          </cell>
          <cell r="E10862" t="str">
            <v>001</v>
          </cell>
          <cell r="F10862" t="str">
            <v>5100.10</v>
          </cell>
          <cell r="G10862" t="str">
            <v>Benefits Uniform Allowance</v>
          </cell>
          <cell r="H10862">
            <v>0</v>
          </cell>
          <cell r="I10862">
            <v>0</v>
          </cell>
          <cell r="J10862">
            <v>0</v>
          </cell>
          <cell r="K10862">
            <v>0</v>
          </cell>
          <cell r="L10862">
            <v>0</v>
          </cell>
          <cell r="M10862">
            <v>0</v>
          </cell>
          <cell r="N10862">
            <v>0</v>
          </cell>
          <cell r="O10862" t="str">
            <v>+++</v>
          </cell>
        </row>
        <row r="10863">
          <cell r="A10863" t="str">
            <v>660.40.75.001-5100.11</v>
          </cell>
          <cell r="B10863" t="str">
            <v>660</v>
          </cell>
          <cell r="C10863" t="str">
            <v>40</v>
          </cell>
          <cell r="D10863" t="str">
            <v>75</v>
          </cell>
          <cell r="E10863" t="str">
            <v>001</v>
          </cell>
          <cell r="F10863" t="str">
            <v>5100.11</v>
          </cell>
          <cell r="G10863" t="str">
            <v>Benefits Medicare</v>
          </cell>
          <cell r="H10863">
            <v>7500</v>
          </cell>
          <cell r="I10863">
            <v>0</v>
          </cell>
          <cell r="J10863">
            <v>7500</v>
          </cell>
          <cell r="K10863">
            <v>0</v>
          </cell>
          <cell r="L10863">
            <v>0</v>
          </cell>
          <cell r="M10863">
            <v>1551.44</v>
          </cell>
          <cell r="N10863">
            <v>5948.56</v>
          </cell>
          <cell r="O10863">
            <v>0.21</v>
          </cell>
        </row>
        <row r="10864">
          <cell r="A10864" t="str">
            <v>660.40.75.001-5100.12</v>
          </cell>
          <cell r="B10864" t="str">
            <v>660</v>
          </cell>
          <cell r="C10864" t="str">
            <v>40</v>
          </cell>
          <cell r="D10864" t="str">
            <v>75</v>
          </cell>
          <cell r="E10864" t="str">
            <v>001</v>
          </cell>
          <cell r="F10864" t="str">
            <v>5100.12</v>
          </cell>
          <cell r="G10864" t="str">
            <v>Benefits Annual Physical Exam</v>
          </cell>
          <cell r="H10864">
            <v>4000</v>
          </cell>
          <cell r="I10864">
            <v>0</v>
          </cell>
          <cell r="J10864">
            <v>4000</v>
          </cell>
          <cell r="K10864">
            <v>0</v>
          </cell>
          <cell r="L10864">
            <v>0</v>
          </cell>
          <cell r="M10864">
            <v>1050</v>
          </cell>
          <cell r="N10864">
            <v>2950</v>
          </cell>
          <cell r="O10864">
            <v>0.26</v>
          </cell>
        </row>
        <row r="10865">
          <cell r="A10865" t="str">
            <v>660.40.75.001-5100.15</v>
          </cell>
          <cell r="B10865" t="str">
            <v>660</v>
          </cell>
          <cell r="C10865" t="str">
            <v>40</v>
          </cell>
          <cell r="D10865" t="str">
            <v>75</v>
          </cell>
          <cell r="E10865" t="str">
            <v>001</v>
          </cell>
          <cell r="F10865" t="str">
            <v>5100.15</v>
          </cell>
          <cell r="G10865" t="str">
            <v>Benefits Cell Phone Allowance</v>
          </cell>
          <cell r="H10865">
            <v>1080</v>
          </cell>
          <cell r="I10865">
            <v>0</v>
          </cell>
          <cell r="J10865">
            <v>1080</v>
          </cell>
          <cell r="K10865">
            <v>0</v>
          </cell>
          <cell r="L10865">
            <v>0</v>
          </cell>
          <cell r="M10865">
            <v>135</v>
          </cell>
          <cell r="N10865">
            <v>945</v>
          </cell>
          <cell r="O10865">
            <v>0.13</v>
          </cell>
        </row>
        <row r="10866">
          <cell r="A10866" t="str">
            <v>660.40.75.001-5100.17</v>
          </cell>
          <cell r="B10866" t="str">
            <v>660</v>
          </cell>
          <cell r="C10866" t="str">
            <v>40</v>
          </cell>
          <cell r="D10866" t="str">
            <v>75</v>
          </cell>
          <cell r="E10866" t="str">
            <v>001</v>
          </cell>
          <cell r="F10866" t="str">
            <v>5100.17</v>
          </cell>
          <cell r="G10866" t="str">
            <v>Benefits Other Post Employment Benefits</v>
          </cell>
          <cell r="H10866">
            <v>114535</v>
          </cell>
          <cell r="I10866">
            <v>0</v>
          </cell>
          <cell r="J10866">
            <v>114535</v>
          </cell>
          <cell r="K10866">
            <v>0</v>
          </cell>
          <cell r="L10866">
            <v>0</v>
          </cell>
          <cell r="M10866">
            <v>21596.16</v>
          </cell>
          <cell r="N10866">
            <v>92938.84</v>
          </cell>
          <cell r="O10866">
            <v>0.19</v>
          </cell>
        </row>
        <row r="10867">
          <cell r="A10867" t="str">
            <v>660.40.75.001-5100.98</v>
          </cell>
          <cell r="B10867" t="str">
            <v>660</v>
          </cell>
          <cell r="C10867" t="str">
            <v>40</v>
          </cell>
          <cell r="D10867" t="str">
            <v>75</v>
          </cell>
          <cell r="E10867" t="str">
            <v>001</v>
          </cell>
          <cell r="F10867" t="str">
            <v>5100.98</v>
          </cell>
          <cell r="G10867" t="str">
            <v>Benefits GASB 75 Expense</v>
          </cell>
          <cell r="H10867">
            <v>0</v>
          </cell>
          <cell r="I10867">
            <v>0</v>
          </cell>
          <cell r="J10867">
            <v>0</v>
          </cell>
          <cell r="K10867">
            <v>0</v>
          </cell>
          <cell r="L10867">
            <v>0</v>
          </cell>
          <cell r="M10867">
            <v>0</v>
          </cell>
          <cell r="N10867">
            <v>0</v>
          </cell>
          <cell r="O10867" t="str">
            <v>+++</v>
          </cell>
        </row>
        <row r="10868">
          <cell r="A10868" t="str">
            <v>660.40.75.001-5100.99</v>
          </cell>
          <cell r="B10868" t="str">
            <v>660</v>
          </cell>
          <cell r="C10868" t="str">
            <v>40</v>
          </cell>
          <cell r="D10868" t="str">
            <v>75</v>
          </cell>
          <cell r="E10868" t="str">
            <v>001</v>
          </cell>
          <cell r="F10868" t="str">
            <v>5100.99</v>
          </cell>
          <cell r="G10868" t="str">
            <v>Benefits Pension Expense</v>
          </cell>
          <cell r="H10868">
            <v>0</v>
          </cell>
          <cell r="I10868">
            <v>0</v>
          </cell>
          <cell r="J10868">
            <v>0</v>
          </cell>
          <cell r="K10868">
            <v>0</v>
          </cell>
          <cell r="L10868">
            <v>0</v>
          </cell>
          <cell r="M10868">
            <v>0</v>
          </cell>
          <cell r="N10868">
            <v>0</v>
          </cell>
          <cell r="O10868" t="str">
            <v>+++</v>
          </cell>
        </row>
        <row r="10869">
          <cell r="A10869" t="str">
            <v>660.40.75.001-6000.01</v>
          </cell>
          <cell r="B10869" t="str">
            <v>660</v>
          </cell>
          <cell r="C10869" t="str">
            <v>40</v>
          </cell>
          <cell r="D10869" t="str">
            <v>75</v>
          </cell>
          <cell r="E10869" t="str">
            <v>001</v>
          </cell>
          <cell r="F10869" t="str">
            <v>6000.01</v>
          </cell>
          <cell r="G10869" t="str">
            <v>Professional Services General</v>
          </cell>
          <cell r="H10869">
            <v>75000</v>
          </cell>
          <cell r="I10869">
            <v>0</v>
          </cell>
          <cell r="J10869">
            <v>75000</v>
          </cell>
          <cell r="K10869">
            <v>0</v>
          </cell>
          <cell r="L10869">
            <v>4800</v>
          </cell>
          <cell r="M10869">
            <v>736.95</v>
          </cell>
          <cell r="N10869">
            <v>69463.05</v>
          </cell>
          <cell r="O10869">
            <v>7.0000000000000007E-2</v>
          </cell>
        </row>
        <row r="10870">
          <cell r="A10870" t="str">
            <v>660.40.75.001-6000.09</v>
          </cell>
          <cell r="B10870" t="str">
            <v>660</v>
          </cell>
          <cell r="C10870" t="str">
            <v>40</v>
          </cell>
          <cell r="D10870" t="str">
            <v>75</v>
          </cell>
          <cell r="E10870" t="str">
            <v>001</v>
          </cell>
          <cell r="F10870" t="str">
            <v>6000.09</v>
          </cell>
          <cell r="G10870" t="str">
            <v>Professional Services Uniform</v>
          </cell>
          <cell r="H10870">
            <v>0</v>
          </cell>
          <cell r="I10870">
            <v>0</v>
          </cell>
          <cell r="J10870">
            <v>0</v>
          </cell>
          <cell r="K10870">
            <v>0</v>
          </cell>
          <cell r="L10870">
            <v>0</v>
          </cell>
          <cell r="M10870">
            <v>0</v>
          </cell>
          <cell r="N10870">
            <v>0</v>
          </cell>
          <cell r="O10870" t="str">
            <v>+++</v>
          </cell>
        </row>
        <row r="10871">
          <cell r="A10871" t="str">
            <v>660.40.75.001-6000.15</v>
          </cell>
          <cell r="B10871" t="str">
            <v>660</v>
          </cell>
          <cell r="C10871" t="str">
            <v>40</v>
          </cell>
          <cell r="D10871" t="str">
            <v>75</v>
          </cell>
          <cell r="E10871" t="str">
            <v>001</v>
          </cell>
          <cell r="F10871" t="str">
            <v>6000.15</v>
          </cell>
          <cell r="G10871" t="str">
            <v>Professional Services Utility Statement Processing</v>
          </cell>
          <cell r="H10871">
            <v>0</v>
          </cell>
          <cell r="I10871">
            <v>0</v>
          </cell>
          <cell r="J10871">
            <v>0</v>
          </cell>
          <cell r="K10871">
            <v>0</v>
          </cell>
          <cell r="L10871">
            <v>0</v>
          </cell>
          <cell r="M10871">
            <v>0</v>
          </cell>
          <cell r="N10871">
            <v>0</v>
          </cell>
          <cell r="O10871" t="str">
            <v>+++</v>
          </cell>
        </row>
        <row r="10872">
          <cell r="A10872" t="str">
            <v>660.40.75.001-6000.18</v>
          </cell>
          <cell r="B10872" t="str">
            <v>660</v>
          </cell>
          <cell r="C10872" t="str">
            <v>40</v>
          </cell>
          <cell r="D10872" t="str">
            <v>75</v>
          </cell>
          <cell r="E10872" t="str">
            <v>001</v>
          </cell>
          <cell r="F10872" t="str">
            <v>6000.18</v>
          </cell>
          <cell r="G10872" t="str">
            <v>Professional Services Legal</v>
          </cell>
          <cell r="H10872">
            <v>0</v>
          </cell>
          <cell r="I10872">
            <v>0</v>
          </cell>
          <cell r="J10872">
            <v>0</v>
          </cell>
          <cell r="K10872">
            <v>0</v>
          </cell>
          <cell r="L10872">
            <v>0</v>
          </cell>
          <cell r="M10872">
            <v>0</v>
          </cell>
          <cell r="N10872">
            <v>0</v>
          </cell>
          <cell r="O10872" t="str">
            <v>+++</v>
          </cell>
        </row>
        <row r="10873">
          <cell r="A10873" t="str">
            <v>660.40.75.001-6100.01</v>
          </cell>
          <cell r="B10873" t="str">
            <v>660</v>
          </cell>
          <cell r="C10873" t="str">
            <v>40</v>
          </cell>
          <cell r="D10873" t="str">
            <v>75</v>
          </cell>
          <cell r="E10873" t="str">
            <v>001</v>
          </cell>
          <cell r="F10873" t="str">
            <v>6100.01</v>
          </cell>
          <cell r="G10873" t="str">
            <v>Utilities Electric</v>
          </cell>
          <cell r="H10873">
            <v>10000</v>
          </cell>
          <cell r="I10873">
            <v>0</v>
          </cell>
          <cell r="J10873">
            <v>10000</v>
          </cell>
          <cell r="K10873">
            <v>0</v>
          </cell>
          <cell r="L10873">
            <v>0</v>
          </cell>
          <cell r="M10873">
            <v>1900.65</v>
          </cell>
          <cell r="N10873">
            <v>8099.35</v>
          </cell>
          <cell r="O10873">
            <v>0.19</v>
          </cell>
        </row>
        <row r="10874">
          <cell r="A10874" t="str">
            <v>660.40.75.001-6100.02</v>
          </cell>
          <cell r="B10874" t="str">
            <v>660</v>
          </cell>
          <cell r="C10874" t="str">
            <v>40</v>
          </cell>
          <cell r="D10874" t="str">
            <v>75</v>
          </cell>
          <cell r="E10874" t="str">
            <v>001</v>
          </cell>
          <cell r="F10874" t="str">
            <v>6100.02</v>
          </cell>
          <cell r="G10874" t="str">
            <v>Utilities Telephone</v>
          </cell>
          <cell r="H10874">
            <v>4200</v>
          </cell>
          <cell r="I10874">
            <v>0</v>
          </cell>
          <cell r="J10874">
            <v>4200</v>
          </cell>
          <cell r="K10874">
            <v>0</v>
          </cell>
          <cell r="L10874">
            <v>0</v>
          </cell>
          <cell r="M10874">
            <v>552.85</v>
          </cell>
          <cell r="N10874">
            <v>3647.15</v>
          </cell>
          <cell r="O10874">
            <v>0.13</v>
          </cell>
        </row>
        <row r="10875">
          <cell r="A10875" t="str">
            <v>660.40.75.001-6100.03</v>
          </cell>
          <cell r="B10875" t="str">
            <v>660</v>
          </cell>
          <cell r="C10875" t="str">
            <v>40</v>
          </cell>
          <cell r="D10875" t="str">
            <v>75</v>
          </cell>
          <cell r="E10875" t="str">
            <v>001</v>
          </cell>
          <cell r="F10875" t="str">
            <v>6100.03</v>
          </cell>
          <cell r="G10875" t="str">
            <v>Utilities Data Transmission / ISP</v>
          </cell>
          <cell r="H10875">
            <v>0</v>
          </cell>
          <cell r="I10875">
            <v>0</v>
          </cell>
          <cell r="J10875">
            <v>0</v>
          </cell>
          <cell r="K10875">
            <v>0</v>
          </cell>
          <cell r="L10875">
            <v>0</v>
          </cell>
          <cell r="M10875">
            <v>0</v>
          </cell>
          <cell r="N10875">
            <v>0</v>
          </cell>
          <cell r="O10875" t="str">
            <v>+++</v>
          </cell>
        </row>
        <row r="10876">
          <cell r="A10876" t="str">
            <v>660.40.75.001-6200.01</v>
          </cell>
          <cell r="B10876" t="str">
            <v>660</v>
          </cell>
          <cell r="C10876" t="str">
            <v>40</v>
          </cell>
          <cell r="D10876" t="str">
            <v>75</v>
          </cell>
          <cell r="E10876" t="str">
            <v>001</v>
          </cell>
          <cell r="F10876" t="str">
            <v>6200.01</v>
          </cell>
          <cell r="G10876" t="str">
            <v>Supplies Office</v>
          </cell>
          <cell r="H10876">
            <v>3000</v>
          </cell>
          <cell r="I10876">
            <v>0</v>
          </cell>
          <cell r="J10876">
            <v>3000</v>
          </cell>
          <cell r="K10876">
            <v>0</v>
          </cell>
          <cell r="L10876">
            <v>0</v>
          </cell>
          <cell r="M10876">
            <v>207.18</v>
          </cell>
          <cell r="N10876">
            <v>2792.82</v>
          </cell>
          <cell r="O10876">
            <v>7.0000000000000007E-2</v>
          </cell>
        </row>
        <row r="10877">
          <cell r="A10877" t="str">
            <v>660.40.75.001-6200.02</v>
          </cell>
          <cell r="B10877" t="str">
            <v>660</v>
          </cell>
          <cell r="C10877" t="str">
            <v>40</v>
          </cell>
          <cell r="D10877" t="str">
            <v>75</v>
          </cell>
          <cell r="E10877" t="str">
            <v>001</v>
          </cell>
          <cell r="F10877" t="str">
            <v>6200.02</v>
          </cell>
          <cell r="G10877" t="str">
            <v>Supplies Special Department</v>
          </cell>
          <cell r="H10877">
            <v>12000</v>
          </cell>
          <cell r="I10877">
            <v>0</v>
          </cell>
          <cell r="J10877">
            <v>12000</v>
          </cell>
          <cell r="K10877">
            <v>0</v>
          </cell>
          <cell r="L10877">
            <v>0</v>
          </cell>
          <cell r="M10877">
            <v>1410.13</v>
          </cell>
          <cell r="N10877">
            <v>10589.87</v>
          </cell>
          <cell r="O10877">
            <v>0.12</v>
          </cell>
        </row>
        <row r="10878">
          <cell r="A10878" t="str">
            <v>660.40.75.001-6200.03</v>
          </cell>
          <cell r="B10878" t="str">
            <v>660</v>
          </cell>
          <cell r="C10878" t="str">
            <v>40</v>
          </cell>
          <cell r="D10878" t="str">
            <v>75</v>
          </cell>
          <cell r="E10878" t="str">
            <v>001</v>
          </cell>
          <cell r="F10878" t="str">
            <v>6200.03</v>
          </cell>
          <cell r="G10878" t="str">
            <v>Supplies Copier Maintenance &amp; Supplies</v>
          </cell>
          <cell r="H10878">
            <v>4500</v>
          </cell>
          <cell r="I10878">
            <v>0</v>
          </cell>
          <cell r="J10878">
            <v>4500</v>
          </cell>
          <cell r="K10878">
            <v>0</v>
          </cell>
          <cell r="L10878">
            <v>0</v>
          </cell>
          <cell r="M10878">
            <v>640.46</v>
          </cell>
          <cell r="N10878">
            <v>3859.54</v>
          </cell>
          <cell r="O10878">
            <v>0.14000000000000001</v>
          </cell>
        </row>
        <row r="10879">
          <cell r="A10879" t="str">
            <v>660.40.75.001-6200.04</v>
          </cell>
          <cell r="B10879" t="str">
            <v>660</v>
          </cell>
          <cell r="C10879" t="str">
            <v>40</v>
          </cell>
          <cell r="D10879" t="str">
            <v>75</v>
          </cell>
          <cell r="E10879" t="str">
            <v>001</v>
          </cell>
          <cell r="F10879" t="str">
            <v>6200.04</v>
          </cell>
          <cell r="G10879" t="str">
            <v>Supplies Postage</v>
          </cell>
          <cell r="H10879">
            <v>7000</v>
          </cell>
          <cell r="I10879">
            <v>0</v>
          </cell>
          <cell r="J10879">
            <v>7000</v>
          </cell>
          <cell r="K10879">
            <v>0</v>
          </cell>
          <cell r="L10879">
            <v>0</v>
          </cell>
          <cell r="M10879">
            <v>374.77</v>
          </cell>
          <cell r="N10879">
            <v>6625.23</v>
          </cell>
          <cell r="O10879">
            <v>0.05</v>
          </cell>
        </row>
        <row r="10880">
          <cell r="A10880" t="str">
            <v>660.40.75.001-6200.05</v>
          </cell>
          <cell r="B10880" t="str">
            <v>660</v>
          </cell>
          <cell r="C10880" t="str">
            <v>40</v>
          </cell>
          <cell r="D10880" t="str">
            <v>75</v>
          </cell>
          <cell r="E10880" t="str">
            <v>001</v>
          </cell>
          <cell r="F10880" t="str">
            <v>6200.05</v>
          </cell>
          <cell r="G10880" t="str">
            <v>Supplies Gasoline</v>
          </cell>
          <cell r="H10880">
            <v>0</v>
          </cell>
          <cell r="I10880">
            <v>0</v>
          </cell>
          <cell r="J10880">
            <v>0</v>
          </cell>
          <cell r="K10880">
            <v>0</v>
          </cell>
          <cell r="L10880">
            <v>0</v>
          </cell>
          <cell r="M10880">
            <v>0</v>
          </cell>
          <cell r="N10880">
            <v>0</v>
          </cell>
          <cell r="O10880" t="str">
            <v>+++</v>
          </cell>
        </row>
        <row r="10881">
          <cell r="A10881" t="str">
            <v>660.40.75.001-6200.06</v>
          </cell>
          <cell r="B10881" t="str">
            <v>660</v>
          </cell>
          <cell r="C10881" t="str">
            <v>40</v>
          </cell>
          <cell r="D10881" t="str">
            <v>75</v>
          </cell>
          <cell r="E10881" t="str">
            <v>001</v>
          </cell>
          <cell r="F10881" t="str">
            <v>6200.06</v>
          </cell>
          <cell r="G10881" t="str">
            <v>Supplies Propane</v>
          </cell>
          <cell r="H10881">
            <v>3000</v>
          </cell>
          <cell r="I10881">
            <v>0</v>
          </cell>
          <cell r="J10881">
            <v>3000</v>
          </cell>
          <cell r="K10881">
            <v>0</v>
          </cell>
          <cell r="L10881">
            <v>0</v>
          </cell>
          <cell r="M10881">
            <v>107.06</v>
          </cell>
          <cell r="N10881">
            <v>2892.94</v>
          </cell>
          <cell r="O10881">
            <v>0.04</v>
          </cell>
        </row>
        <row r="10882">
          <cell r="A10882" t="str">
            <v>660.40.75.001-6200.09</v>
          </cell>
          <cell r="B10882" t="str">
            <v>660</v>
          </cell>
          <cell r="C10882" t="str">
            <v>40</v>
          </cell>
          <cell r="D10882" t="str">
            <v>75</v>
          </cell>
          <cell r="E10882" t="str">
            <v>001</v>
          </cell>
          <cell r="F10882" t="str">
            <v>6200.09</v>
          </cell>
          <cell r="G10882" t="str">
            <v>Supplies Data Processing</v>
          </cell>
          <cell r="H10882">
            <v>0</v>
          </cell>
          <cell r="I10882">
            <v>0</v>
          </cell>
          <cell r="J10882">
            <v>0</v>
          </cell>
          <cell r="K10882">
            <v>0</v>
          </cell>
          <cell r="L10882">
            <v>0</v>
          </cell>
          <cell r="M10882">
            <v>0</v>
          </cell>
          <cell r="N10882">
            <v>0</v>
          </cell>
          <cell r="O10882" t="str">
            <v>+++</v>
          </cell>
        </row>
        <row r="10883">
          <cell r="A10883" t="str">
            <v>660.40.75.001-6200.10</v>
          </cell>
          <cell r="B10883" t="str">
            <v>660</v>
          </cell>
          <cell r="C10883" t="str">
            <v>40</v>
          </cell>
          <cell r="D10883" t="str">
            <v>75</v>
          </cell>
          <cell r="E10883" t="str">
            <v>001</v>
          </cell>
          <cell r="F10883" t="str">
            <v>6200.10</v>
          </cell>
          <cell r="G10883" t="str">
            <v>Supplies Protective Clothing</v>
          </cell>
          <cell r="H10883">
            <v>0</v>
          </cell>
          <cell r="I10883">
            <v>0</v>
          </cell>
          <cell r="J10883">
            <v>0</v>
          </cell>
          <cell r="K10883">
            <v>0</v>
          </cell>
          <cell r="L10883">
            <v>0</v>
          </cell>
          <cell r="M10883">
            <v>0</v>
          </cell>
          <cell r="N10883">
            <v>0</v>
          </cell>
          <cell r="O10883" t="str">
            <v>+++</v>
          </cell>
        </row>
        <row r="10884">
          <cell r="A10884" t="str">
            <v>660.40.75.001-6280.02</v>
          </cell>
          <cell r="B10884" t="str">
            <v>660</v>
          </cell>
          <cell r="C10884" t="str">
            <v>40</v>
          </cell>
          <cell r="D10884" t="str">
            <v>75</v>
          </cell>
          <cell r="E10884" t="str">
            <v>001</v>
          </cell>
          <cell r="F10884" t="str">
            <v>6280.02</v>
          </cell>
          <cell r="G10884" t="str">
            <v>Supplies-Public Works Pavement Repair</v>
          </cell>
          <cell r="H10884">
            <v>0</v>
          </cell>
          <cell r="I10884">
            <v>0</v>
          </cell>
          <cell r="J10884">
            <v>0</v>
          </cell>
          <cell r="K10884">
            <v>0</v>
          </cell>
          <cell r="L10884">
            <v>0</v>
          </cell>
          <cell r="M10884">
            <v>0</v>
          </cell>
          <cell r="N10884">
            <v>0</v>
          </cell>
          <cell r="O10884" t="str">
            <v>+++</v>
          </cell>
        </row>
        <row r="10885">
          <cell r="A10885" t="str">
            <v>660.40.75.001-6280.19</v>
          </cell>
          <cell r="B10885" t="str">
            <v>660</v>
          </cell>
          <cell r="C10885" t="str">
            <v>40</v>
          </cell>
          <cell r="D10885" t="str">
            <v>75</v>
          </cell>
          <cell r="E10885" t="str">
            <v>001</v>
          </cell>
          <cell r="F10885" t="str">
            <v>6280.19</v>
          </cell>
          <cell r="G10885" t="str">
            <v>Supplies-Public Works Specialty Maintenance Tools</v>
          </cell>
          <cell r="H10885">
            <v>0</v>
          </cell>
          <cell r="I10885">
            <v>0</v>
          </cell>
          <cell r="J10885">
            <v>0</v>
          </cell>
          <cell r="K10885">
            <v>0</v>
          </cell>
          <cell r="L10885">
            <v>0</v>
          </cell>
          <cell r="M10885">
            <v>0</v>
          </cell>
          <cell r="N10885">
            <v>0</v>
          </cell>
          <cell r="O10885" t="str">
            <v>+++</v>
          </cell>
        </row>
        <row r="10886">
          <cell r="A10886" t="str">
            <v>660.40.75.001-6280.20</v>
          </cell>
          <cell r="B10886" t="str">
            <v>660</v>
          </cell>
          <cell r="C10886" t="str">
            <v>40</v>
          </cell>
          <cell r="D10886" t="str">
            <v>75</v>
          </cell>
          <cell r="E10886" t="str">
            <v>001</v>
          </cell>
          <cell r="F10886" t="str">
            <v>6280.20</v>
          </cell>
          <cell r="G10886" t="str">
            <v>Supplies-Public Works Bin Repair</v>
          </cell>
          <cell r="H10886">
            <v>0</v>
          </cell>
          <cell r="I10886">
            <v>0</v>
          </cell>
          <cell r="J10886">
            <v>0</v>
          </cell>
          <cell r="K10886">
            <v>0</v>
          </cell>
          <cell r="L10886">
            <v>0</v>
          </cell>
          <cell r="M10886">
            <v>0</v>
          </cell>
          <cell r="N10886">
            <v>0</v>
          </cell>
          <cell r="O10886" t="str">
            <v>+++</v>
          </cell>
        </row>
        <row r="10887">
          <cell r="A10887" t="str">
            <v>660.40.75.001-6280.21</v>
          </cell>
          <cell r="B10887" t="str">
            <v>660</v>
          </cell>
          <cell r="C10887" t="str">
            <v>40</v>
          </cell>
          <cell r="D10887" t="str">
            <v>75</v>
          </cell>
          <cell r="E10887" t="str">
            <v>001</v>
          </cell>
          <cell r="F10887" t="str">
            <v>6280.21</v>
          </cell>
          <cell r="G10887" t="str">
            <v>Supplies-Public Works Used Oil Grant</v>
          </cell>
          <cell r="H10887">
            <v>20000</v>
          </cell>
          <cell r="I10887">
            <v>0</v>
          </cell>
          <cell r="J10887">
            <v>20000</v>
          </cell>
          <cell r="K10887">
            <v>0</v>
          </cell>
          <cell r="L10887">
            <v>0</v>
          </cell>
          <cell r="M10887">
            <v>67.48</v>
          </cell>
          <cell r="N10887">
            <v>19932.52</v>
          </cell>
          <cell r="O10887">
            <v>0</v>
          </cell>
        </row>
        <row r="10888">
          <cell r="A10888" t="str">
            <v>660.40.75.001-6280.22</v>
          </cell>
          <cell r="B10888" t="str">
            <v>660</v>
          </cell>
          <cell r="C10888" t="str">
            <v>40</v>
          </cell>
          <cell r="D10888" t="str">
            <v>75</v>
          </cell>
          <cell r="E10888" t="str">
            <v>001</v>
          </cell>
          <cell r="F10888" t="str">
            <v>6280.22</v>
          </cell>
          <cell r="G10888" t="str">
            <v>Supplies-Public Works Recycled Products</v>
          </cell>
          <cell r="H10888">
            <v>3000</v>
          </cell>
          <cell r="I10888">
            <v>0</v>
          </cell>
          <cell r="J10888">
            <v>3000</v>
          </cell>
          <cell r="K10888">
            <v>0</v>
          </cell>
          <cell r="L10888">
            <v>259.10000000000002</v>
          </cell>
          <cell r="M10888">
            <v>0</v>
          </cell>
          <cell r="N10888">
            <v>2740.9</v>
          </cell>
          <cell r="O10888">
            <v>0.09</v>
          </cell>
        </row>
        <row r="10889">
          <cell r="A10889" t="str">
            <v>660.40.75.001-6280.23</v>
          </cell>
          <cell r="B10889" t="str">
            <v>660</v>
          </cell>
          <cell r="C10889" t="str">
            <v>40</v>
          </cell>
          <cell r="D10889" t="str">
            <v>75</v>
          </cell>
          <cell r="E10889" t="str">
            <v>001</v>
          </cell>
          <cell r="F10889" t="str">
            <v>6280.23</v>
          </cell>
          <cell r="G10889" t="str">
            <v>Supplies-Public Works Recycling Education Program</v>
          </cell>
          <cell r="H10889">
            <v>10000</v>
          </cell>
          <cell r="I10889">
            <v>0</v>
          </cell>
          <cell r="J10889">
            <v>10000</v>
          </cell>
          <cell r="K10889">
            <v>0</v>
          </cell>
          <cell r="L10889">
            <v>0</v>
          </cell>
          <cell r="M10889">
            <v>-338.6</v>
          </cell>
          <cell r="N10889">
            <v>10338.6</v>
          </cell>
          <cell r="O10889">
            <v>-0.03</v>
          </cell>
        </row>
        <row r="10890">
          <cell r="A10890" t="str">
            <v>660.40.75.001-6280.24</v>
          </cell>
          <cell r="B10890" t="str">
            <v>660</v>
          </cell>
          <cell r="C10890" t="str">
            <v>40</v>
          </cell>
          <cell r="D10890" t="str">
            <v>75</v>
          </cell>
          <cell r="E10890" t="str">
            <v>001</v>
          </cell>
          <cell r="F10890" t="str">
            <v>6280.24</v>
          </cell>
          <cell r="G10890" t="str">
            <v>Supplies-Public Works Beverage Container - CRV</v>
          </cell>
          <cell r="H10890">
            <v>0</v>
          </cell>
          <cell r="I10890">
            <v>0</v>
          </cell>
          <cell r="J10890">
            <v>0</v>
          </cell>
          <cell r="K10890">
            <v>0</v>
          </cell>
          <cell r="L10890">
            <v>0</v>
          </cell>
          <cell r="M10890">
            <v>0</v>
          </cell>
          <cell r="N10890">
            <v>0</v>
          </cell>
          <cell r="O10890" t="str">
            <v>+++</v>
          </cell>
        </row>
        <row r="10891">
          <cell r="A10891" t="str">
            <v>660.40.75.001-6280.25</v>
          </cell>
          <cell r="B10891" t="str">
            <v>660</v>
          </cell>
          <cell r="C10891" t="str">
            <v>40</v>
          </cell>
          <cell r="D10891" t="str">
            <v>75</v>
          </cell>
          <cell r="E10891" t="str">
            <v>001</v>
          </cell>
          <cell r="F10891" t="str">
            <v>6280.25</v>
          </cell>
          <cell r="G10891" t="str">
            <v>Supplies-Public Works Collection Containers</v>
          </cell>
          <cell r="H10891">
            <v>0</v>
          </cell>
          <cell r="I10891">
            <v>0</v>
          </cell>
          <cell r="J10891">
            <v>0</v>
          </cell>
          <cell r="K10891">
            <v>0</v>
          </cell>
          <cell r="L10891">
            <v>0</v>
          </cell>
          <cell r="M10891">
            <v>0</v>
          </cell>
          <cell r="N10891">
            <v>0</v>
          </cell>
          <cell r="O10891" t="str">
            <v>+++</v>
          </cell>
        </row>
        <row r="10892">
          <cell r="A10892" t="str">
            <v>660.40.75.001-6280.26</v>
          </cell>
          <cell r="B10892" t="str">
            <v>660</v>
          </cell>
          <cell r="C10892" t="str">
            <v>40</v>
          </cell>
          <cell r="D10892" t="str">
            <v>75</v>
          </cell>
          <cell r="E10892" t="str">
            <v>001</v>
          </cell>
          <cell r="F10892" t="str">
            <v>6280.26</v>
          </cell>
          <cell r="G10892" t="str">
            <v>Supplies-Public Works 3 Cart System Containers</v>
          </cell>
          <cell r="H10892">
            <v>0</v>
          </cell>
          <cell r="I10892">
            <v>0</v>
          </cell>
          <cell r="J10892">
            <v>0</v>
          </cell>
          <cell r="K10892">
            <v>0</v>
          </cell>
          <cell r="L10892">
            <v>0</v>
          </cell>
          <cell r="M10892">
            <v>0</v>
          </cell>
          <cell r="N10892">
            <v>0</v>
          </cell>
          <cell r="O10892" t="str">
            <v>+++</v>
          </cell>
        </row>
        <row r="10893">
          <cell r="A10893" t="str">
            <v>660.40.75.001-6280.40</v>
          </cell>
          <cell r="B10893" t="str">
            <v>660</v>
          </cell>
          <cell r="C10893" t="str">
            <v>40</v>
          </cell>
          <cell r="D10893" t="str">
            <v>75</v>
          </cell>
          <cell r="E10893" t="str">
            <v>001</v>
          </cell>
          <cell r="F10893" t="str">
            <v>6280.40</v>
          </cell>
          <cell r="G10893" t="str">
            <v>Supplies-Public Works Support Department</v>
          </cell>
          <cell r="H10893">
            <v>0</v>
          </cell>
          <cell r="I10893">
            <v>0</v>
          </cell>
          <cell r="J10893">
            <v>0</v>
          </cell>
          <cell r="K10893">
            <v>0</v>
          </cell>
          <cell r="L10893">
            <v>0</v>
          </cell>
          <cell r="M10893">
            <v>0</v>
          </cell>
          <cell r="N10893">
            <v>0</v>
          </cell>
          <cell r="O10893" t="str">
            <v>+++</v>
          </cell>
        </row>
        <row r="10894">
          <cell r="A10894" t="str">
            <v>660.40.75.001-6280.41</v>
          </cell>
          <cell r="B10894" t="str">
            <v>660</v>
          </cell>
          <cell r="C10894" t="str">
            <v>40</v>
          </cell>
          <cell r="D10894" t="str">
            <v>75</v>
          </cell>
          <cell r="E10894" t="str">
            <v>001</v>
          </cell>
          <cell r="F10894" t="str">
            <v>6280.41</v>
          </cell>
          <cell r="G10894" t="str">
            <v>Supplies-Public Works Bevarage Container Grant</v>
          </cell>
          <cell r="H10894">
            <v>18000</v>
          </cell>
          <cell r="I10894">
            <v>0</v>
          </cell>
          <cell r="J10894">
            <v>18000</v>
          </cell>
          <cell r="K10894">
            <v>0</v>
          </cell>
          <cell r="L10894">
            <v>0</v>
          </cell>
          <cell r="M10894">
            <v>0</v>
          </cell>
          <cell r="N10894">
            <v>18000</v>
          </cell>
          <cell r="O10894">
            <v>0</v>
          </cell>
        </row>
        <row r="10895">
          <cell r="A10895" t="str">
            <v>660.40.75.001-6300.01</v>
          </cell>
          <cell r="B10895" t="str">
            <v>660</v>
          </cell>
          <cell r="C10895" t="str">
            <v>40</v>
          </cell>
          <cell r="D10895" t="str">
            <v>75</v>
          </cell>
          <cell r="E10895" t="str">
            <v>001</v>
          </cell>
          <cell r="F10895" t="str">
            <v>6300.01</v>
          </cell>
          <cell r="G10895" t="str">
            <v>Dues &amp; Subscriptions Memberships</v>
          </cell>
          <cell r="H10895">
            <v>3400</v>
          </cell>
          <cell r="I10895">
            <v>0</v>
          </cell>
          <cell r="J10895">
            <v>3400</v>
          </cell>
          <cell r="K10895">
            <v>0</v>
          </cell>
          <cell r="L10895">
            <v>0</v>
          </cell>
          <cell r="M10895">
            <v>0</v>
          </cell>
          <cell r="N10895">
            <v>3400</v>
          </cell>
          <cell r="O10895">
            <v>0</v>
          </cell>
        </row>
        <row r="10896">
          <cell r="A10896" t="str">
            <v>660.40.75.001-6350.01</v>
          </cell>
          <cell r="B10896" t="str">
            <v>660</v>
          </cell>
          <cell r="C10896" t="str">
            <v>40</v>
          </cell>
          <cell r="D10896" t="str">
            <v>75</v>
          </cell>
          <cell r="E10896" t="str">
            <v>001</v>
          </cell>
          <cell r="F10896" t="str">
            <v>6350.01</v>
          </cell>
          <cell r="G10896" t="str">
            <v>Maintenance Agreements &amp; Licenses License/Software Maintenance</v>
          </cell>
          <cell r="H10896">
            <v>18550</v>
          </cell>
          <cell r="I10896">
            <v>0</v>
          </cell>
          <cell r="J10896">
            <v>18550</v>
          </cell>
          <cell r="K10896">
            <v>0</v>
          </cell>
          <cell r="L10896">
            <v>0</v>
          </cell>
          <cell r="M10896">
            <v>18749.88</v>
          </cell>
          <cell r="N10896">
            <v>-199.88</v>
          </cell>
          <cell r="O10896">
            <v>1.01</v>
          </cell>
        </row>
        <row r="10897">
          <cell r="A10897" t="str">
            <v>660.40.75.001-6350.03</v>
          </cell>
          <cell r="B10897" t="str">
            <v>660</v>
          </cell>
          <cell r="C10897" t="str">
            <v>40</v>
          </cell>
          <cell r="D10897" t="str">
            <v>75</v>
          </cell>
          <cell r="E10897" t="str">
            <v>001</v>
          </cell>
          <cell r="F10897" t="str">
            <v>6350.03</v>
          </cell>
          <cell r="G10897" t="str">
            <v>Maintenance Agreements &amp; Licenses Maintenance Agreements</v>
          </cell>
          <cell r="H10897">
            <v>1000</v>
          </cell>
          <cell r="I10897">
            <v>0</v>
          </cell>
          <cell r="J10897">
            <v>1000</v>
          </cell>
          <cell r="K10897">
            <v>0</v>
          </cell>
          <cell r="L10897">
            <v>0</v>
          </cell>
          <cell r="M10897">
            <v>387.54</v>
          </cell>
          <cell r="N10897">
            <v>612.46</v>
          </cell>
          <cell r="O10897">
            <v>0.39</v>
          </cell>
        </row>
        <row r="10898">
          <cell r="A10898" t="str">
            <v>660.40.75.001-6375.04</v>
          </cell>
          <cell r="B10898" t="str">
            <v>660</v>
          </cell>
          <cell r="C10898" t="str">
            <v>40</v>
          </cell>
          <cell r="D10898" t="str">
            <v>75</v>
          </cell>
          <cell r="E10898" t="str">
            <v>001</v>
          </cell>
          <cell r="F10898" t="str">
            <v>6375.04</v>
          </cell>
          <cell r="G10898" t="str">
            <v>Operating Fees Operating Permits</v>
          </cell>
          <cell r="H10898">
            <v>4000</v>
          </cell>
          <cell r="I10898">
            <v>0</v>
          </cell>
          <cell r="J10898">
            <v>4000</v>
          </cell>
          <cell r="K10898">
            <v>0</v>
          </cell>
          <cell r="L10898">
            <v>0</v>
          </cell>
          <cell r="M10898">
            <v>0</v>
          </cell>
          <cell r="N10898">
            <v>4000</v>
          </cell>
          <cell r="O10898">
            <v>0</v>
          </cell>
        </row>
        <row r="10899">
          <cell r="A10899" t="str">
            <v>660.40.75.001-6375.07</v>
          </cell>
          <cell r="B10899" t="str">
            <v>660</v>
          </cell>
          <cell r="C10899" t="str">
            <v>40</v>
          </cell>
          <cell r="D10899" t="str">
            <v>75</v>
          </cell>
          <cell r="E10899" t="str">
            <v>001</v>
          </cell>
          <cell r="F10899" t="str">
            <v>6375.07</v>
          </cell>
          <cell r="G10899" t="str">
            <v>Operating Fees Permit</v>
          </cell>
          <cell r="H10899">
            <v>0</v>
          </cell>
          <cell r="I10899">
            <v>0</v>
          </cell>
          <cell r="J10899">
            <v>0</v>
          </cell>
          <cell r="K10899">
            <v>0</v>
          </cell>
          <cell r="L10899">
            <v>0</v>
          </cell>
          <cell r="M10899">
            <v>0</v>
          </cell>
          <cell r="N10899">
            <v>0</v>
          </cell>
          <cell r="O10899" t="str">
            <v>+++</v>
          </cell>
        </row>
        <row r="10900">
          <cell r="A10900" t="str">
            <v>660.40.75.001-6375.09</v>
          </cell>
          <cell r="B10900" t="str">
            <v>660</v>
          </cell>
          <cell r="C10900" t="str">
            <v>40</v>
          </cell>
          <cell r="D10900" t="str">
            <v>75</v>
          </cell>
          <cell r="E10900" t="str">
            <v>001</v>
          </cell>
          <cell r="F10900" t="str">
            <v>6375.09</v>
          </cell>
          <cell r="G10900" t="str">
            <v>Operating Fees Dumping</v>
          </cell>
          <cell r="H10900">
            <v>0</v>
          </cell>
          <cell r="I10900">
            <v>0</v>
          </cell>
          <cell r="J10900">
            <v>0</v>
          </cell>
          <cell r="K10900">
            <v>0</v>
          </cell>
          <cell r="L10900">
            <v>0</v>
          </cell>
          <cell r="M10900">
            <v>0</v>
          </cell>
          <cell r="N10900">
            <v>0</v>
          </cell>
          <cell r="O10900" t="str">
            <v>+++</v>
          </cell>
        </row>
        <row r="10901">
          <cell r="A10901" t="str">
            <v>660.40.75.001-6375.10</v>
          </cell>
          <cell r="B10901" t="str">
            <v>660</v>
          </cell>
          <cell r="C10901" t="str">
            <v>40</v>
          </cell>
          <cell r="D10901" t="str">
            <v>75</v>
          </cell>
          <cell r="E10901" t="str">
            <v>001</v>
          </cell>
          <cell r="F10901" t="str">
            <v>6375.10</v>
          </cell>
          <cell r="G10901" t="str">
            <v>Operating Fees Sludge Disposal</v>
          </cell>
          <cell r="H10901">
            <v>0</v>
          </cell>
          <cell r="I10901">
            <v>0</v>
          </cell>
          <cell r="J10901">
            <v>0</v>
          </cell>
          <cell r="K10901">
            <v>0</v>
          </cell>
          <cell r="L10901">
            <v>0</v>
          </cell>
          <cell r="M10901">
            <v>0</v>
          </cell>
          <cell r="N10901">
            <v>0</v>
          </cell>
          <cell r="O10901" t="str">
            <v>+++</v>
          </cell>
        </row>
        <row r="10902">
          <cell r="A10902" t="str">
            <v>660.40.75.001-6375.11</v>
          </cell>
          <cell r="B10902" t="str">
            <v>660</v>
          </cell>
          <cell r="C10902" t="str">
            <v>40</v>
          </cell>
          <cell r="D10902" t="str">
            <v>75</v>
          </cell>
          <cell r="E10902" t="str">
            <v>001</v>
          </cell>
          <cell r="F10902" t="str">
            <v>6375.11</v>
          </cell>
          <cell r="G10902" t="str">
            <v>Operating Fees Compost Tipping</v>
          </cell>
          <cell r="H10902">
            <v>0</v>
          </cell>
          <cell r="I10902">
            <v>0</v>
          </cell>
          <cell r="J10902">
            <v>0</v>
          </cell>
          <cell r="K10902">
            <v>0</v>
          </cell>
          <cell r="L10902">
            <v>0</v>
          </cell>
          <cell r="M10902">
            <v>0</v>
          </cell>
          <cell r="N10902">
            <v>0</v>
          </cell>
          <cell r="O10902" t="str">
            <v>+++</v>
          </cell>
        </row>
        <row r="10903">
          <cell r="A10903" t="str">
            <v>660.40.75.001-6375.12</v>
          </cell>
          <cell r="B10903" t="str">
            <v>660</v>
          </cell>
          <cell r="C10903" t="str">
            <v>40</v>
          </cell>
          <cell r="D10903" t="str">
            <v>75</v>
          </cell>
          <cell r="E10903" t="str">
            <v>001</v>
          </cell>
          <cell r="F10903" t="str">
            <v>6375.12</v>
          </cell>
          <cell r="G10903" t="str">
            <v>Operating Fees Curbside Recycling</v>
          </cell>
          <cell r="H10903">
            <v>0</v>
          </cell>
          <cell r="I10903">
            <v>0</v>
          </cell>
          <cell r="J10903">
            <v>0</v>
          </cell>
          <cell r="K10903">
            <v>0</v>
          </cell>
          <cell r="L10903">
            <v>0</v>
          </cell>
          <cell r="M10903">
            <v>0</v>
          </cell>
          <cell r="N10903">
            <v>0</v>
          </cell>
          <cell r="O10903" t="str">
            <v>+++</v>
          </cell>
        </row>
        <row r="10904">
          <cell r="A10904" t="str">
            <v>660.40.75.001-6375.13</v>
          </cell>
          <cell r="B10904" t="str">
            <v>660</v>
          </cell>
          <cell r="C10904" t="str">
            <v>40</v>
          </cell>
          <cell r="D10904" t="str">
            <v>75</v>
          </cell>
          <cell r="E10904" t="str">
            <v>001</v>
          </cell>
          <cell r="F10904" t="str">
            <v>6375.13</v>
          </cell>
          <cell r="G10904" t="str">
            <v>Operating Fees Street Sweeper Tipping</v>
          </cell>
          <cell r="H10904">
            <v>0</v>
          </cell>
          <cell r="I10904">
            <v>0</v>
          </cell>
          <cell r="J10904">
            <v>0</v>
          </cell>
          <cell r="K10904">
            <v>0</v>
          </cell>
          <cell r="L10904">
            <v>0</v>
          </cell>
          <cell r="M10904">
            <v>0</v>
          </cell>
          <cell r="N10904">
            <v>0</v>
          </cell>
          <cell r="O10904" t="str">
            <v>+++</v>
          </cell>
        </row>
        <row r="10905">
          <cell r="A10905" t="str">
            <v>660.40.75.001-6375.14</v>
          </cell>
          <cell r="B10905" t="str">
            <v>660</v>
          </cell>
          <cell r="C10905" t="str">
            <v>40</v>
          </cell>
          <cell r="D10905" t="str">
            <v>75</v>
          </cell>
          <cell r="E10905" t="str">
            <v>001</v>
          </cell>
          <cell r="F10905" t="str">
            <v>6375.14</v>
          </cell>
          <cell r="G10905" t="str">
            <v>Operating Fees Wood Waste Tipping</v>
          </cell>
          <cell r="H10905">
            <v>0</v>
          </cell>
          <cell r="I10905">
            <v>0</v>
          </cell>
          <cell r="J10905">
            <v>0</v>
          </cell>
          <cell r="K10905">
            <v>0</v>
          </cell>
          <cell r="L10905">
            <v>0</v>
          </cell>
          <cell r="M10905">
            <v>0</v>
          </cell>
          <cell r="N10905">
            <v>0</v>
          </cell>
          <cell r="O10905" t="str">
            <v>+++</v>
          </cell>
        </row>
        <row r="10906">
          <cell r="A10906" t="str">
            <v>660.40.75.001-6375.15</v>
          </cell>
          <cell r="B10906" t="str">
            <v>660</v>
          </cell>
          <cell r="C10906" t="str">
            <v>40</v>
          </cell>
          <cell r="D10906" t="str">
            <v>75</v>
          </cell>
          <cell r="E10906" t="str">
            <v>001</v>
          </cell>
          <cell r="F10906" t="str">
            <v>6375.15</v>
          </cell>
          <cell r="G10906" t="str">
            <v>Operating Fees Concrete/Asphalt Tipping</v>
          </cell>
          <cell r="H10906">
            <v>0</v>
          </cell>
          <cell r="I10906">
            <v>0</v>
          </cell>
          <cell r="J10906">
            <v>0</v>
          </cell>
          <cell r="K10906">
            <v>0</v>
          </cell>
          <cell r="L10906">
            <v>0</v>
          </cell>
          <cell r="M10906">
            <v>0</v>
          </cell>
          <cell r="N10906">
            <v>0</v>
          </cell>
          <cell r="O10906" t="str">
            <v>+++</v>
          </cell>
        </row>
        <row r="10907">
          <cell r="A10907" t="str">
            <v>660.40.75.001-6375.16</v>
          </cell>
          <cell r="B10907" t="str">
            <v>660</v>
          </cell>
          <cell r="C10907" t="str">
            <v>40</v>
          </cell>
          <cell r="D10907" t="str">
            <v>75</v>
          </cell>
          <cell r="E10907" t="str">
            <v>001</v>
          </cell>
          <cell r="F10907" t="str">
            <v>6375.16</v>
          </cell>
          <cell r="G10907" t="str">
            <v>Operating Fees Universal Waste Recycling</v>
          </cell>
          <cell r="H10907">
            <v>0</v>
          </cell>
          <cell r="I10907">
            <v>0</v>
          </cell>
          <cell r="J10907">
            <v>0</v>
          </cell>
          <cell r="K10907">
            <v>0</v>
          </cell>
          <cell r="L10907">
            <v>0</v>
          </cell>
          <cell r="M10907">
            <v>180</v>
          </cell>
          <cell r="N10907">
            <v>-180</v>
          </cell>
          <cell r="O10907" t="str">
            <v>+++</v>
          </cell>
        </row>
        <row r="10908">
          <cell r="A10908" t="str">
            <v>660.40.75.001-6375.17</v>
          </cell>
          <cell r="B10908" t="str">
            <v>660</v>
          </cell>
          <cell r="C10908" t="str">
            <v>40</v>
          </cell>
          <cell r="D10908" t="str">
            <v>75</v>
          </cell>
          <cell r="E10908" t="str">
            <v>001</v>
          </cell>
          <cell r="F10908" t="str">
            <v>6375.17</v>
          </cell>
          <cell r="G10908" t="str">
            <v>Operating Fees Refrigerant Cylinders</v>
          </cell>
          <cell r="H10908">
            <v>0</v>
          </cell>
          <cell r="I10908">
            <v>0</v>
          </cell>
          <cell r="J10908">
            <v>0</v>
          </cell>
          <cell r="K10908">
            <v>0</v>
          </cell>
          <cell r="L10908">
            <v>0</v>
          </cell>
          <cell r="M10908">
            <v>0</v>
          </cell>
          <cell r="N10908">
            <v>0</v>
          </cell>
          <cell r="O10908" t="str">
            <v>+++</v>
          </cell>
        </row>
        <row r="10909">
          <cell r="A10909" t="str">
            <v>660.40.75.001-6375.18</v>
          </cell>
          <cell r="B10909" t="str">
            <v>660</v>
          </cell>
          <cell r="C10909" t="str">
            <v>40</v>
          </cell>
          <cell r="D10909" t="str">
            <v>75</v>
          </cell>
          <cell r="E10909" t="str">
            <v>001</v>
          </cell>
          <cell r="F10909" t="str">
            <v>6375.18</v>
          </cell>
          <cell r="G10909" t="str">
            <v>Operating Fees Used Oil Recycling</v>
          </cell>
          <cell r="H10909">
            <v>0</v>
          </cell>
          <cell r="I10909">
            <v>0</v>
          </cell>
          <cell r="J10909">
            <v>0</v>
          </cell>
          <cell r="K10909">
            <v>0</v>
          </cell>
          <cell r="L10909">
            <v>0</v>
          </cell>
          <cell r="M10909">
            <v>0</v>
          </cell>
          <cell r="N10909">
            <v>0</v>
          </cell>
          <cell r="O10909" t="str">
            <v>+++</v>
          </cell>
        </row>
        <row r="10910">
          <cell r="A10910" t="str">
            <v>660.40.75.001-6400.01</v>
          </cell>
          <cell r="B10910" t="str">
            <v>660</v>
          </cell>
          <cell r="C10910" t="str">
            <v>40</v>
          </cell>
          <cell r="D10910" t="str">
            <v>75</v>
          </cell>
          <cell r="E10910" t="str">
            <v>001</v>
          </cell>
          <cell r="F10910" t="str">
            <v>6400.01</v>
          </cell>
          <cell r="G10910" t="str">
            <v>Repairs &amp; Maintenance Building</v>
          </cell>
          <cell r="H10910">
            <v>0</v>
          </cell>
          <cell r="I10910">
            <v>0</v>
          </cell>
          <cell r="J10910">
            <v>0</v>
          </cell>
          <cell r="K10910">
            <v>0</v>
          </cell>
          <cell r="L10910">
            <v>0</v>
          </cell>
          <cell r="M10910">
            <v>0</v>
          </cell>
          <cell r="N10910">
            <v>0</v>
          </cell>
          <cell r="O10910" t="str">
            <v>+++</v>
          </cell>
        </row>
        <row r="10911">
          <cell r="A10911" t="str">
            <v>660.40.75.001-6400.02</v>
          </cell>
          <cell r="B10911" t="str">
            <v>660</v>
          </cell>
          <cell r="C10911" t="str">
            <v>40</v>
          </cell>
          <cell r="D10911" t="str">
            <v>75</v>
          </cell>
          <cell r="E10911" t="str">
            <v>001</v>
          </cell>
          <cell r="F10911" t="str">
            <v>6400.02</v>
          </cell>
          <cell r="G10911" t="str">
            <v>Repairs &amp; Maintenance Minor Equipment/Other</v>
          </cell>
          <cell r="H10911">
            <v>1500</v>
          </cell>
          <cell r="I10911">
            <v>0</v>
          </cell>
          <cell r="J10911">
            <v>1500</v>
          </cell>
          <cell r="K10911">
            <v>0</v>
          </cell>
          <cell r="L10911">
            <v>0</v>
          </cell>
          <cell r="M10911">
            <v>0</v>
          </cell>
          <cell r="N10911">
            <v>1500</v>
          </cell>
          <cell r="O10911">
            <v>0</v>
          </cell>
        </row>
        <row r="10912">
          <cell r="A10912" t="str">
            <v>660.40.75.001-6400.03</v>
          </cell>
          <cell r="B10912" t="str">
            <v>660</v>
          </cell>
          <cell r="C10912" t="str">
            <v>40</v>
          </cell>
          <cell r="D10912" t="str">
            <v>75</v>
          </cell>
          <cell r="E10912" t="str">
            <v>001</v>
          </cell>
          <cell r="F10912" t="str">
            <v>6400.03</v>
          </cell>
          <cell r="G10912" t="str">
            <v>Repairs &amp; Maintenance Major Repair &amp; Contingency</v>
          </cell>
          <cell r="H10912">
            <v>0</v>
          </cell>
          <cell r="I10912">
            <v>0</v>
          </cell>
          <cell r="J10912">
            <v>0</v>
          </cell>
          <cell r="K10912">
            <v>0</v>
          </cell>
          <cell r="L10912">
            <v>0</v>
          </cell>
          <cell r="M10912">
            <v>0</v>
          </cell>
          <cell r="N10912">
            <v>0</v>
          </cell>
          <cell r="O10912" t="str">
            <v>+++</v>
          </cell>
        </row>
        <row r="10913">
          <cell r="A10913" t="str">
            <v>660.40.75.001-6400.04</v>
          </cell>
          <cell r="B10913" t="str">
            <v>660</v>
          </cell>
          <cell r="C10913" t="str">
            <v>40</v>
          </cell>
          <cell r="D10913" t="str">
            <v>75</v>
          </cell>
          <cell r="E10913" t="str">
            <v>001</v>
          </cell>
          <cell r="F10913" t="str">
            <v>6400.04</v>
          </cell>
          <cell r="G10913" t="str">
            <v>Repairs &amp; Maintenance Equipment Rental</v>
          </cell>
          <cell r="H10913">
            <v>0</v>
          </cell>
          <cell r="I10913">
            <v>0</v>
          </cell>
          <cell r="J10913">
            <v>0</v>
          </cell>
          <cell r="K10913">
            <v>0</v>
          </cell>
          <cell r="L10913">
            <v>0</v>
          </cell>
          <cell r="M10913">
            <v>0</v>
          </cell>
          <cell r="N10913">
            <v>0</v>
          </cell>
          <cell r="O10913" t="str">
            <v>+++</v>
          </cell>
        </row>
        <row r="10914">
          <cell r="A10914" t="str">
            <v>660.40.75.001-6400.05</v>
          </cell>
          <cell r="B10914" t="str">
            <v>660</v>
          </cell>
          <cell r="C10914" t="str">
            <v>40</v>
          </cell>
          <cell r="D10914" t="str">
            <v>75</v>
          </cell>
          <cell r="E10914" t="str">
            <v>001</v>
          </cell>
          <cell r="F10914" t="str">
            <v>6400.05</v>
          </cell>
          <cell r="G10914" t="str">
            <v>Repairs &amp; Maintenance Vehicle</v>
          </cell>
          <cell r="H10914">
            <v>0</v>
          </cell>
          <cell r="I10914">
            <v>0</v>
          </cell>
          <cell r="J10914">
            <v>0</v>
          </cell>
          <cell r="K10914">
            <v>0</v>
          </cell>
          <cell r="L10914">
            <v>0</v>
          </cell>
          <cell r="M10914">
            <v>0</v>
          </cell>
          <cell r="N10914">
            <v>0</v>
          </cell>
          <cell r="O10914" t="str">
            <v>+++</v>
          </cell>
        </row>
        <row r="10915">
          <cell r="A10915" t="str">
            <v>660.40.75.001-6400.06</v>
          </cell>
          <cell r="B10915" t="str">
            <v>660</v>
          </cell>
          <cell r="C10915" t="str">
            <v>40</v>
          </cell>
          <cell r="D10915" t="str">
            <v>75</v>
          </cell>
          <cell r="E10915" t="str">
            <v>001</v>
          </cell>
          <cell r="F10915" t="str">
            <v>6400.06</v>
          </cell>
          <cell r="G10915" t="str">
            <v>Repairs &amp; Maintenance Smog Retrofit</v>
          </cell>
          <cell r="H10915">
            <v>0</v>
          </cell>
          <cell r="I10915">
            <v>0</v>
          </cell>
          <cell r="J10915">
            <v>0</v>
          </cell>
          <cell r="K10915">
            <v>0</v>
          </cell>
          <cell r="L10915">
            <v>0</v>
          </cell>
          <cell r="M10915">
            <v>0</v>
          </cell>
          <cell r="N10915">
            <v>0</v>
          </cell>
          <cell r="O10915" t="str">
            <v>+++</v>
          </cell>
        </row>
        <row r="10916">
          <cell r="A10916" t="str">
            <v>660.40.75.001-6400.07</v>
          </cell>
          <cell r="B10916" t="str">
            <v>660</v>
          </cell>
          <cell r="C10916" t="str">
            <v>40</v>
          </cell>
          <cell r="D10916" t="str">
            <v>75</v>
          </cell>
          <cell r="E10916" t="str">
            <v>001</v>
          </cell>
          <cell r="F10916" t="str">
            <v>6400.07</v>
          </cell>
          <cell r="G10916" t="str">
            <v>Repairs &amp; Maintenance Radio Communication</v>
          </cell>
          <cell r="H10916">
            <v>0</v>
          </cell>
          <cell r="I10916">
            <v>0</v>
          </cell>
          <cell r="J10916">
            <v>0</v>
          </cell>
          <cell r="K10916">
            <v>0</v>
          </cell>
          <cell r="L10916">
            <v>0</v>
          </cell>
          <cell r="M10916">
            <v>0</v>
          </cell>
          <cell r="N10916">
            <v>0</v>
          </cell>
          <cell r="O10916" t="str">
            <v>+++</v>
          </cell>
        </row>
        <row r="10917">
          <cell r="A10917" t="str">
            <v>660.40.75.001-6400.20</v>
          </cell>
          <cell r="B10917" t="str">
            <v>660</v>
          </cell>
          <cell r="C10917" t="str">
            <v>40</v>
          </cell>
          <cell r="D10917" t="str">
            <v>75</v>
          </cell>
          <cell r="E10917" t="str">
            <v>001</v>
          </cell>
          <cell r="F10917" t="str">
            <v>6400.20</v>
          </cell>
          <cell r="G10917" t="str">
            <v>Repairs &amp; Maintenance Property Maintenance</v>
          </cell>
          <cell r="H10917">
            <v>2000</v>
          </cell>
          <cell r="I10917">
            <v>0</v>
          </cell>
          <cell r="J10917">
            <v>2000</v>
          </cell>
          <cell r="K10917">
            <v>0</v>
          </cell>
          <cell r="L10917">
            <v>0</v>
          </cell>
          <cell r="M10917">
            <v>426</v>
          </cell>
          <cell r="N10917">
            <v>1574</v>
          </cell>
          <cell r="O10917">
            <v>0.21</v>
          </cell>
        </row>
        <row r="10918">
          <cell r="A10918" t="str">
            <v>660.40.75.001-6500.01</v>
          </cell>
          <cell r="B10918" t="str">
            <v>660</v>
          </cell>
          <cell r="C10918" t="str">
            <v>40</v>
          </cell>
          <cell r="D10918" t="str">
            <v>75</v>
          </cell>
          <cell r="E10918" t="str">
            <v>001</v>
          </cell>
          <cell r="F10918" t="str">
            <v>6500.01</v>
          </cell>
          <cell r="G10918" t="str">
            <v>Claims &amp; Insurance SIR</v>
          </cell>
          <cell r="H10918">
            <v>0</v>
          </cell>
          <cell r="I10918">
            <v>0</v>
          </cell>
          <cell r="J10918">
            <v>0</v>
          </cell>
          <cell r="K10918">
            <v>0</v>
          </cell>
          <cell r="L10918">
            <v>0</v>
          </cell>
          <cell r="M10918">
            <v>0</v>
          </cell>
          <cell r="N10918">
            <v>0</v>
          </cell>
          <cell r="O10918" t="str">
            <v>+++</v>
          </cell>
        </row>
        <row r="10919">
          <cell r="A10919" t="str">
            <v>660.40.75.001-6500.04</v>
          </cell>
          <cell r="B10919" t="str">
            <v>660</v>
          </cell>
          <cell r="C10919" t="str">
            <v>40</v>
          </cell>
          <cell r="D10919" t="str">
            <v>75</v>
          </cell>
          <cell r="E10919" t="str">
            <v>001</v>
          </cell>
          <cell r="F10919" t="str">
            <v>6500.04</v>
          </cell>
          <cell r="G10919" t="str">
            <v>Claims &amp; Insurance Insurance Premiums</v>
          </cell>
          <cell r="H10919">
            <v>186050</v>
          </cell>
          <cell r="I10919">
            <v>0</v>
          </cell>
          <cell r="J10919">
            <v>186050</v>
          </cell>
          <cell r="K10919">
            <v>0</v>
          </cell>
          <cell r="L10919">
            <v>0</v>
          </cell>
          <cell r="M10919">
            <v>0</v>
          </cell>
          <cell r="N10919">
            <v>186050</v>
          </cell>
          <cell r="O10919">
            <v>0</v>
          </cell>
        </row>
        <row r="10920">
          <cell r="A10920" t="str">
            <v>660.40.75.001-6600.01</v>
          </cell>
          <cell r="B10920" t="str">
            <v>660</v>
          </cell>
          <cell r="C10920" t="str">
            <v>40</v>
          </cell>
          <cell r="D10920" t="str">
            <v>75</v>
          </cell>
          <cell r="E10920" t="str">
            <v>001</v>
          </cell>
          <cell r="F10920" t="str">
            <v>6600.01</v>
          </cell>
          <cell r="G10920" t="str">
            <v>Administrative Expenses Meetings</v>
          </cell>
          <cell r="H10920">
            <v>1000</v>
          </cell>
          <cell r="I10920">
            <v>0</v>
          </cell>
          <cell r="J10920">
            <v>1000</v>
          </cell>
          <cell r="K10920">
            <v>0</v>
          </cell>
          <cell r="L10920">
            <v>0</v>
          </cell>
          <cell r="M10920">
            <v>357.24</v>
          </cell>
          <cell r="N10920">
            <v>642.76</v>
          </cell>
          <cell r="O10920">
            <v>0.36</v>
          </cell>
        </row>
        <row r="10921">
          <cell r="A10921" t="str">
            <v>660.40.75.001-6600.03</v>
          </cell>
          <cell r="B10921" t="str">
            <v>660</v>
          </cell>
          <cell r="C10921" t="str">
            <v>40</v>
          </cell>
          <cell r="D10921" t="str">
            <v>75</v>
          </cell>
          <cell r="E10921" t="str">
            <v>001</v>
          </cell>
          <cell r="F10921" t="str">
            <v>6600.03</v>
          </cell>
          <cell r="G10921" t="str">
            <v>Administrative Expenses Mileage Reimbursement</v>
          </cell>
          <cell r="H10921">
            <v>200</v>
          </cell>
          <cell r="I10921">
            <v>0</v>
          </cell>
          <cell r="J10921">
            <v>200</v>
          </cell>
          <cell r="K10921">
            <v>0</v>
          </cell>
          <cell r="L10921">
            <v>0</v>
          </cell>
          <cell r="M10921">
            <v>0</v>
          </cell>
          <cell r="N10921">
            <v>200</v>
          </cell>
          <cell r="O10921">
            <v>0</v>
          </cell>
        </row>
        <row r="10922">
          <cell r="A10922" t="str">
            <v>660.40.75.001-6600.04</v>
          </cell>
          <cell r="B10922" t="str">
            <v>660</v>
          </cell>
          <cell r="C10922" t="str">
            <v>40</v>
          </cell>
          <cell r="D10922" t="str">
            <v>75</v>
          </cell>
          <cell r="E10922" t="str">
            <v>001</v>
          </cell>
          <cell r="F10922" t="str">
            <v>6600.04</v>
          </cell>
          <cell r="G10922" t="str">
            <v>Administrative Expenses Training/Conferences</v>
          </cell>
          <cell r="H10922">
            <v>5000</v>
          </cell>
          <cell r="I10922">
            <v>0</v>
          </cell>
          <cell r="J10922">
            <v>5000</v>
          </cell>
          <cell r="K10922">
            <v>0</v>
          </cell>
          <cell r="L10922">
            <v>0</v>
          </cell>
          <cell r="M10922">
            <v>0</v>
          </cell>
          <cell r="N10922">
            <v>5000</v>
          </cell>
          <cell r="O10922">
            <v>0</v>
          </cell>
        </row>
        <row r="10923">
          <cell r="A10923" t="str">
            <v>660.40.75.001-6600.07</v>
          </cell>
          <cell r="B10923" t="str">
            <v>660</v>
          </cell>
          <cell r="C10923" t="str">
            <v>40</v>
          </cell>
          <cell r="D10923" t="str">
            <v>75</v>
          </cell>
          <cell r="E10923" t="str">
            <v>001</v>
          </cell>
          <cell r="F10923" t="str">
            <v>6600.07</v>
          </cell>
          <cell r="G10923" t="str">
            <v>Administrative Expenses Employee Recruitment</v>
          </cell>
          <cell r="H10923">
            <v>1900</v>
          </cell>
          <cell r="I10923">
            <v>0</v>
          </cell>
          <cell r="J10923">
            <v>1900</v>
          </cell>
          <cell r="K10923">
            <v>0</v>
          </cell>
          <cell r="L10923">
            <v>0</v>
          </cell>
          <cell r="M10923">
            <v>215</v>
          </cell>
          <cell r="N10923">
            <v>1685</v>
          </cell>
          <cell r="O10923">
            <v>0.11</v>
          </cell>
        </row>
        <row r="10924">
          <cell r="A10924" t="str">
            <v>660.40.75.001-6600.25</v>
          </cell>
          <cell r="B10924" t="str">
            <v>660</v>
          </cell>
          <cell r="C10924" t="str">
            <v>40</v>
          </cell>
          <cell r="D10924" t="str">
            <v>75</v>
          </cell>
          <cell r="E10924" t="str">
            <v>001</v>
          </cell>
          <cell r="F10924" t="str">
            <v>6600.25</v>
          </cell>
          <cell r="G10924" t="str">
            <v>Administrative Expenses Support Services-Indirect Labor</v>
          </cell>
          <cell r="H10924">
            <v>1308285</v>
          </cell>
          <cell r="I10924">
            <v>0</v>
          </cell>
          <cell r="J10924">
            <v>1308285</v>
          </cell>
          <cell r="K10924">
            <v>0</v>
          </cell>
          <cell r="L10924">
            <v>0</v>
          </cell>
          <cell r="M10924">
            <v>0</v>
          </cell>
          <cell r="N10924">
            <v>1308285</v>
          </cell>
          <cell r="O10924">
            <v>0</v>
          </cell>
        </row>
        <row r="10925">
          <cell r="A10925" t="str">
            <v>660.40.75.001-6600.26</v>
          </cell>
          <cell r="B10925" t="str">
            <v>660</v>
          </cell>
          <cell r="C10925" t="str">
            <v>40</v>
          </cell>
          <cell r="D10925" t="str">
            <v>75</v>
          </cell>
          <cell r="E10925" t="str">
            <v>001</v>
          </cell>
          <cell r="F10925" t="str">
            <v>6600.26</v>
          </cell>
          <cell r="G10925" t="str">
            <v>Administrative Expenses Support Services-IT</v>
          </cell>
          <cell r="H10925">
            <v>123820</v>
          </cell>
          <cell r="I10925">
            <v>0</v>
          </cell>
          <cell r="J10925">
            <v>123820</v>
          </cell>
          <cell r="K10925">
            <v>0</v>
          </cell>
          <cell r="L10925">
            <v>0</v>
          </cell>
          <cell r="M10925">
            <v>0</v>
          </cell>
          <cell r="N10925">
            <v>123820</v>
          </cell>
          <cell r="O10925">
            <v>0</v>
          </cell>
        </row>
        <row r="10926">
          <cell r="A10926" t="str">
            <v>660.40.75.001-6600.28</v>
          </cell>
          <cell r="B10926" t="str">
            <v>660</v>
          </cell>
          <cell r="C10926" t="str">
            <v>40</v>
          </cell>
          <cell r="D10926" t="str">
            <v>75</v>
          </cell>
          <cell r="E10926" t="str">
            <v>001</v>
          </cell>
          <cell r="F10926" t="str">
            <v>6600.28</v>
          </cell>
          <cell r="G10926" t="str">
            <v>Administrative Expenses Equipment Fund Contribution</v>
          </cell>
          <cell r="H10926">
            <v>0</v>
          </cell>
          <cell r="I10926">
            <v>0</v>
          </cell>
          <cell r="J10926">
            <v>0</v>
          </cell>
          <cell r="K10926">
            <v>0</v>
          </cell>
          <cell r="L10926">
            <v>0</v>
          </cell>
          <cell r="M10926">
            <v>0</v>
          </cell>
          <cell r="N10926">
            <v>0</v>
          </cell>
          <cell r="O10926" t="str">
            <v>+++</v>
          </cell>
        </row>
        <row r="10927">
          <cell r="A10927" t="str">
            <v>660.40.75.001-6600.32</v>
          </cell>
          <cell r="B10927" t="str">
            <v>660</v>
          </cell>
          <cell r="C10927" t="str">
            <v>40</v>
          </cell>
          <cell r="D10927" t="str">
            <v>75</v>
          </cell>
          <cell r="E10927" t="str">
            <v>001</v>
          </cell>
          <cell r="F10927" t="str">
            <v>6600.32</v>
          </cell>
          <cell r="G10927" t="str">
            <v>Administrative Expenses Vehicle Fund Contribution</v>
          </cell>
          <cell r="H10927">
            <v>175455</v>
          </cell>
          <cell r="I10927">
            <v>0</v>
          </cell>
          <cell r="J10927">
            <v>175455</v>
          </cell>
          <cell r="K10927">
            <v>0</v>
          </cell>
          <cell r="L10927">
            <v>0</v>
          </cell>
          <cell r="M10927">
            <v>0</v>
          </cell>
          <cell r="N10927">
            <v>175455</v>
          </cell>
          <cell r="O10927">
            <v>0</v>
          </cell>
        </row>
        <row r="10928">
          <cell r="A10928" t="str">
            <v>660.40.75.001-6600.36</v>
          </cell>
          <cell r="B10928" t="str">
            <v>660</v>
          </cell>
          <cell r="C10928" t="str">
            <v>40</v>
          </cell>
          <cell r="D10928" t="str">
            <v>75</v>
          </cell>
          <cell r="E10928" t="str">
            <v>001</v>
          </cell>
          <cell r="F10928" t="str">
            <v>6600.36</v>
          </cell>
          <cell r="G10928" t="str">
            <v>Administrative Expenses IT Fund Contribution</v>
          </cell>
          <cell r="H10928">
            <v>112330</v>
          </cell>
          <cell r="I10928">
            <v>0</v>
          </cell>
          <cell r="J10928">
            <v>112330</v>
          </cell>
          <cell r="K10928">
            <v>0</v>
          </cell>
          <cell r="L10928">
            <v>0</v>
          </cell>
          <cell r="M10928">
            <v>0</v>
          </cell>
          <cell r="N10928">
            <v>112330</v>
          </cell>
          <cell r="O10928">
            <v>0</v>
          </cell>
        </row>
        <row r="10929">
          <cell r="A10929" t="str">
            <v>660.40.75.001-6600.41</v>
          </cell>
          <cell r="B10929" t="str">
            <v>660</v>
          </cell>
          <cell r="C10929" t="str">
            <v>40</v>
          </cell>
          <cell r="D10929" t="str">
            <v>75</v>
          </cell>
          <cell r="E10929" t="str">
            <v>001</v>
          </cell>
          <cell r="F10929" t="str">
            <v>6600.41</v>
          </cell>
          <cell r="G10929" t="str">
            <v>Administrative Expenses Community Clean-up</v>
          </cell>
          <cell r="H10929">
            <v>25000</v>
          </cell>
          <cell r="I10929">
            <v>0</v>
          </cell>
          <cell r="J10929">
            <v>25000</v>
          </cell>
          <cell r="K10929">
            <v>0</v>
          </cell>
          <cell r="L10929">
            <v>0</v>
          </cell>
          <cell r="M10929">
            <v>0</v>
          </cell>
          <cell r="N10929">
            <v>25000</v>
          </cell>
          <cell r="O10929">
            <v>0</v>
          </cell>
        </row>
        <row r="10930">
          <cell r="A10930" t="str">
            <v>660.40.75.001-6700.99</v>
          </cell>
          <cell r="B10930" t="str">
            <v>660</v>
          </cell>
          <cell r="C10930" t="str">
            <v>40</v>
          </cell>
          <cell r="D10930" t="str">
            <v>75</v>
          </cell>
          <cell r="E10930" t="str">
            <v>001</v>
          </cell>
          <cell r="F10930" t="str">
            <v>6700.99</v>
          </cell>
          <cell r="G10930" t="str">
            <v>Depreciation Conversion</v>
          </cell>
          <cell r="H10930">
            <v>0</v>
          </cell>
          <cell r="I10930">
            <v>0</v>
          </cell>
          <cell r="J10930">
            <v>0</v>
          </cell>
          <cell r="K10930">
            <v>0</v>
          </cell>
          <cell r="L10930">
            <v>0</v>
          </cell>
          <cell r="M10930">
            <v>0</v>
          </cell>
          <cell r="N10930">
            <v>0</v>
          </cell>
          <cell r="O10930" t="str">
            <v>+++</v>
          </cell>
        </row>
        <row r="10931">
          <cell r="A10931" t="str">
            <v>660.40.75.001-7000.03</v>
          </cell>
          <cell r="B10931" t="str">
            <v>660</v>
          </cell>
          <cell r="C10931" t="str">
            <v>40</v>
          </cell>
          <cell r="D10931" t="str">
            <v>75</v>
          </cell>
          <cell r="E10931" t="str">
            <v>001</v>
          </cell>
          <cell r="F10931" t="str">
            <v>7000.03</v>
          </cell>
          <cell r="G10931" t="str">
            <v>Capital Outlay Operations Equip-Minor</v>
          </cell>
          <cell r="H10931">
            <v>0</v>
          </cell>
          <cell r="I10931">
            <v>0</v>
          </cell>
          <cell r="J10931">
            <v>0</v>
          </cell>
          <cell r="K10931">
            <v>0</v>
          </cell>
          <cell r="L10931">
            <v>0</v>
          </cell>
          <cell r="M10931">
            <v>0</v>
          </cell>
          <cell r="N10931">
            <v>0</v>
          </cell>
          <cell r="O10931" t="str">
            <v>+++</v>
          </cell>
        </row>
        <row r="10932">
          <cell r="A10932" t="str">
            <v>660.40.75.001-7000.99</v>
          </cell>
          <cell r="B10932" t="str">
            <v>660</v>
          </cell>
          <cell r="C10932" t="str">
            <v>40</v>
          </cell>
          <cell r="D10932" t="str">
            <v>75</v>
          </cell>
          <cell r="E10932" t="str">
            <v>001</v>
          </cell>
          <cell r="F10932" t="str">
            <v>7000.99</v>
          </cell>
          <cell r="G10932" t="str">
            <v>Capital Outlay General</v>
          </cell>
          <cell r="H10932">
            <v>0</v>
          </cell>
          <cell r="I10932">
            <v>0</v>
          </cell>
          <cell r="J10932">
            <v>0</v>
          </cell>
          <cell r="K10932">
            <v>0</v>
          </cell>
          <cell r="L10932">
            <v>0</v>
          </cell>
          <cell r="M10932">
            <v>0</v>
          </cell>
          <cell r="N10932">
            <v>0</v>
          </cell>
          <cell r="O10932" t="str">
            <v>+++</v>
          </cell>
        </row>
        <row r="10933">
          <cell r="A10933" t="str">
            <v>660.40.75.001-9887.01</v>
          </cell>
          <cell r="B10933" t="str">
            <v>660</v>
          </cell>
          <cell r="C10933" t="str">
            <v>40</v>
          </cell>
          <cell r="D10933" t="str">
            <v>75</v>
          </cell>
          <cell r="E10933" t="str">
            <v>001</v>
          </cell>
          <cell r="F10933" t="str">
            <v>9887.01</v>
          </cell>
          <cell r="G10933" t="str">
            <v>Bad Debt Expense Service Fees</v>
          </cell>
          <cell r="H10933">
            <v>0</v>
          </cell>
          <cell r="I10933">
            <v>0</v>
          </cell>
          <cell r="J10933">
            <v>0</v>
          </cell>
          <cell r="K10933">
            <v>0</v>
          </cell>
          <cell r="L10933">
            <v>0</v>
          </cell>
          <cell r="M10933">
            <v>0</v>
          </cell>
          <cell r="N10933">
            <v>0</v>
          </cell>
          <cell r="O10933" t="str">
            <v>+++</v>
          </cell>
        </row>
        <row r="10934">
          <cell r="A10934" t="str">
            <v>660.40.75.001-9887.02</v>
          </cell>
          <cell r="B10934" t="str">
            <v>660</v>
          </cell>
          <cell r="C10934" t="str">
            <v>40</v>
          </cell>
          <cell r="D10934" t="str">
            <v>75</v>
          </cell>
          <cell r="E10934" t="str">
            <v>001</v>
          </cell>
          <cell r="F10934" t="str">
            <v>9887.02</v>
          </cell>
          <cell r="G10934" t="str">
            <v>Bad Debt Expense Penalties</v>
          </cell>
          <cell r="H10934">
            <v>0</v>
          </cell>
          <cell r="I10934">
            <v>0</v>
          </cell>
          <cell r="J10934">
            <v>0</v>
          </cell>
          <cell r="K10934">
            <v>0</v>
          </cell>
          <cell r="L10934">
            <v>0</v>
          </cell>
          <cell r="M10934">
            <v>0</v>
          </cell>
          <cell r="N10934">
            <v>0</v>
          </cell>
          <cell r="O10934" t="str">
            <v>+++</v>
          </cell>
        </row>
        <row r="10935">
          <cell r="A10935" t="str">
            <v>660.40.75.075-5000.01</v>
          </cell>
          <cell r="B10935" t="str">
            <v>660</v>
          </cell>
          <cell r="C10935" t="str">
            <v>40</v>
          </cell>
          <cell r="D10935" t="str">
            <v>75</v>
          </cell>
          <cell r="E10935" t="str">
            <v>075</v>
          </cell>
          <cell r="F10935" t="str">
            <v>5000.01</v>
          </cell>
          <cell r="G10935" t="str">
            <v>Salaries Regular</v>
          </cell>
          <cell r="H10935">
            <v>0</v>
          </cell>
          <cell r="I10935">
            <v>0</v>
          </cell>
          <cell r="J10935">
            <v>0</v>
          </cell>
          <cell r="K10935">
            <v>0</v>
          </cell>
          <cell r="L10935">
            <v>0</v>
          </cell>
          <cell r="M10935">
            <v>0</v>
          </cell>
          <cell r="N10935">
            <v>0</v>
          </cell>
          <cell r="O10935" t="str">
            <v>+++</v>
          </cell>
        </row>
        <row r="10936">
          <cell r="A10936" t="str">
            <v>660.40.75.075-5000.02</v>
          </cell>
          <cell r="B10936" t="str">
            <v>660</v>
          </cell>
          <cell r="C10936" t="str">
            <v>40</v>
          </cell>
          <cell r="D10936" t="str">
            <v>75</v>
          </cell>
          <cell r="E10936" t="str">
            <v>075</v>
          </cell>
          <cell r="F10936" t="str">
            <v>5000.02</v>
          </cell>
          <cell r="G10936" t="str">
            <v>Salaries Part Time</v>
          </cell>
          <cell r="H10936">
            <v>0</v>
          </cell>
          <cell r="I10936">
            <v>0</v>
          </cell>
          <cell r="J10936">
            <v>0</v>
          </cell>
          <cell r="K10936">
            <v>0</v>
          </cell>
          <cell r="L10936">
            <v>0</v>
          </cell>
          <cell r="M10936">
            <v>0</v>
          </cell>
          <cell r="N10936">
            <v>0</v>
          </cell>
          <cell r="O10936" t="str">
            <v>+++</v>
          </cell>
        </row>
        <row r="10937">
          <cell r="A10937" t="str">
            <v>660.40.75.075-5000.03</v>
          </cell>
          <cell r="B10937" t="str">
            <v>660</v>
          </cell>
          <cell r="C10937" t="str">
            <v>40</v>
          </cell>
          <cell r="D10937" t="str">
            <v>75</v>
          </cell>
          <cell r="E10937" t="str">
            <v>075</v>
          </cell>
          <cell r="F10937" t="str">
            <v>5000.03</v>
          </cell>
          <cell r="G10937" t="str">
            <v>Salaries Overtime</v>
          </cell>
          <cell r="H10937">
            <v>0</v>
          </cell>
          <cell r="I10937">
            <v>0</v>
          </cell>
          <cell r="J10937">
            <v>0</v>
          </cell>
          <cell r="K10937">
            <v>0</v>
          </cell>
          <cell r="L10937">
            <v>0</v>
          </cell>
          <cell r="M10937">
            <v>0</v>
          </cell>
          <cell r="N10937">
            <v>0</v>
          </cell>
          <cell r="O10937" t="str">
            <v>+++</v>
          </cell>
        </row>
        <row r="10938">
          <cell r="A10938" t="str">
            <v>660.40.75.075-5000.04</v>
          </cell>
          <cell r="B10938" t="str">
            <v>660</v>
          </cell>
          <cell r="C10938" t="str">
            <v>40</v>
          </cell>
          <cell r="D10938" t="str">
            <v>75</v>
          </cell>
          <cell r="E10938" t="str">
            <v>075</v>
          </cell>
          <cell r="F10938" t="str">
            <v>5000.04</v>
          </cell>
          <cell r="G10938" t="str">
            <v>Salaries Holiday Pay</v>
          </cell>
          <cell r="H10938">
            <v>0</v>
          </cell>
          <cell r="I10938">
            <v>0</v>
          </cell>
          <cell r="J10938">
            <v>0</v>
          </cell>
          <cell r="K10938">
            <v>0</v>
          </cell>
          <cell r="L10938">
            <v>0</v>
          </cell>
          <cell r="M10938">
            <v>0</v>
          </cell>
          <cell r="N10938">
            <v>0</v>
          </cell>
          <cell r="O10938" t="str">
            <v>+++</v>
          </cell>
        </row>
        <row r="10939">
          <cell r="A10939" t="str">
            <v>660.40.75.075-5000.06</v>
          </cell>
          <cell r="B10939" t="str">
            <v>660</v>
          </cell>
          <cell r="C10939" t="str">
            <v>40</v>
          </cell>
          <cell r="D10939" t="str">
            <v>75</v>
          </cell>
          <cell r="E10939" t="str">
            <v>075</v>
          </cell>
          <cell r="F10939" t="str">
            <v>5000.06</v>
          </cell>
          <cell r="G10939" t="str">
            <v>Salaries Out of Class</v>
          </cell>
          <cell r="H10939">
            <v>0</v>
          </cell>
          <cell r="I10939">
            <v>0</v>
          </cell>
          <cell r="J10939">
            <v>0</v>
          </cell>
          <cell r="K10939">
            <v>0</v>
          </cell>
          <cell r="L10939">
            <v>0</v>
          </cell>
          <cell r="M10939">
            <v>0</v>
          </cell>
          <cell r="N10939">
            <v>0</v>
          </cell>
          <cell r="O10939" t="str">
            <v>+++</v>
          </cell>
        </row>
        <row r="10940">
          <cell r="A10940" t="str">
            <v>660.40.75.075-5000.07</v>
          </cell>
          <cell r="B10940" t="str">
            <v>660</v>
          </cell>
          <cell r="C10940" t="str">
            <v>40</v>
          </cell>
          <cell r="D10940" t="str">
            <v>75</v>
          </cell>
          <cell r="E10940" t="str">
            <v>075</v>
          </cell>
          <cell r="F10940" t="str">
            <v>5000.07</v>
          </cell>
          <cell r="G10940" t="str">
            <v>Salaries Admin Leave Pay</v>
          </cell>
          <cell r="H10940">
            <v>0</v>
          </cell>
          <cell r="I10940">
            <v>0</v>
          </cell>
          <cell r="J10940">
            <v>0</v>
          </cell>
          <cell r="K10940">
            <v>0</v>
          </cell>
          <cell r="L10940">
            <v>0</v>
          </cell>
          <cell r="M10940">
            <v>0</v>
          </cell>
          <cell r="N10940">
            <v>0</v>
          </cell>
          <cell r="O10940" t="str">
            <v>+++</v>
          </cell>
        </row>
        <row r="10941">
          <cell r="A10941" t="str">
            <v>660.40.75.075-5000.08</v>
          </cell>
          <cell r="B10941" t="str">
            <v>660</v>
          </cell>
          <cell r="C10941" t="str">
            <v>40</v>
          </cell>
          <cell r="D10941" t="str">
            <v>75</v>
          </cell>
          <cell r="E10941" t="str">
            <v>075</v>
          </cell>
          <cell r="F10941" t="str">
            <v>5000.08</v>
          </cell>
          <cell r="G10941" t="str">
            <v>Salaries Longevity Pay</v>
          </cell>
          <cell r="H10941">
            <v>0</v>
          </cell>
          <cell r="I10941">
            <v>0</v>
          </cell>
          <cell r="J10941">
            <v>0</v>
          </cell>
          <cell r="K10941">
            <v>0</v>
          </cell>
          <cell r="L10941">
            <v>0</v>
          </cell>
          <cell r="M10941">
            <v>0</v>
          </cell>
          <cell r="N10941">
            <v>0</v>
          </cell>
          <cell r="O10941" t="str">
            <v>+++</v>
          </cell>
        </row>
        <row r="10942">
          <cell r="A10942" t="str">
            <v>660.40.75.075-5000.11</v>
          </cell>
          <cell r="B10942" t="str">
            <v>660</v>
          </cell>
          <cell r="C10942" t="str">
            <v>40</v>
          </cell>
          <cell r="D10942" t="str">
            <v>75</v>
          </cell>
          <cell r="E10942" t="str">
            <v>075</v>
          </cell>
          <cell r="F10942" t="str">
            <v>5000.11</v>
          </cell>
          <cell r="G10942" t="str">
            <v>Salaries Worker's Comp</v>
          </cell>
          <cell r="H10942">
            <v>0</v>
          </cell>
          <cell r="I10942">
            <v>0</v>
          </cell>
          <cell r="J10942">
            <v>0</v>
          </cell>
          <cell r="K10942">
            <v>0</v>
          </cell>
          <cell r="L10942">
            <v>0</v>
          </cell>
          <cell r="M10942">
            <v>0</v>
          </cell>
          <cell r="N10942">
            <v>0</v>
          </cell>
          <cell r="O10942" t="str">
            <v>+++</v>
          </cell>
        </row>
        <row r="10943">
          <cell r="A10943" t="str">
            <v>660.40.75.075-5000.99</v>
          </cell>
          <cell r="B10943" t="str">
            <v>660</v>
          </cell>
          <cell r="C10943" t="str">
            <v>40</v>
          </cell>
          <cell r="D10943" t="str">
            <v>75</v>
          </cell>
          <cell r="E10943" t="str">
            <v>075</v>
          </cell>
          <cell r="F10943" t="str">
            <v>5000.99</v>
          </cell>
          <cell r="G10943" t="str">
            <v>Salaries New Personnel Requests</v>
          </cell>
          <cell r="H10943">
            <v>0</v>
          </cell>
          <cell r="I10943">
            <v>0</v>
          </cell>
          <cell r="J10943">
            <v>0</v>
          </cell>
          <cell r="K10943">
            <v>0</v>
          </cell>
          <cell r="L10943">
            <v>0</v>
          </cell>
          <cell r="M10943">
            <v>0</v>
          </cell>
          <cell r="N10943">
            <v>0</v>
          </cell>
          <cell r="O10943" t="str">
            <v>+++</v>
          </cell>
        </row>
        <row r="10944">
          <cell r="A10944" t="str">
            <v>660.40.75.075-5100.00</v>
          </cell>
          <cell r="B10944" t="str">
            <v>660</v>
          </cell>
          <cell r="C10944" t="str">
            <v>40</v>
          </cell>
          <cell r="D10944" t="str">
            <v>75</v>
          </cell>
          <cell r="E10944" t="str">
            <v>075</v>
          </cell>
          <cell r="F10944" t="str">
            <v>5100.00</v>
          </cell>
          <cell r="G10944" t="str">
            <v>Benefits PERS Pool Liability</v>
          </cell>
          <cell r="H10944">
            <v>0</v>
          </cell>
          <cell r="I10944">
            <v>0</v>
          </cell>
          <cell r="J10944">
            <v>0</v>
          </cell>
          <cell r="K10944">
            <v>0</v>
          </cell>
          <cell r="L10944">
            <v>0</v>
          </cell>
          <cell r="M10944">
            <v>0</v>
          </cell>
          <cell r="N10944">
            <v>0</v>
          </cell>
          <cell r="O10944" t="str">
            <v>+++</v>
          </cell>
        </row>
        <row r="10945">
          <cell r="A10945" t="str">
            <v>660.40.75.075-5100.01</v>
          </cell>
          <cell r="B10945" t="str">
            <v>660</v>
          </cell>
          <cell r="C10945" t="str">
            <v>40</v>
          </cell>
          <cell r="D10945" t="str">
            <v>75</v>
          </cell>
          <cell r="E10945" t="str">
            <v>075</v>
          </cell>
          <cell r="F10945" t="str">
            <v>5100.01</v>
          </cell>
          <cell r="G10945" t="str">
            <v>Benefits Retirement</v>
          </cell>
          <cell r="H10945">
            <v>0</v>
          </cell>
          <cell r="I10945">
            <v>0</v>
          </cell>
          <cell r="J10945">
            <v>0</v>
          </cell>
          <cell r="K10945">
            <v>0</v>
          </cell>
          <cell r="L10945">
            <v>0</v>
          </cell>
          <cell r="M10945">
            <v>0</v>
          </cell>
          <cell r="N10945">
            <v>0</v>
          </cell>
          <cell r="O10945" t="str">
            <v>+++</v>
          </cell>
        </row>
        <row r="10946">
          <cell r="A10946" t="str">
            <v>660.40.75.075-5100.02</v>
          </cell>
          <cell r="B10946" t="str">
            <v>660</v>
          </cell>
          <cell r="C10946" t="str">
            <v>40</v>
          </cell>
          <cell r="D10946" t="str">
            <v>75</v>
          </cell>
          <cell r="E10946" t="str">
            <v>075</v>
          </cell>
          <cell r="F10946" t="str">
            <v>5100.02</v>
          </cell>
          <cell r="G10946" t="str">
            <v>Benefits Health Insurance</v>
          </cell>
          <cell r="H10946">
            <v>0</v>
          </cell>
          <cell r="I10946">
            <v>0</v>
          </cell>
          <cell r="J10946">
            <v>0</v>
          </cell>
          <cell r="K10946">
            <v>0</v>
          </cell>
          <cell r="L10946">
            <v>0</v>
          </cell>
          <cell r="M10946">
            <v>0</v>
          </cell>
          <cell r="N10946">
            <v>0</v>
          </cell>
          <cell r="O10946" t="str">
            <v>+++</v>
          </cell>
        </row>
        <row r="10947">
          <cell r="A10947" t="str">
            <v>660.40.75.075-5100.03</v>
          </cell>
          <cell r="B10947" t="str">
            <v>660</v>
          </cell>
          <cell r="C10947" t="str">
            <v>40</v>
          </cell>
          <cell r="D10947" t="str">
            <v>75</v>
          </cell>
          <cell r="E10947" t="str">
            <v>075</v>
          </cell>
          <cell r="F10947" t="str">
            <v>5100.03</v>
          </cell>
          <cell r="G10947" t="str">
            <v>Benefits Dental Insurance</v>
          </cell>
          <cell r="H10947">
            <v>0</v>
          </cell>
          <cell r="I10947">
            <v>0</v>
          </cell>
          <cell r="J10947">
            <v>0</v>
          </cell>
          <cell r="K10947">
            <v>0</v>
          </cell>
          <cell r="L10947">
            <v>0</v>
          </cell>
          <cell r="M10947">
            <v>0</v>
          </cell>
          <cell r="N10947">
            <v>0</v>
          </cell>
          <cell r="O10947" t="str">
            <v>+++</v>
          </cell>
        </row>
        <row r="10948">
          <cell r="A10948" t="str">
            <v>660.40.75.075-5100.04</v>
          </cell>
          <cell r="B10948" t="str">
            <v>660</v>
          </cell>
          <cell r="C10948" t="str">
            <v>40</v>
          </cell>
          <cell r="D10948" t="str">
            <v>75</v>
          </cell>
          <cell r="E10948" t="str">
            <v>075</v>
          </cell>
          <cell r="F10948" t="str">
            <v>5100.04</v>
          </cell>
          <cell r="G10948" t="str">
            <v>Benefits Vision Insurance</v>
          </cell>
          <cell r="H10948">
            <v>0</v>
          </cell>
          <cell r="I10948">
            <v>0</v>
          </cell>
          <cell r="J10948">
            <v>0</v>
          </cell>
          <cell r="K10948">
            <v>0</v>
          </cell>
          <cell r="L10948">
            <v>0</v>
          </cell>
          <cell r="M10948">
            <v>0</v>
          </cell>
          <cell r="N10948">
            <v>0</v>
          </cell>
          <cell r="O10948" t="str">
            <v>+++</v>
          </cell>
        </row>
        <row r="10949">
          <cell r="A10949" t="str">
            <v>660.40.75.075-5100.05</v>
          </cell>
          <cell r="B10949" t="str">
            <v>660</v>
          </cell>
          <cell r="C10949" t="str">
            <v>40</v>
          </cell>
          <cell r="D10949" t="str">
            <v>75</v>
          </cell>
          <cell r="E10949" t="str">
            <v>075</v>
          </cell>
          <cell r="F10949" t="str">
            <v>5100.05</v>
          </cell>
          <cell r="G10949" t="str">
            <v>Benefits Life Insurance</v>
          </cell>
          <cell r="H10949">
            <v>0</v>
          </cell>
          <cell r="I10949">
            <v>0</v>
          </cell>
          <cell r="J10949">
            <v>0</v>
          </cell>
          <cell r="K10949">
            <v>0</v>
          </cell>
          <cell r="L10949">
            <v>0</v>
          </cell>
          <cell r="M10949">
            <v>0</v>
          </cell>
          <cell r="N10949">
            <v>0</v>
          </cell>
          <cell r="O10949" t="str">
            <v>+++</v>
          </cell>
        </row>
        <row r="10950">
          <cell r="A10950" t="str">
            <v>660.40.75.075-5100.06</v>
          </cell>
          <cell r="B10950" t="str">
            <v>660</v>
          </cell>
          <cell r="C10950" t="str">
            <v>40</v>
          </cell>
          <cell r="D10950" t="str">
            <v>75</v>
          </cell>
          <cell r="E10950" t="str">
            <v>075</v>
          </cell>
          <cell r="F10950" t="str">
            <v>5100.06</v>
          </cell>
          <cell r="G10950" t="str">
            <v>Benefits Worker's Comp</v>
          </cell>
          <cell r="H10950">
            <v>0</v>
          </cell>
          <cell r="I10950">
            <v>0</v>
          </cell>
          <cell r="J10950">
            <v>0</v>
          </cell>
          <cell r="K10950">
            <v>0</v>
          </cell>
          <cell r="L10950">
            <v>0</v>
          </cell>
          <cell r="M10950">
            <v>0</v>
          </cell>
          <cell r="N10950">
            <v>0</v>
          </cell>
          <cell r="O10950" t="str">
            <v>+++</v>
          </cell>
        </row>
        <row r="10951">
          <cell r="A10951" t="str">
            <v>660.40.75.075-5100.07</v>
          </cell>
          <cell r="B10951" t="str">
            <v>660</v>
          </cell>
          <cell r="C10951" t="str">
            <v>40</v>
          </cell>
          <cell r="D10951" t="str">
            <v>75</v>
          </cell>
          <cell r="E10951" t="str">
            <v>075</v>
          </cell>
          <cell r="F10951" t="str">
            <v>5100.07</v>
          </cell>
          <cell r="G10951" t="str">
            <v>Benefits Long Term Disability</v>
          </cell>
          <cell r="H10951">
            <v>0</v>
          </cell>
          <cell r="I10951">
            <v>0</v>
          </cell>
          <cell r="J10951">
            <v>0</v>
          </cell>
          <cell r="K10951">
            <v>0</v>
          </cell>
          <cell r="L10951">
            <v>0</v>
          </cell>
          <cell r="M10951">
            <v>0</v>
          </cell>
          <cell r="N10951">
            <v>0</v>
          </cell>
          <cell r="O10951" t="str">
            <v>+++</v>
          </cell>
        </row>
        <row r="10952">
          <cell r="A10952" t="str">
            <v>660.40.75.075-5100.08</v>
          </cell>
          <cell r="B10952" t="str">
            <v>660</v>
          </cell>
          <cell r="C10952" t="str">
            <v>40</v>
          </cell>
          <cell r="D10952" t="str">
            <v>75</v>
          </cell>
          <cell r="E10952" t="str">
            <v>075</v>
          </cell>
          <cell r="F10952" t="str">
            <v>5100.08</v>
          </cell>
          <cell r="G10952" t="str">
            <v>Benefits Deferred Compensation</v>
          </cell>
          <cell r="H10952">
            <v>0</v>
          </cell>
          <cell r="I10952">
            <v>0</v>
          </cell>
          <cell r="J10952">
            <v>0</v>
          </cell>
          <cell r="K10952">
            <v>0</v>
          </cell>
          <cell r="L10952">
            <v>0</v>
          </cell>
          <cell r="M10952">
            <v>0</v>
          </cell>
          <cell r="N10952">
            <v>0</v>
          </cell>
          <cell r="O10952" t="str">
            <v>+++</v>
          </cell>
        </row>
        <row r="10953">
          <cell r="A10953" t="str">
            <v>660.40.75.075-5100.09</v>
          </cell>
          <cell r="B10953" t="str">
            <v>660</v>
          </cell>
          <cell r="C10953" t="str">
            <v>40</v>
          </cell>
          <cell r="D10953" t="str">
            <v>75</v>
          </cell>
          <cell r="E10953" t="str">
            <v>075</v>
          </cell>
          <cell r="F10953" t="str">
            <v>5100.09</v>
          </cell>
          <cell r="G10953" t="str">
            <v>Benefits Unemployment Insurance</v>
          </cell>
          <cell r="H10953">
            <v>0</v>
          </cell>
          <cell r="I10953">
            <v>0</v>
          </cell>
          <cell r="J10953">
            <v>0</v>
          </cell>
          <cell r="K10953">
            <v>0</v>
          </cell>
          <cell r="L10953">
            <v>0</v>
          </cell>
          <cell r="M10953">
            <v>0</v>
          </cell>
          <cell r="N10953">
            <v>0</v>
          </cell>
          <cell r="O10953" t="str">
            <v>+++</v>
          </cell>
        </row>
        <row r="10954">
          <cell r="A10954" t="str">
            <v>660.40.75.075-5100.10</v>
          </cell>
          <cell r="B10954" t="str">
            <v>660</v>
          </cell>
          <cell r="C10954" t="str">
            <v>40</v>
          </cell>
          <cell r="D10954" t="str">
            <v>75</v>
          </cell>
          <cell r="E10954" t="str">
            <v>075</v>
          </cell>
          <cell r="F10954" t="str">
            <v>5100.10</v>
          </cell>
          <cell r="G10954" t="str">
            <v>Benefits Uniform Allowance</v>
          </cell>
          <cell r="H10954">
            <v>0</v>
          </cell>
          <cell r="I10954">
            <v>0</v>
          </cell>
          <cell r="J10954">
            <v>0</v>
          </cell>
          <cell r="K10954">
            <v>0</v>
          </cell>
          <cell r="L10954">
            <v>0</v>
          </cell>
          <cell r="M10954">
            <v>0</v>
          </cell>
          <cell r="N10954">
            <v>0</v>
          </cell>
          <cell r="O10954" t="str">
            <v>+++</v>
          </cell>
        </row>
        <row r="10955">
          <cell r="A10955" t="str">
            <v>660.40.75.075-5100.11</v>
          </cell>
          <cell r="B10955" t="str">
            <v>660</v>
          </cell>
          <cell r="C10955" t="str">
            <v>40</v>
          </cell>
          <cell r="D10955" t="str">
            <v>75</v>
          </cell>
          <cell r="E10955" t="str">
            <v>075</v>
          </cell>
          <cell r="F10955" t="str">
            <v>5100.11</v>
          </cell>
          <cell r="G10955" t="str">
            <v>Benefits Medicare</v>
          </cell>
          <cell r="H10955">
            <v>0</v>
          </cell>
          <cell r="I10955">
            <v>0</v>
          </cell>
          <cell r="J10955">
            <v>0</v>
          </cell>
          <cell r="K10955">
            <v>0</v>
          </cell>
          <cell r="L10955">
            <v>0</v>
          </cell>
          <cell r="M10955">
            <v>0</v>
          </cell>
          <cell r="N10955">
            <v>0</v>
          </cell>
          <cell r="O10955" t="str">
            <v>+++</v>
          </cell>
        </row>
        <row r="10956">
          <cell r="A10956" t="str">
            <v>660.40.75.075-5100.12</v>
          </cell>
          <cell r="B10956" t="str">
            <v>660</v>
          </cell>
          <cell r="C10956" t="str">
            <v>40</v>
          </cell>
          <cell r="D10956" t="str">
            <v>75</v>
          </cell>
          <cell r="E10956" t="str">
            <v>075</v>
          </cell>
          <cell r="F10956" t="str">
            <v>5100.12</v>
          </cell>
          <cell r="G10956" t="str">
            <v>Benefits Annual Physical Exam</v>
          </cell>
          <cell r="H10956">
            <v>0</v>
          </cell>
          <cell r="I10956">
            <v>0</v>
          </cell>
          <cell r="J10956">
            <v>0</v>
          </cell>
          <cell r="K10956">
            <v>0</v>
          </cell>
          <cell r="L10956">
            <v>0</v>
          </cell>
          <cell r="M10956">
            <v>0</v>
          </cell>
          <cell r="N10956">
            <v>0</v>
          </cell>
          <cell r="O10956" t="str">
            <v>+++</v>
          </cell>
        </row>
        <row r="10957">
          <cell r="A10957" t="str">
            <v>660.40.75.075-5100.15</v>
          </cell>
          <cell r="B10957" t="str">
            <v>660</v>
          </cell>
          <cell r="C10957" t="str">
            <v>40</v>
          </cell>
          <cell r="D10957" t="str">
            <v>75</v>
          </cell>
          <cell r="E10957" t="str">
            <v>075</v>
          </cell>
          <cell r="F10957" t="str">
            <v>5100.15</v>
          </cell>
          <cell r="G10957" t="str">
            <v>Benefits Cell Phone Allowance</v>
          </cell>
          <cell r="H10957">
            <v>0</v>
          </cell>
          <cell r="I10957">
            <v>0</v>
          </cell>
          <cell r="J10957">
            <v>0</v>
          </cell>
          <cell r="K10957">
            <v>0</v>
          </cell>
          <cell r="L10957">
            <v>0</v>
          </cell>
          <cell r="M10957">
            <v>0</v>
          </cell>
          <cell r="N10957">
            <v>0</v>
          </cell>
          <cell r="O10957" t="str">
            <v>+++</v>
          </cell>
        </row>
        <row r="10958">
          <cell r="A10958" t="str">
            <v>660.40.75.075-5100.17</v>
          </cell>
          <cell r="B10958" t="str">
            <v>660</v>
          </cell>
          <cell r="C10958" t="str">
            <v>40</v>
          </cell>
          <cell r="D10958" t="str">
            <v>75</v>
          </cell>
          <cell r="E10958" t="str">
            <v>075</v>
          </cell>
          <cell r="F10958" t="str">
            <v>5100.17</v>
          </cell>
          <cell r="G10958" t="str">
            <v>Benefits Other Post Employment Benefits</v>
          </cell>
          <cell r="H10958">
            <v>0</v>
          </cell>
          <cell r="I10958">
            <v>0</v>
          </cell>
          <cell r="J10958">
            <v>0</v>
          </cell>
          <cell r="K10958">
            <v>0</v>
          </cell>
          <cell r="L10958">
            <v>0</v>
          </cell>
          <cell r="M10958">
            <v>0</v>
          </cell>
          <cell r="N10958">
            <v>0</v>
          </cell>
          <cell r="O10958" t="str">
            <v>+++</v>
          </cell>
        </row>
        <row r="10959">
          <cell r="A10959" t="str">
            <v>660.40.75.075-6000.01</v>
          </cell>
          <cell r="B10959" t="str">
            <v>660</v>
          </cell>
          <cell r="C10959" t="str">
            <v>40</v>
          </cell>
          <cell r="D10959" t="str">
            <v>75</v>
          </cell>
          <cell r="E10959" t="str">
            <v>075</v>
          </cell>
          <cell r="F10959" t="str">
            <v>6000.01</v>
          </cell>
          <cell r="G10959" t="str">
            <v>Professional Services General</v>
          </cell>
          <cell r="H10959">
            <v>0</v>
          </cell>
          <cell r="I10959">
            <v>0</v>
          </cell>
          <cell r="J10959">
            <v>0</v>
          </cell>
          <cell r="K10959">
            <v>0</v>
          </cell>
          <cell r="L10959">
            <v>0</v>
          </cell>
          <cell r="M10959">
            <v>0</v>
          </cell>
          <cell r="N10959">
            <v>0</v>
          </cell>
          <cell r="O10959" t="str">
            <v>+++</v>
          </cell>
        </row>
        <row r="10960">
          <cell r="A10960" t="str">
            <v>660.40.75.075-6000.07</v>
          </cell>
          <cell r="B10960" t="str">
            <v>660</v>
          </cell>
          <cell r="C10960" t="str">
            <v>40</v>
          </cell>
          <cell r="D10960" t="str">
            <v>75</v>
          </cell>
          <cell r="E10960" t="str">
            <v>075</v>
          </cell>
          <cell r="F10960" t="str">
            <v>6000.07</v>
          </cell>
          <cell r="G10960" t="str">
            <v>Professional Services Weed Abatement</v>
          </cell>
          <cell r="H10960">
            <v>0</v>
          </cell>
          <cell r="I10960">
            <v>0</v>
          </cell>
          <cell r="J10960">
            <v>0</v>
          </cell>
          <cell r="K10960">
            <v>0</v>
          </cell>
          <cell r="L10960">
            <v>0</v>
          </cell>
          <cell r="M10960">
            <v>0</v>
          </cell>
          <cell r="N10960">
            <v>0</v>
          </cell>
          <cell r="O10960" t="str">
            <v>+++</v>
          </cell>
        </row>
        <row r="10961">
          <cell r="A10961" t="str">
            <v>660.40.75.075-6000.09</v>
          </cell>
          <cell r="B10961" t="str">
            <v>660</v>
          </cell>
          <cell r="C10961" t="str">
            <v>40</v>
          </cell>
          <cell r="D10961" t="str">
            <v>75</v>
          </cell>
          <cell r="E10961" t="str">
            <v>075</v>
          </cell>
          <cell r="F10961" t="str">
            <v>6000.09</v>
          </cell>
          <cell r="G10961" t="str">
            <v>Professional Services Uniform</v>
          </cell>
          <cell r="H10961">
            <v>0</v>
          </cell>
          <cell r="I10961">
            <v>0</v>
          </cell>
          <cell r="J10961">
            <v>0</v>
          </cell>
          <cell r="K10961">
            <v>0</v>
          </cell>
          <cell r="L10961">
            <v>0</v>
          </cell>
          <cell r="M10961">
            <v>0</v>
          </cell>
          <cell r="N10961">
            <v>0</v>
          </cell>
          <cell r="O10961" t="str">
            <v>+++</v>
          </cell>
        </row>
        <row r="10962">
          <cell r="A10962" t="str">
            <v>660.40.75.075-6000.10</v>
          </cell>
          <cell r="B10962" t="str">
            <v>660</v>
          </cell>
          <cell r="C10962" t="str">
            <v>40</v>
          </cell>
          <cell r="D10962" t="str">
            <v>75</v>
          </cell>
          <cell r="E10962" t="str">
            <v>075</v>
          </cell>
          <cell r="F10962" t="str">
            <v>6000.10</v>
          </cell>
          <cell r="G10962" t="str">
            <v>Professional Services Consultant</v>
          </cell>
          <cell r="H10962">
            <v>0</v>
          </cell>
          <cell r="I10962">
            <v>0</v>
          </cell>
          <cell r="J10962">
            <v>0</v>
          </cell>
          <cell r="K10962">
            <v>0</v>
          </cell>
          <cell r="L10962">
            <v>0</v>
          </cell>
          <cell r="M10962">
            <v>0</v>
          </cell>
          <cell r="N10962">
            <v>0</v>
          </cell>
          <cell r="O10962" t="str">
            <v>+++</v>
          </cell>
        </row>
        <row r="10963">
          <cell r="A10963" t="str">
            <v>660.40.75.075-6000.12</v>
          </cell>
          <cell r="B10963" t="str">
            <v>660</v>
          </cell>
          <cell r="C10963" t="str">
            <v>40</v>
          </cell>
          <cell r="D10963" t="str">
            <v>75</v>
          </cell>
          <cell r="E10963" t="str">
            <v>075</v>
          </cell>
          <cell r="F10963" t="str">
            <v>6000.12</v>
          </cell>
          <cell r="G10963" t="str">
            <v>Professional Services Contract Services</v>
          </cell>
          <cell r="H10963">
            <v>0</v>
          </cell>
          <cell r="I10963">
            <v>0</v>
          </cell>
          <cell r="J10963">
            <v>0</v>
          </cell>
          <cell r="K10963">
            <v>0</v>
          </cell>
          <cell r="L10963">
            <v>0</v>
          </cell>
          <cell r="M10963">
            <v>0</v>
          </cell>
          <cell r="N10963">
            <v>0</v>
          </cell>
          <cell r="O10963" t="str">
            <v>+++</v>
          </cell>
        </row>
        <row r="10964">
          <cell r="A10964" t="str">
            <v>660.40.75.075-6000.13</v>
          </cell>
          <cell r="B10964" t="str">
            <v>660</v>
          </cell>
          <cell r="C10964" t="str">
            <v>40</v>
          </cell>
          <cell r="D10964" t="str">
            <v>75</v>
          </cell>
          <cell r="E10964" t="str">
            <v>075</v>
          </cell>
          <cell r="F10964" t="str">
            <v>6000.13</v>
          </cell>
          <cell r="G10964" t="str">
            <v>Professional Services Compliance Monitoring</v>
          </cell>
          <cell r="H10964">
            <v>0</v>
          </cell>
          <cell r="I10964">
            <v>0</v>
          </cell>
          <cell r="J10964">
            <v>0</v>
          </cell>
          <cell r="K10964">
            <v>0</v>
          </cell>
          <cell r="L10964">
            <v>0</v>
          </cell>
          <cell r="M10964">
            <v>0</v>
          </cell>
          <cell r="N10964">
            <v>0</v>
          </cell>
          <cell r="O10964" t="str">
            <v>+++</v>
          </cell>
        </row>
        <row r="10965">
          <cell r="A10965" t="str">
            <v>660.40.75.075-6000.14</v>
          </cell>
          <cell r="B10965" t="str">
            <v>660</v>
          </cell>
          <cell r="C10965" t="str">
            <v>40</v>
          </cell>
          <cell r="D10965" t="str">
            <v>75</v>
          </cell>
          <cell r="E10965" t="str">
            <v>075</v>
          </cell>
          <cell r="F10965" t="str">
            <v>6000.14</v>
          </cell>
          <cell r="G10965" t="str">
            <v>Professional Services IW Pre Analysis</v>
          </cell>
          <cell r="H10965">
            <v>0</v>
          </cell>
          <cell r="I10965">
            <v>0</v>
          </cell>
          <cell r="J10965">
            <v>0</v>
          </cell>
          <cell r="K10965">
            <v>0</v>
          </cell>
          <cell r="L10965">
            <v>0</v>
          </cell>
          <cell r="M10965">
            <v>0</v>
          </cell>
          <cell r="N10965">
            <v>0</v>
          </cell>
          <cell r="O10965" t="str">
            <v>+++</v>
          </cell>
        </row>
        <row r="10966">
          <cell r="A10966" t="str">
            <v>660.40.75.075-6000.18</v>
          </cell>
          <cell r="B10966" t="str">
            <v>660</v>
          </cell>
          <cell r="C10966" t="str">
            <v>40</v>
          </cell>
          <cell r="D10966" t="str">
            <v>75</v>
          </cell>
          <cell r="E10966" t="str">
            <v>075</v>
          </cell>
          <cell r="F10966" t="str">
            <v>6000.18</v>
          </cell>
          <cell r="G10966" t="str">
            <v>Professional Services Legal</v>
          </cell>
          <cell r="H10966">
            <v>0</v>
          </cell>
          <cell r="I10966">
            <v>0</v>
          </cell>
          <cell r="J10966">
            <v>0</v>
          </cell>
          <cell r="K10966">
            <v>0</v>
          </cell>
          <cell r="L10966">
            <v>0</v>
          </cell>
          <cell r="M10966">
            <v>0</v>
          </cell>
          <cell r="N10966">
            <v>0</v>
          </cell>
          <cell r="O10966" t="str">
            <v>+++</v>
          </cell>
        </row>
        <row r="10967">
          <cell r="A10967" t="str">
            <v>660.40.75.075-6100.01</v>
          </cell>
          <cell r="B10967" t="str">
            <v>660</v>
          </cell>
          <cell r="C10967" t="str">
            <v>40</v>
          </cell>
          <cell r="D10967" t="str">
            <v>75</v>
          </cell>
          <cell r="E10967" t="str">
            <v>075</v>
          </cell>
          <cell r="F10967" t="str">
            <v>6100.01</v>
          </cell>
          <cell r="G10967" t="str">
            <v>Utilities Electric</v>
          </cell>
          <cell r="H10967">
            <v>0</v>
          </cell>
          <cell r="I10967">
            <v>0</v>
          </cell>
          <cell r="J10967">
            <v>0</v>
          </cell>
          <cell r="K10967">
            <v>0</v>
          </cell>
          <cell r="L10967">
            <v>0</v>
          </cell>
          <cell r="M10967">
            <v>0</v>
          </cell>
          <cell r="N10967">
            <v>0</v>
          </cell>
          <cell r="O10967" t="str">
            <v>+++</v>
          </cell>
        </row>
        <row r="10968">
          <cell r="A10968" t="str">
            <v>660.40.75.075-6100.02</v>
          </cell>
          <cell r="B10968" t="str">
            <v>660</v>
          </cell>
          <cell r="C10968" t="str">
            <v>40</v>
          </cell>
          <cell r="D10968" t="str">
            <v>75</v>
          </cell>
          <cell r="E10968" t="str">
            <v>075</v>
          </cell>
          <cell r="F10968" t="str">
            <v>6100.02</v>
          </cell>
          <cell r="G10968" t="str">
            <v>Utilities Telephone</v>
          </cell>
          <cell r="H10968">
            <v>0</v>
          </cell>
          <cell r="I10968">
            <v>0</v>
          </cell>
          <cell r="J10968">
            <v>0</v>
          </cell>
          <cell r="K10968">
            <v>0</v>
          </cell>
          <cell r="L10968">
            <v>0</v>
          </cell>
          <cell r="M10968">
            <v>0</v>
          </cell>
          <cell r="N10968">
            <v>0</v>
          </cell>
          <cell r="O10968" t="str">
            <v>+++</v>
          </cell>
        </row>
        <row r="10969">
          <cell r="A10969" t="str">
            <v>660.40.75.075-6100.03</v>
          </cell>
          <cell r="B10969" t="str">
            <v>660</v>
          </cell>
          <cell r="C10969" t="str">
            <v>40</v>
          </cell>
          <cell r="D10969" t="str">
            <v>75</v>
          </cell>
          <cell r="E10969" t="str">
            <v>075</v>
          </cell>
          <cell r="F10969" t="str">
            <v>6100.03</v>
          </cell>
          <cell r="G10969" t="str">
            <v>Utilities Data Transmission / ISP</v>
          </cell>
          <cell r="H10969">
            <v>0</v>
          </cell>
          <cell r="I10969">
            <v>0</v>
          </cell>
          <cell r="J10969">
            <v>0</v>
          </cell>
          <cell r="K10969">
            <v>0</v>
          </cell>
          <cell r="L10969">
            <v>0</v>
          </cell>
          <cell r="M10969">
            <v>0</v>
          </cell>
          <cell r="N10969">
            <v>0</v>
          </cell>
          <cell r="O10969" t="str">
            <v>+++</v>
          </cell>
        </row>
        <row r="10970">
          <cell r="A10970" t="str">
            <v>660.40.75.075-6200.01</v>
          </cell>
          <cell r="B10970" t="str">
            <v>660</v>
          </cell>
          <cell r="C10970" t="str">
            <v>40</v>
          </cell>
          <cell r="D10970" t="str">
            <v>75</v>
          </cell>
          <cell r="E10970" t="str">
            <v>075</v>
          </cell>
          <cell r="F10970" t="str">
            <v>6200.01</v>
          </cell>
          <cell r="G10970" t="str">
            <v>Supplies Office</v>
          </cell>
          <cell r="H10970">
            <v>0</v>
          </cell>
          <cell r="I10970">
            <v>0</v>
          </cell>
          <cell r="J10970">
            <v>0</v>
          </cell>
          <cell r="K10970">
            <v>0</v>
          </cell>
          <cell r="L10970">
            <v>0</v>
          </cell>
          <cell r="M10970">
            <v>0</v>
          </cell>
          <cell r="N10970">
            <v>0</v>
          </cell>
          <cell r="O10970" t="str">
            <v>+++</v>
          </cell>
        </row>
        <row r="10971">
          <cell r="A10971" t="str">
            <v>660.40.75.075-6200.02</v>
          </cell>
          <cell r="B10971" t="str">
            <v>660</v>
          </cell>
          <cell r="C10971" t="str">
            <v>40</v>
          </cell>
          <cell r="D10971" t="str">
            <v>75</v>
          </cell>
          <cell r="E10971" t="str">
            <v>075</v>
          </cell>
          <cell r="F10971" t="str">
            <v>6200.02</v>
          </cell>
          <cell r="G10971" t="str">
            <v>Supplies Special Department</v>
          </cell>
          <cell r="H10971">
            <v>0</v>
          </cell>
          <cell r="I10971">
            <v>0</v>
          </cell>
          <cell r="J10971">
            <v>0</v>
          </cell>
          <cell r="K10971">
            <v>0</v>
          </cell>
          <cell r="L10971">
            <v>0</v>
          </cell>
          <cell r="M10971">
            <v>0</v>
          </cell>
          <cell r="N10971">
            <v>0</v>
          </cell>
          <cell r="O10971" t="str">
            <v>+++</v>
          </cell>
        </row>
        <row r="10972">
          <cell r="A10972" t="str">
            <v>660.40.75.075-6200.03</v>
          </cell>
          <cell r="B10972" t="str">
            <v>660</v>
          </cell>
          <cell r="C10972" t="str">
            <v>40</v>
          </cell>
          <cell r="D10972" t="str">
            <v>75</v>
          </cell>
          <cell r="E10972" t="str">
            <v>075</v>
          </cell>
          <cell r="F10972" t="str">
            <v>6200.03</v>
          </cell>
          <cell r="G10972" t="str">
            <v>Supplies Copier Maintenance &amp; Supplies</v>
          </cell>
          <cell r="H10972">
            <v>0</v>
          </cell>
          <cell r="I10972">
            <v>0</v>
          </cell>
          <cell r="J10972">
            <v>0</v>
          </cell>
          <cell r="K10972">
            <v>0</v>
          </cell>
          <cell r="L10972">
            <v>0</v>
          </cell>
          <cell r="M10972">
            <v>0</v>
          </cell>
          <cell r="N10972">
            <v>0</v>
          </cell>
          <cell r="O10972" t="str">
            <v>+++</v>
          </cell>
        </row>
        <row r="10973">
          <cell r="A10973" t="str">
            <v>660.40.75.075-6200.04</v>
          </cell>
          <cell r="B10973" t="str">
            <v>660</v>
          </cell>
          <cell r="C10973" t="str">
            <v>40</v>
          </cell>
          <cell r="D10973" t="str">
            <v>75</v>
          </cell>
          <cell r="E10973" t="str">
            <v>075</v>
          </cell>
          <cell r="F10973" t="str">
            <v>6200.04</v>
          </cell>
          <cell r="G10973" t="str">
            <v>Supplies Postage</v>
          </cell>
          <cell r="H10973">
            <v>0</v>
          </cell>
          <cell r="I10973">
            <v>0</v>
          </cell>
          <cell r="J10973">
            <v>0</v>
          </cell>
          <cell r="K10973">
            <v>0</v>
          </cell>
          <cell r="L10973">
            <v>0</v>
          </cell>
          <cell r="M10973">
            <v>0</v>
          </cell>
          <cell r="N10973">
            <v>0</v>
          </cell>
          <cell r="O10973" t="str">
            <v>+++</v>
          </cell>
        </row>
        <row r="10974">
          <cell r="A10974" t="str">
            <v>660.40.75.075-6200.05</v>
          </cell>
          <cell r="B10974" t="str">
            <v>660</v>
          </cell>
          <cell r="C10974" t="str">
            <v>40</v>
          </cell>
          <cell r="D10974" t="str">
            <v>75</v>
          </cell>
          <cell r="E10974" t="str">
            <v>075</v>
          </cell>
          <cell r="F10974" t="str">
            <v>6200.05</v>
          </cell>
          <cell r="G10974" t="str">
            <v>Supplies Gasoline</v>
          </cell>
          <cell r="H10974">
            <v>0</v>
          </cell>
          <cell r="I10974">
            <v>0</v>
          </cell>
          <cell r="J10974">
            <v>0</v>
          </cell>
          <cell r="K10974">
            <v>0</v>
          </cell>
          <cell r="L10974">
            <v>0</v>
          </cell>
          <cell r="M10974">
            <v>0</v>
          </cell>
          <cell r="N10974">
            <v>0</v>
          </cell>
          <cell r="O10974" t="str">
            <v>+++</v>
          </cell>
        </row>
        <row r="10975">
          <cell r="A10975" t="str">
            <v>660.40.75.075-6200.06</v>
          </cell>
          <cell r="B10975" t="str">
            <v>660</v>
          </cell>
          <cell r="C10975" t="str">
            <v>40</v>
          </cell>
          <cell r="D10975" t="str">
            <v>75</v>
          </cell>
          <cell r="E10975" t="str">
            <v>075</v>
          </cell>
          <cell r="F10975" t="str">
            <v>6200.06</v>
          </cell>
          <cell r="G10975" t="str">
            <v>Supplies Propane</v>
          </cell>
          <cell r="H10975">
            <v>0</v>
          </cell>
          <cell r="I10975">
            <v>0</v>
          </cell>
          <cell r="J10975">
            <v>0</v>
          </cell>
          <cell r="K10975">
            <v>0</v>
          </cell>
          <cell r="L10975">
            <v>0</v>
          </cell>
          <cell r="M10975">
            <v>0</v>
          </cell>
          <cell r="N10975">
            <v>0</v>
          </cell>
          <cell r="O10975" t="str">
            <v>+++</v>
          </cell>
        </row>
        <row r="10976">
          <cell r="A10976" t="str">
            <v>660.40.75.075-6200.07</v>
          </cell>
          <cell r="B10976" t="str">
            <v>660</v>
          </cell>
          <cell r="C10976" t="str">
            <v>40</v>
          </cell>
          <cell r="D10976" t="str">
            <v>75</v>
          </cell>
          <cell r="E10976" t="str">
            <v>075</v>
          </cell>
          <cell r="F10976" t="str">
            <v>6200.07</v>
          </cell>
          <cell r="G10976" t="str">
            <v>Supplies Radio Communication &amp; Maint</v>
          </cell>
          <cell r="H10976">
            <v>0</v>
          </cell>
          <cell r="I10976">
            <v>0</v>
          </cell>
          <cell r="J10976">
            <v>0</v>
          </cell>
          <cell r="K10976">
            <v>0</v>
          </cell>
          <cell r="L10976">
            <v>0</v>
          </cell>
          <cell r="M10976">
            <v>0</v>
          </cell>
          <cell r="N10976">
            <v>0</v>
          </cell>
          <cell r="O10976" t="str">
            <v>+++</v>
          </cell>
        </row>
        <row r="10977">
          <cell r="A10977" t="str">
            <v>660.40.75.075-6200.09</v>
          </cell>
          <cell r="B10977" t="str">
            <v>660</v>
          </cell>
          <cell r="C10977" t="str">
            <v>40</v>
          </cell>
          <cell r="D10977" t="str">
            <v>75</v>
          </cell>
          <cell r="E10977" t="str">
            <v>075</v>
          </cell>
          <cell r="F10977" t="str">
            <v>6200.09</v>
          </cell>
          <cell r="G10977" t="str">
            <v>Supplies Data Processing</v>
          </cell>
          <cell r="H10977">
            <v>0</v>
          </cell>
          <cell r="I10977">
            <v>0</v>
          </cell>
          <cell r="J10977">
            <v>0</v>
          </cell>
          <cell r="K10977">
            <v>0</v>
          </cell>
          <cell r="L10977">
            <v>0</v>
          </cell>
          <cell r="M10977">
            <v>0</v>
          </cell>
          <cell r="N10977">
            <v>0</v>
          </cell>
          <cell r="O10977" t="str">
            <v>+++</v>
          </cell>
        </row>
        <row r="10978">
          <cell r="A10978" t="str">
            <v>660.40.75.075-6200.10</v>
          </cell>
          <cell r="B10978" t="str">
            <v>660</v>
          </cell>
          <cell r="C10978" t="str">
            <v>40</v>
          </cell>
          <cell r="D10978" t="str">
            <v>75</v>
          </cell>
          <cell r="E10978" t="str">
            <v>075</v>
          </cell>
          <cell r="F10978" t="str">
            <v>6200.10</v>
          </cell>
          <cell r="G10978" t="str">
            <v>Supplies Protective Clothing</v>
          </cell>
          <cell r="H10978">
            <v>0</v>
          </cell>
          <cell r="I10978">
            <v>0</v>
          </cell>
          <cell r="J10978">
            <v>0</v>
          </cell>
          <cell r="K10978">
            <v>0</v>
          </cell>
          <cell r="L10978">
            <v>0</v>
          </cell>
          <cell r="M10978">
            <v>0</v>
          </cell>
          <cell r="N10978">
            <v>0</v>
          </cell>
          <cell r="O10978" t="str">
            <v>+++</v>
          </cell>
        </row>
        <row r="10979">
          <cell r="A10979" t="str">
            <v>660.40.75.075-6200.12</v>
          </cell>
          <cell r="B10979" t="str">
            <v>660</v>
          </cell>
          <cell r="C10979" t="str">
            <v>40</v>
          </cell>
          <cell r="D10979" t="str">
            <v>75</v>
          </cell>
          <cell r="E10979" t="str">
            <v>075</v>
          </cell>
          <cell r="F10979" t="str">
            <v>6200.12</v>
          </cell>
          <cell r="G10979" t="str">
            <v>Supplies CNG</v>
          </cell>
          <cell r="H10979">
            <v>0</v>
          </cell>
          <cell r="I10979">
            <v>0</v>
          </cell>
          <cell r="J10979">
            <v>0</v>
          </cell>
          <cell r="K10979">
            <v>0</v>
          </cell>
          <cell r="L10979">
            <v>0</v>
          </cell>
          <cell r="M10979">
            <v>0</v>
          </cell>
          <cell r="N10979">
            <v>0</v>
          </cell>
          <cell r="O10979" t="str">
            <v>+++</v>
          </cell>
        </row>
        <row r="10980">
          <cell r="A10980" t="str">
            <v>660.40.75.075-6280.03</v>
          </cell>
          <cell r="B10980" t="str">
            <v>660</v>
          </cell>
          <cell r="C10980" t="str">
            <v>40</v>
          </cell>
          <cell r="D10980" t="str">
            <v>75</v>
          </cell>
          <cell r="E10980" t="str">
            <v>075</v>
          </cell>
          <cell r="F10980" t="str">
            <v>6280.03</v>
          </cell>
          <cell r="G10980" t="str">
            <v>Supplies-Public Works Soundwall Repair</v>
          </cell>
          <cell r="H10980">
            <v>0</v>
          </cell>
          <cell r="I10980">
            <v>0</v>
          </cell>
          <cell r="J10980">
            <v>0</v>
          </cell>
          <cell r="K10980">
            <v>0</v>
          </cell>
          <cell r="L10980">
            <v>0</v>
          </cell>
          <cell r="M10980">
            <v>0</v>
          </cell>
          <cell r="N10980">
            <v>0</v>
          </cell>
          <cell r="O10980" t="str">
            <v>+++</v>
          </cell>
        </row>
        <row r="10981">
          <cell r="A10981" t="str">
            <v>660.40.75.075-6280.04</v>
          </cell>
          <cell r="B10981" t="str">
            <v>660</v>
          </cell>
          <cell r="C10981" t="str">
            <v>40</v>
          </cell>
          <cell r="D10981" t="str">
            <v>75</v>
          </cell>
          <cell r="E10981" t="str">
            <v>075</v>
          </cell>
          <cell r="F10981" t="str">
            <v>6280.04</v>
          </cell>
          <cell r="G10981" t="str">
            <v>Supplies-Public Works Sidewalk Repair</v>
          </cell>
          <cell r="H10981">
            <v>0</v>
          </cell>
          <cell r="I10981">
            <v>0</v>
          </cell>
          <cell r="J10981">
            <v>0</v>
          </cell>
          <cell r="K10981">
            <v>0</v>
          </cell>
          <cell r="L10981">
            <v>0</v>
          </cell>
          <cell r="M10981">
            <v>0</v>
          </cell>
          <cell r="N10981">
            <v>0</v>
          </cell>
          <cell r="O10981" t="str">
            <v>+++</v>
          </cell>
        </row>
        <row r="10982">
          <cell r="A10982" t="str">
            <v>660.40.75.075-6280.05</v>
          </cell>
          <cell r="B10982" t="str">
            <v>660</v>
          </cell>
          <cell r="C10982" t="str">
            <v>40</v>
          </cell>
          <cell r="D10982" t="str">
            <v>75</v>
          </cell>
          <cell r="E10982" t="str">
            <v>075</v>
          </cell>
          <cell r="F10982" t="str">
            <v>6280.05</v>
          </cell>
          <cell r="G10982" t="str">
            <v>Supplies-Public Works Traffic Signs</v>
          </cell>
          <cell r="H10982">
            <v>0</v>
          </cell>
          <cell r="I10982">
            <v>0</v>
          </cell>
          <cell r="J10982">
            <v>0</v>
          </cell>
          <cell r="K10982">
            <v>0</v>
          </cell>
          <cell r="L10982">
            <v>0</v>
          </cell>
          <cell r="M10982">
            <v>0</v>
          </cell>
          <cell r="N10982">
            <v>0</v>
          </cell>
          <cell r="O10982" t="str">
            <v>+++</v>
          </cell>
        </row>
        <row r="10983">
          <cell r="A10983" t="str">
            <v>660.40.75.075-6280.08</v>
          </cell>
          <cell r="B10983" t="str">
            <v>660</v>
          </cell>
          <cell r="C10983" t="str">
            <v>40</v>
          </cell>
          <cell r="D10983" t="str">
            <v>75</v>
          </cell>
          <cell r="E10983" t="str">
            <v>075</v>
          </cell>
          <cell r="F10983" t="str">
            <v>6280.08</v>
          </cell>
          <cell r="G10983" t="str">
            <v>Supplies-Public Works Pump</v>
          </cell>
          <cell r="H10983">
            <v>0</v>
          </cell>
          <cell r="I10983">
            <v>0</v>
          </cell>
          <cell r="J10983">
            <v>0</v>
          </cell>
          <cell r="K10983">
            <v>0</v>
          </cell>
          <cell r="L10983">
            <v>0</v>
          </cell>
          <cell r="M10983">
            <v>0</v>
          </cell>
          <cell r="N10983">
            <v>0</v>
          </cell>
          <cell r="O10983" t="str">
            <v>+++</v>
          </cell>
        </row>
        <row r="10984">
          <cell r="A10984" t="str">
            <v>660.40.75.075-6280.09</v>
          </cell>
          <cell r="B10984" t="str">
            <v>660</v>
          </cell>
          <cell r="C10984" t="str">
            <v>40</v>
          </cell>
          <cell r="D10984" t="str">
            <v>75</v>
          </cell>
          <cell r="E10984" t="str">
            <v>075</v>
          </cell>
          <cell r="F10984" t="str">
            <v>6280.09</v>
          </cell>
          <cell r="G10984" t="str">
            <v>Supplies-Public Works Storm Drain System</v>
          </cell>
          <cell r="H10984">
            <v>0</v>
          </cell>
          <cell r="I10984">
            <v>0</v>
          </cell>
          <cell r="J10984">
            <v>0</v>
          </cell>
          <cell r="K10984">
            <v>0</v>
          </cell>
          <cell r="L10984">
            <v>0</v>
          </cell>
          <cell r="M10984">
            <v>0</v>
          </cell>
          <cell r="N10984">
            <v>0</v>
          </cell>
          <cell r="O10984" t="str">
            <v>+++</v>
          </cell>
        </row>
        <row r="10985">
          <cell r="A10985" t="str">
            <v>660.40.75.075-6280.10</v>
          </cell>
          <cell r="B10985" t="str">
            <v>660</v>
          </cell>
          <cell r="C10985" t="str">
            <v>40</v>
          </cell>
          <cell r="D10985" t="str">
            <v>75</v>
          </cell>
          <cell r="E10985" t="str">
            <v>075</v>
          </cell>
          <cell r="F10985" t="str">
            <v>6280.10</v>
          </cell>
          <cell r="G10985" t="str">
            <v>Supplies-Public Works Storm Drain Basin</v>
          </cell>
          <cell r="H10985">
            <v>0</v>
          </cell>
          <cell r="I10985">
            <v>0</v>
          </cell>
          <cell r="J10985">
            <v>0</v>
          </cell>
          <cell r="K10985">
            <v>0</v>
          </cell>
          <cell r="L10985">
            <v>0</v>
          </cell>
          <cell r="M10985">
            <v>0</v>
          </cell>
          <cell r="N10985">
            <v>0</v>
          </cell>
          <cell r="O10985" t="str">
            <v>+++</v>
          </cell>
        </row>
        <row r="10986">
          <cell r="A10986" t="str">
            <v>660.40.75.075-6280.11</v>
          </cell>
          <cell r="B10986" t="str">
            <v>660</v>
          </cell>
          <cell r="C10986" t="str">
            <v>40</v>
          </cell>
          <cell r="D10986" t="str">
            <v>75</v>
          </cell>
          <cell r="E10986" t="str">
            <v>075</v>
          </cell>
          <cell r="F10986" t="str">
            <v>6280.11</v>
          </cell>
          <cell r="G10986" t="str">
            <v>Supplies-Public Works Custodial</v>
          </cell>
          <cell r="H10986">
            <v>0</v>
          </cell>
          <cell r="I10986">
            <v>0</v>
          </cell>
          <cell r="J10986">
            <v>0</v>
          </cell>
          <cell r="K10986">
            <v>0</v>
          </cell>
          <cell r="L10986">
            <v>0</v>
          </cell>
          <cell r="M10986">
            <v>0</v>
          </cell>
          <cell r="N10986">
            <v>0</v>
          </cell>
          <cell r="O10986" t="str">
            <v>+++</v>
          </cell>
        </row>
        <row r="10987">
          <cell r="A10987" t="str">
            <v>660.40.75.075-6280.12</v>
          </cell>
          <cell r="B10987" t="str">
            <v>660</v>
          </cell>
          <cell r="C10987" t="str">
            <v>40</v>
          </cell>
          <cell r="D10987" t="str">
            <v>75</v>
          </cell>
          <cell r="E10987" t="str">
            <v>075</v>
          </cell>
          <cell r="F10987" t="str">
            <v>6280.12</v>
          </cell>
          <cell r="G10987" t="str">
            <v>Supplies-Public Works Chemicals</v>
          </cell>
          <cell r="H10987">
            <v>0</v>
          </cell>
          <cell r="I10987">
            <v>0</v>
          </cell>
          <cell r="J10987">
            <v>0</v>
          </cell>
          <cell r="K10987">
            <v>0</v>
          </cell>
          <cell r="L10987">
            <v>0</v>
          </cell>
          <cell r="M10987">
            <v>0</v>
          </cell>
          <cell r="N10987">
            <v>0</v>
          </cell>
          <cell r="O10987" t="str">
            <v>+++</v>
          </cell>
        </row>
        <row r="10988">
          <cell r="A10988" t="str">
            <v>660.40.75.075-6280.13</v>
          </cell>
          <cell r="B10988" t="str">
            <v>660</v>
          </cell>
          <cell r="C10988" t="str">
            <v>40</v>
          </cell>
          <cell r="D10988" t="str">
            <v>75</v>
          </cell>
          <cell r="E10988" t="str">
            <v>075</v>
          </cell>
          <cell r="F10988" t="str">
            <v>6280.13</v>
          </cell>
          <cell r="G10988" t="str">
            <v>Supplies-Public Works Laboratory</v>
          </cell>
          <cell r="H10988">
            <v>0</v>
          </cell>
          <cell r="I10988">
            <v>0</v>
          </cell>
          <cell r="J10988">
            <v>0</v>
          </cell>
          <cell r="K10988">
            <v>0</v>
          </cell>
          <cell r="L10988">
            <v>0</v>
          </cell>
          <cell r="M10988">
            <v>0</v>
          </cell>
          <cell r="N10988">
            <v>0</v>
          </cell>
          <cell r="O10988" t="str">
            <v>+++</v>
          </cell>
        </row>
        <row r="10989">
          <cell r="A10989" t="str">
            <v>660.40.75.075-6280.14</v>
          </cell>
          <cell r="B10989" t="str">
            <v>660</v>
          </cell>
          <cell r="C10989" t="str">
            <v>40</v>
          </cell>
          <cell r="D10989" t="str">
            <v>75</v>
          </cell>
          <cell r="E10989" t="str">
            <v>075</v>
          </cell>
          <cell r="F10989" t="str">
            <v>6280.14</v>
          </cell>
          <cell r="G10989" t="str">
            <v>Supplies-Public Works Protective Clothing</v>
          </cell>
          <cell r="H10989">
            <v>0</v>
          </cell>
          <cell r="I10989">
            <v>0</v>
          </cell>
          <cell r="J10989">
            <v>0</v>
          </cell>
          <cell r="K10989">
            <v>0</v>
          </cell>
          <cell r="L10989">
            <v>0</v>
          </cell>
          <cell r="M10989">
            <v>0</v>
          </cell>
          <cell r="N10989">
            <v>0</v>
          </cell>
          <cell r="O10989" t="str">
            <v>+++</v>
          </cell>
        </row>
        <row r="10990">
          <cell r="A10990" t="str">
            <v>660.40.75.075-6280.15</v>
          </cell>
          <cell r="B10990" t="str">
            <v>660</v>
          </cell>
          <cell r="C10990" t="str">
            <v>40</v>
          </cell>
          <cell r="D10990" t="str">
            <v>75</v>
          </cell>
          <cell r="E10990" t="str">
            <v>075</v>
          </cell>
          <cell r="F10990" t="str">
            <v>6280.15</v>
          </cell>
          <cell r="G10990" t="str">
            <v>Supplies-Public Works Mechanics Tools</v>
          </cell>
          <cell r="H10990">
            <v>0</v>
          </cell>
          <cell r="I10990">
            <v>0</v>
          </cell>
          <cell r="J10990">
            <v>0</v>
          </cell>
          <cell r="K10990">
            <v>0</v>
          </cell>
          <cell r="L10990">
            <v>0</v>
          </cell>
          <cell r="M10990">
            <v>0</v>
          </cell>
          <cell r="N10990">
            <v>0</v>
          </cell>
          <cell r="O10990" t="str">
            <v>+++</v>
          </cell>
        </row>
        <row r="10991">
          <cell r="A10991" t="str">
            <v>660.40.75.075-6280.16</v>
          </cell>
          <cell r="B10991" t="str">
            <v>660</v>
          </cell>
          <cell r="C10991" t="str">
            <v>40</v>
          </cell>
          <cell r="D10991" t="str">
            <v>75</v>
          </cell>
          <cell r="E10991" t="str">
            <v>075</v>
          </cell>
          <cell r="F10991" t="str">
            <v>6280.16</v>
          </cell>
          <cell r="G10991" t="str">
            <v>Supplies-Public Works UV System Supplies</v>
          </cell>
          <cell r="H10991">
            <v>0</v>
          </cell>
          <cell r="I10991">
            <v>0</v>
          </cell>
          <cell r="J10991">
            <v>0</v>
          </cell>
          <cell r="K10991">
            <v>0</v>
          </cell>
          <cell r="L10991">
            <v>0</v>
          </cell>
          <cell r="M10991">
            <v>0</v>
          </cell>
          <cell r="N10991">
            <v>0</v>
          </cell>
          <cell r="O10991" t="str">
            <v>+++</v>
          </cell>
        </row>
        <row r="10992">
          <cell r="A10992" t="str">
            <v>660.40.75.075-6280.19</v>
          </cell>
          <cell r="B10992" t="str">
            <v>660</v>
          </cell>
          <cell r="C10992" t="str">
            <v>40</v>
          </cell>
          <cell r="D10992" t="str">
            <v>75</v>
          </cell>
          <cell r="E10992" t="str">
            <v>075</v>
          </cell>
          <cell r="F10992" t="str">
            <v>6280.19</v>
          </cell>
          <cell r="G10992" t="str">
            <v>Supplies-Public Works Specialty Maintenance Tools</v>
          </cell>
          <cell r="H10992">
            <v>0</v>
          </cell>
          <cell r="I10992">
            <v>0</v>
          </cell>
          <cell r="J10992">
            <v>0</v>
          </cell>
          <cell r="K10992">
            <v>0</v>
          </cell>
          <cell r="L10992">
            <v>0</v>
          </cell>
          <cell r="M10992">
            <v>0</v>
          </cell>
          <cell r="N10992">
            <v>0</v>
          </cell>
          <cell r="O10992" t="str">
            <v>+++</v>
          </cell>
        </row>
        <row r="10993">
          <cell r="A10993" t="str">
            <v>660.40.75.075-6280.20</v>
          </cell>
          <cell r="B10993" t="str">
            <v>660</v>
          </cell>
          <cell r="C10993" t="str">
            <v>40</v>
          </cell>
          <cell r="D10993" t="str">
            <v>75</v>
          </cell>
          <cell r="E10993" t="str">
            <v>075</v>
          </cell>
          <cell r="F10993" t="str">
            <v>6280.20</v>
          </cell>
          <cell r="G10993" t="str">
            <v>Supplies-Public Works Bin Repair</v>
          </cell>
          <cell r="H10993">
            <v>0</v>
          </cell>
          <cell r="I10993">
            <v>0</v>
          </cell>
          <cell r="J10993">
            <v>0</v>
          </cell>
          <cell r="K10993">
            <v>0</v>
          </cell>
          <cell r="L10993">
            <v>0</v>
          </cell>
          <cell r="M10993">
            <v>0</v>
          </cell>
          <cell r="N10993">
            <v>0</v>
          </cell>
          <cell r="O10993" t="str">
            <v>+++</v>
          </cell>
        </row>
        <row r="10994">
          <cell r="A10994" t="str">
            <v>660.40.75.075-6280.21</v>
          </cell>
          <cell r="B10994" t="str">
            <v>660</v>
          </cell>
          <cell r="C10994" t="str">
            <v>40</v>
          </cell>
          <cell r="D10994" t="str">
            <v>75</v>
          </cell>
          <cell r="E10994" t="str">
            <v>075</v>
          </cell>
          <cell r="F10994" t="str">
            <v>6280.21</v>
          </cell>
          <cell r="G10994" t="str">
            <v>Supplies-Public Works Used Oil Grant</v>
          </cell>
          <cell r="H10994">
            <v>0</v>
          </cell>
          <cell r="I10994">
            <v>0</v>
          </cell>
          <cell r="J10994">
            <v>0</v>
          </cell>
          <cell r="K10994">
            <v>0</v>
          </cell>
          <cell r="L10994">
            <v>0</v>
          </cell>
          <cell r="M10994">
            <v>0</v>
          </cell>
          <cell r="N10994">
            <v>0</v>
          </cell>
          <cell r="O10994" t="str">
            <v>+++</v>
          </cell>
        </row>
        <row r="10995">
          <cell r="A10995" t="str">
            <v>660.40.75.075-6280.22</v>
          </cell>
          <cell r="B10995" t="str">
            <v>660</v>
          </cell>
          <cell r="C10995" t="str">
            <v>40</v>
          </cell>
          <cell r="D10995" t="str">
            <v>75</v>
          </cell>
          <cell r="E10995" t="str">
            <v>075</v>
          </cell>
          <cell r="F10995" t="str">
            <v>6280.22</v>
          </cell>
          <cell r="G10995" t="str">
            <v>Supplies-Public Works Recycled Products</v>
          </cell>
          <cell r="H10995">
            <v>0</v>
          </cell>
          <cell r="I10995">
            <v>0</v>
          </cell>
          <cell r="J10995">
            <v>0</v>
          </cell>
          <cell r="K10995">
            <v>0</v>
          </cell>
          <cell r="L10995">
            <v>0</v>
          </cell>
          <cell r="M10995">
            <v>0</v>
          </cell>
          <cell r="N10995">
            <v>0</v>
          </cell>
          <cell r="O10995" t="str">
            <v>+++</v>
          </cell>
        </row>
        <row r="10996">
          <cell r="A10996" t="str">
            <v>660.40.75.075-6280.23</v>
          </cell>
          <cell r="B10996" t="str">
            <v>660</v>
          </cell>
          <cell r="C10996" t="str">
            <v>40</v>
          </cell>
          <cell r="D10996" t="str">
            <v>75</v>
          </cell>
          <cell r="E10996" t="str">
            <v>075</v>
          </cell>
          <cell r="F10996" t="str">
            <v>6280.23</v>
          </cell>
          <cell r="G10996" t="str">
            <v>Supplies-Public Works Recycling Education Program</v>
          </cell>
          <cell r="H10996">
            <v>0</v>
          </cell>
          <cell r="I10996">
            <v>0</v>
          </cell>
          <cell r="J10996">
            <v>0</v>
          </cell>
          <cell r="K10996">
            <v>0</v>
          </cell>
          <cell r="L10996">
            <v>0</v>
          </cell>
          <cell r="M10996">
            <v>0</v>
          </cell>
          <cell r="N10996">
            <v>0</v>
          </cell>
          <cell r="O10996" t="str">
            <v>+++</v>
          </cell>
        </row>
        <row r="10997">
          <cell r="A10997" t="str">
            <v>660.40.75.075-6280.25</v>
          </cell>
          <cell r="B10997" t="str">
            <v>660</v>
          </cell>
          <cell r="C10997" t="str">
            <v>40</v>
          </cell>
          <cell r="D10997" t="str">
            <v>75</v>
          </cell>
          <cell r="E10997" t="str">
            <v>075</v>
          </cell>
          <cell r="F10997" t="str">
            <v>6280.25</v>
          </cell>
          <cell r="G10997" t="str">
            <v>Supplies-Public Works Collection Containers</v>
          </cell>
          <cell r="H10997">
            <v>0</v>
          </cell>
          <cell r="I10997">
            <v>0</v>
          </cell>
          <cell r="J10997">
            <v>0</v>
          </cell>
          <cell r="K10997">
            <v>0</v>
          </cell>
          <cell r="L10997">
            <v>0</v>
          </cell>
          <cell r="M10997">
            <v>0</v>
          </cell>
          <cell r="N10997">
            <v>0</v>
          </cell>
          <cell r="O10997" t="str">
            <v>+++</v>
          </cell>
        </row>
        <row r="10998">
          <cell r="A10998" t="str">
            <v>660.40.75.075-6280.26</v>
          </cell>
          <cell r="B10998" t="str">
            <v>660</v>
          </cell>
          <cell r="C10998" t="str">
            <v>40</v>
          </cell>
          <cell r="D10998" t="str">
            <v>75</v>
          </cell>
          <cell r="E10998" t="str">
            <v>075</v>
          </cell>
          <cell r="F10998" t="str">
            <v>6280.26</v>
          </cell>
          <cell r="G10998" t="str">
            <v>Supplies-Public Works 3 Cart System Containers</v>
          </cell>
          <cell r="H10998">
            <v>0</v>
          </cell>
          <cell r="I10998">
            <v>0</v>
          </cell>
          <cell r="J10998">
            <v>0</v>
          </cell>
          <cell r="K10998">
            <v>0</v>
          </cell>
          <cell r="L10998">
            <v>0</v>
          </cell>
          <cell r="M10998">
            <v>0</v>
          </cell>
          <cell r="N10998">
            <v>0</v>
          </cell>
          <cell r="O10998" t="str">
            <v>+++</v>
          </cell>
        </row>
        <row r="10999">
          <cell r="A10999" t="str">
            <v>660.40.75.075-6280.27</v>
          </cell>
          <cell r="B10999" t="str">
            <v>660</v>
          </cell>
          <cell r="C10999" t="str">
            <v>40</v>
          </cell>
          <cell r="D10999" t="str">
            <v>75</v>
          </cell>
          <cell r="E10999" t="str">
            <v>075</v>
          </cell>
          <cell r="F10999" t="str">
            <v>6280.27</v>
          </cell>
          <cell r="G10999" t="str">
            <v>Supplies-Public Works SSJID Surface Water</v>
          </cell>
          <cell r="H10999">
            <v>0</v>
          </cell>
          <cell r="I10999">
            <v>0</v>
          </cell>
          <cell r="J10999">
            <v>0</v>
          </cell>
          <cell r="K10999">
            <v>0</v>
          </cell>
          <cell r="L10999">
            <v>0</v>
          </cell>
          <cell r="M10999">
            <v>0</v>
          </cell>
          <cell r="N10999">
            <v>0</v>
          </cell>
          <cell r="O10999" t="str">
            <v>+++</v>
          </cell>
        </row>
        <row r="11000">
          <cell r="A11000" t="str">
            <v>660.40.75.075-6280.28</v>
          </cell>
          <cell r="B11000" t="str">
            <v>660</v>
          </cell>
          <cell r="C11000" t="str">
            <v>40</v>
          </cell>
          <cell r="D11000" t="str">
            <v>75</v>
          </cell>
          <cell r="E11000" t="str">
            <v>075</v>
          </cell>
          <cell r="F11000" t="str">
            <v>6280.28</v>
          </cell>
          <cell r="G11000" t="str">
            <v>Supplies-Public Works Water Treatment Chemicals</v>
          </cell>
          <cell r="H11000">
            <v>0</v>
          </cell>
          <cell r="I11000">
            <v>0</v>
          </cell>
          <cell r="J11000">
            <v>0</v>
          </cell>
          <cell r="K11000">
            <v>0</v>
          </cell>
          <cell r="L11000">
            <v>0</v>
          </cell>
          <cell r="M11000">
            <v>0</v>
          </cell>
          <cell r="N11000">
            <v>0</v>
          </cell>
          <cell r="O11000" t="str">
            <v>+++</v>
          </cell>
        </row>
        <row r="11001">
          <cell r="A11001" t="str">
            <v>660.40.75.075-6280.29</v>
          </cell>
          <cell r="B11001" t="str">
            <v>660</v>
          </cell>
          <cell r="C11001" t="str">
            <v>40</v>
          </cell>
          <cell r="D11001" t="str">
            <v>75</v>
          </cell>
          <cell r="E11001" t="str">
            <v>075</v>
          </cell>
          <cell r="F11001" t="str">
            <v>6280.29</v>
          </cell>
          <cell r="G11001" t="str">
            <v>Supplies-Public Works Water Treatment</v>
          </cell>
          <cell r="H11001">
            <v>0</v>
          </cell>
          <cell r="I11001">
            <v>0</v>
          </cell>
          <cell r="J11001">
            <v>0</v>
          </cell>
          <cell r="K11001">
            <v>0</v>
          </cell>
          <cell r="L11001">
            <v>0</v>
          </cell>
          <cell r="M11001">
            <v>0</v>
          </cell>
          <cell r="N11001">
            <v>0</v>
          </cell>
          <cell r="O11001" t="str">
            <v>+++</v>
          </cell>
        </row>
        <row r="11002">
          <cell r="A11002" t="str">
            <v>660.40.75.075-6280.30</v>
          </cell>
          <cell r="B11002" t="str">
            <v>660</v>
          </cell>
          <cell r="C11002" t="str">
            <v>40</v>
          </cell>
          <cell r="D11002" t="str">
            <v>75</v>
          </cell>
          <cell r="E11002" t="str">
            <v>075</v>
          </cell>
          <cell r="F11002" t="str">
            <v>6280.30</v>
          </cell>
          <cell r="G11002" t="str">
            <v>Supplies-Public Works Automated &amp; Hand Tools</v>
          </cell>
          <cell r="H11002">
            <v>0</v>
          </cell>
          <cell r="I11002">
            <v>0</v>
          </cell>
          <cell r="J11002">
            <v>0</v>
          </cell>
          <cell r="K11002">
            <v>0</v>
          </cell>
          <cell r="L11002">
            <v>0</v>
          </cell>
          <cell r="M11002">
            <v>0</v>
          </cell>
          <cell r="N11002">
            <v>0</v>
          </cell>
          <cell r="O11002" t="str">
            <v>+++</v>
          </cell>
        </row>
        <row r="11003">
          <cell r="A11003" t="str">
            <v>660.40.75.075-6280.31</v>
          </cell>
          <cell r="B11003" t="str">
            <v>660</v>
          </cell>
          <cell r="C11003" t="str">
            <v>40</v>
          </cell>
          <cell r="D11003" t="str">
            <v>75</v>
          </cell>
          <cell r="E11003" t="str">
            <v>075</v>
          </cell>
          <cell r="F11003" t="str">
            <v>6280.31</v>
          </cell>
          <cell r="G11003" t="str">
            <v>Supplies-Public Works Water Conservation</v>
          </cell>
          <cell r="H11003">
            <v>0</v>
          </cell>
          <cell r="I11003">
            <v>0</v>
          </cell>
          <cell r="J11003">
            <v>0</v>
          </cell>
          <cell r="K11003">
            <v>0</v>
          </cell>
          <cell r="L11003">
            <v>0</v>
          </cell>
          <cell r="M11003">
            <v>0</v>
          </cell>
          <cell r="N11003">
            <v>0</v>
          </cell>
          <cell r="O11003" t="str">
            <v>+++</v>
          </cell>
        </row>
        <row r="11004">
          <cell r="A11004" t="str">
            <v>660.40.75.075-6280.32</v>
          </cell>
          <cell r="B11004" t="str">
            <v>660</v>
          </cell>
          <cell r="C11004" t="str">
            <v>40</v>
          </cell>
          <cell r="D11004" t="str">
            <v>75</v>
          </cell>
          <cell r="E11004" t="str">
            <v>075</v>
          </cell>
          <cell r="F11004" t="str">
            <v>6280.32</v>
          </cell>
          <cell r="G11004" t="str">
            <v>Supplies-Public Works Water Distribution System</v>
          </cell>
          <cell r="H11004">
            <v>0</v>
          </cell>
          <cell r="I11004">
            <v>0</v>
          </cell>
          <cell r="J11004">
            <v>0</v>
          </cell>
          <cell r="K11004">
            <v>0</v>
          </cell>
          <cell r="L11004">
            <v>0</v>
          </cell>
          <cell r="M11004">
            <v>0</v>
          </cell>
          <cell r="N11004">
            <v>0</v>
          </cell>
          <cell r="O11004" t="str">
            <v>+++</v>
          </cell>
        </row>
        <row r="11005">
          <cell r="A11005" t="str">
            <v>660.40.75.075-6280.33</v>
          </cell>
          <cell r="B11005" t="str">
            <v>660</v>
          </cell>
          <cell r="C11005" t="str">
            <v>40</v>
          </cell>
          <cell r="D11005" t="str">
            <v>75</v>
          </cell>
          <cell r="E11005" t="str">
            <v>075</v>
          </cell>
          <cell r="F11005" t="str">
            <v>6280.33</v>
          </cell>
          <cell r="G11005" t="str">
            <v>Supplies-Public Works Fire Hydrants</v>
          </cell>
          <cell r="H11005">
            <v>0</v>
          </cell>
          <cell r="I11005">
            <v>0</v>
          </cell>
          <cell r="J11005">
            <v>0</v>
          </cell>
          <cell r="K11005">
            <v>0</v>
          </cell>
          <cell r="L11005">
            <v>0</v>
          </cell>
          <cell r="M11005">
            <v>0</v>
          </cell>
          <cell r="N11005">
            <v>0</v>
          </cell>
          <cell r="O11005" t="str">
            <v>+++</v>
          </cell>
        </row>
        <row r="11006">
          <cell r="A11006" t="str">
            <v>660.40.75.075-6280.34</v>
          </cell>
          <cell r="B11006" t="str">
            <v>660</v>
          </cell>
          <cell r="C11006" t="str">
            <v>40</v>
          </cell>
          <cell r="D11006" t="str">
            <v>75</v>
          </cell>
          <cell r="E11006" t="str">
            <v>075</v>
          </cell>
          <cell r="F11006" t="str">
            <v>6280.34</v>
          </cell>
          <cell r="G11006" t="str">
            <v>Supplies-Public Works Wells &amp; Pumps</v>
          </cell>
          <cell r="H11006">
            <v>0</v>
          </cell>
          <cell r="I11006">
            <v>0</v>
          </cell>
          <cell r="J11006">
            <v>0</v>
          </cell>
          <cell r="K11006">
            <v>0</v>
          </cell>
          <cell r="L11006">
            <v>0</v>
          </cell>
          <cell r="M11006">
            <v>0</v>
          </cell>
          <cell r="N11006">
            <v>0</v>
          </cell>
          <cell r="O11006" t="str">
            <v>+++</v>
          </cell>
        </row>
        <row r="11007">
          <cell r="A11007" t="str">
            <v>660.40.75.075-6280.35</v>
          </cell>
          <cell r="B11007" t="str">
            <v>660</v>
          </cell>
          <cell r="C11007" t="str">
            <v>40</v>
          </cell>
          <cell r="D11007" t="str">
            <v>75</v>
          </cell>
          <cell r="E11007" t="str">
            <v>075</v>
          </cell>
          <cell r="F11007" t="str">
            <v>6280.35</v>
          </cell>
          <cell r="G11007" t="str">
            <v>Supplies-Public Works Water Meters &amp; Boxes</v>
          </cell>
          <cell r="H11007">
            <v>0</v>
          </cell>
          <cell r="I11007">
            <v>0</v>
          </cell>
          <cell r="J11007">
            <v>0</v>
          </cell>
          <cell r="K11007">
            <v>0</v>
          </cell>
          <cell r="L11007">
            <v>0</v>
          </cell>
          <cell r="M11007">
            <v>0</v>
          </cell>
          <cell r="N11007">
            <v>0</v>
          </cell>
          <cell r="O11007" t="str">
            <v>+++</v>
          </cell>
        </row>
        <row r="11008">
          <cell r="A11008" t="str">
            <v>660.40.75.075-6280.36</v>
          </cell>
          <cell r="B11008" t="str">
            <v>660</v>
          </cell>
          <cell r="C11008" t="str">
            <v>40</v>
          </cell>
          <cell r="D11008" t="str">
            <v>75</v>
          </cell>
          <cell r="E11008" t="str">
            <v>075</v>
          </cell>
          <cell r="F11008" t="str">
            <v>6280.36</v>
          </cell>
          <cell r="G11008" t="str">
            <v>Supplies-Public Works Traffic Calming</v>
          </cell>
          <cell r="H11008">
            <v>0</v>
          </cell>
          <cell r="I11008">
            <v>0</v>
          </cell>
          <cell r="J11008">
            <v>0</v>
          </cell>
          <cell r="K11008">
            <v>0</v>
          </cell>
          <cell r="L11008">
            <v>0</v>
          </cell>
          <cell r="M11008">
            <v>0</v>
          </cell>
          <cell r="N11008">
            <v>0</v>
          </cell>
          <cell r="O11008" t="str">
            <v>+++</v>
          </cell>
        </row>
        <row r="11009">
          <cell r="A11009" t="str">
            <v>660.40.75.075-6280.38</v>
          </cell>
          <cell r="B11009" t="str">
            <v>660</v>
          </cell>
          <cell r="C11009" t="str">
            <v>40</v>
          </cell>
          <cell r="D11009" t="str">
            <v>75</v>
          </cell>
          <cell r="E11009" t="str">
            <v>075</v>
          </cell>
          <cell r="F11009" t="str">
            <v>6280.38</v>
          </cell>
          <cell r="G11009" t="str">
            <v>Supplies-Public Works Global Supplies</v>
          </cell>
          <cell r="H11009">
            <v>0</v>
          </cell>
          <cell r="I11009">
            <v>0</v>
          </cell>
          <cell r="J11009">
            <v>0</v>
          </cell>
          <cell r="K11009">
            <v>0</v>
          </cell>
          <cell r="L11009">
            <v>0</v>
          </cell>
          <cell r="M11009">
            <v>0</v>
          </cell>
          <cell r="N11009">
            <v>0</v>
          </cell>
          <cell r="O11009" t="str">
            <v>+++</v>
          </cell>
        </row>
        <row r="11010">
          <cell r="A11010" t="str">
            <v>660.40.75.075-6280.39</v>
          </cell>
          <cell r="B11010" t="str">
            <v>660</v>
          </cell>
          <cell r="C11010" t="str">
            <v>40</v>
          </cell>
          <cell r="D11010" t="str">
            <v>75</v>
          </cell>
          <cell r="E11010" t="str">
            <v>075</v>
          </cell>
          <cell r="F11010" t="str">
            <v>6280.39</v>
          </cell>
          <cell r="G11010" t="str">
            <v>Supplies-Public Works Industrial Waste Pretreatment</v>
          </cell>
          <cell r="H11010">
            <v>0</v>
          </cell>
          <cell r="I11010">
            <v>0</v>
          </cell>
          <cell r="J11010">
            <v>0</v>
          </cell>
          <cell r="K11010">
            <v>0</v>
          </cell>
          <cell r="L11010">
            <v>0</v>
          </cell>
          <cell r="M11010">
            <v>0</v>
          </cell>
          <cell r="N11010">
            <v>0</v>
          </cell>
          <cell r="O11010" t="str">
            <v>+++</v>
          </cell>
        </row>
        <row r="11011">
          <cell r="A11011" t="str">
            <v>660.40.75.075-6280.41</v>
          </cell>
          <cell r="B11011" t="str">
            <v>660</v>
          </cell>
          <cell r="C11011" t="str">
            <v>40</v>
          </cell>
          <cell r="D11011" t="str">
            <v>75</v>
          </cell>
          <cell r="E11011" t="str">
            <v>075</v>
          </cell>
          <cell r="F11011" t="str">
            <v>6280.41</v>
          </cell>
          <cell r="G11011" t="str">
            <v>Supplies-Public Works Bevarage Container Grant</v>
          </cell>
          <cell r="H11011">
            <v>0</v>
          </cell>
          <cell r="I11011">
            <v>0</v>
          </cell>
          <cell r="J11011">
            <v>0</v>
          </cell>
          <cell r="K11011">
            <v>0</v>
          </cell>
          <cell r="L11011">
            <v>0</v>
          </cell>
          <cell r="M11011">
            <v>0</v>
          </cell>
          <cell r="N11011">
            <v>0</v>
          </cell>
          <cell r="O11011" t="str">
            <v>+++</v>
          </cell>
        </row>
        <row r="11012">
          <cell r="A11012" t="str">
            <v>660.40.75.075-6280.42</v>
          </cell>
          <cell r="B11012" t="str">
            <v>660</v>
          </cell>
          <cell r="C11012" t="str">
            <v>40</v>
          </cell>
          <cell r="D11012" t="str">
            <v>75</v>
          </cell>
          <cell r="E11012" t="str">
            <v>075</v>
          </cell>
          <cell r="F11012" t="str">
            <v>6280.42</v>
          </cell>
          <cell r="G11012" t="str">
            <v>Supplies-Public Works Industrial Wastewater</v>
          </cell>
          <cell r="H11012">
            <v>0</v>
          </cell>
          <cell r="I11012">
            <v>0</v>
          </cell>
          <cell r="J11012">
            <v>0</v>
          </cell>
          <cell r="K11012">
            <v>0</v>
          </cell>
          <cell r="L11012">
            <v>0</v>
          </cell>
          <cell r="M11012">
            <v>0</v>
          </cell>
          <cell r="N11012">
            <v>0</v>
          </cell>
          <cell r="O11012" t="str">
            <v>+++</v>
          </cell>
        </row>
        <row r="11013">
          <cell r="A11013" t="str">
            <v>660.40.75.075-6300.01</v>
          </cell>
          <cell r="B11013" t="str">
            <v>660</v>
          </cell>
          <cell r="C11013" t="str">
            <v>40</v>
          </cell>
          <cell r="D11013" t="str">
            <v>75</v>
          </cell>
          <cell r="E11013" t="str">
            <v>075</v>
          </cell>
          <cell r="F11013" t="str">
            <v>6300.01</v>
          </cell>
          <cell r="G11013" t="str">
            <v>Dues &amp; Subscriptions Memberships</v>
          </cell>
          <cell r="H11013">
            <v>0</v>
          </cell>
          <cell r="I11013">
            <v>0</v>
          </cell>
          <cell r="J11013">
            <v>0</v>
          </cell>
          <cell r="K11013">
            <v>0</v>
          </cell>
          <cell r="L11013">
            <v>0</v>
          </cell>
          <cell r="M11013">
            <v>0</v>
          </cell>
          <cell r="N11013">
            <v>0</v>
          </cell>
          <cell r="O11013" t="str">
            <v>+++</v>
          </cell>
        </row>
        <row r="11014">
          <cell r="A11014" t="str">
            <v>660.40.75.075-6300.02</v>
          </cell>
          <cell r="B11014" t="str">
            <v>660</v>
          </cell>
          <cell r="C11014" t="str">
            <v>40</v>
          </cell>
          <cell r="D11014" t="str">
            <v>75</v>
          </cell>
          <cell r="E11014" t="str">
            <v>075</v>
          </cell>
          <cell r="F11014" t="str">
            <v>6300.02</v>
          </cell>
          <cell r="G11014" t="str">
            <v>Dues &amp; Subscriptions Publications</v>
          </cell>
          <cell r="H11014">
            <v>0</v>
          </cell>
          <cell r="I11014">
            <v>0</v>
          </cell>
          <cell r="J11014">
            <v>0</v>
          </cell>
          <cell r="K11014">
            <v>0</v>
          </cell>
          <cell r="L11014">
            <v>0</v>
          </cell>
          <cell r="M11014">
            <v>0</v>
          </cell>
          <cell r="N11014">
            <v>0</v>
          </cell>
          <cell r="O11014" t="str">
            <v>+++</v>
          </cell>
        </row>
        <row r="11015">
          <cell r="A11015" t="str">
            <v>660.40.75.075-6300.03</v>
          </cell>
          <cell r="B11015" t="str">
            <v>660</v>
          </cell>
          <cell r="C11015" t="str">
            <v>40</v>
          </cell>
          <cell r="D11015" t="str">
            <v>75</v>
          </cell>
          <cell r="E11015" t="str">
            <v>075</v>
          </cell>
          <cell r="F11015" t="str">
            <v>6300.03</v>
          </cell>
          <cell r="G11015" t="str">
            <v>Dues &amp; Subscriptions Certifications</v>
          </cell>
          <cell r="H11015">
            <v>0</v>
          </cell>
          <cell r="I11015">
            <v>0</v>
          </cell>
          <cell r="J11015">
            <v>0</v>
          </cell>
          <cell r="K11015">
            <v>0</v>
          </cell>
          <cell r="L11015">
            <v>0</v>
          </cell>
          <cell r="M11015">
            <v>0</v>
          </cell>
          <cell r="N11015">
            <v>0</v>
          </cell>
          <cell r="O11015" t="str">
            <v>+++</v>
          </cell>
        </row>
        <row r="11016">
          <cell r="A11016" t="str">
            <v>660.40.75.075-6350.01</v>
          </cell>
          <cell r="B11016" t="str">
            <v>660</v>
          </cell>
          <cell r="C11016" t="str">
            <v>40</v>
          </cell>
          <cell r="D11016" t="str">
            <v>75</v>
          </cell>
          <cell r="E11016" t="str">
            <v>075</v>
          </cell>
          <cell r="F11016" t="str">
            <v>6350.01</v>
          </cell>
          <cell r="G11016" t="str">
            <v>Maintenance Agreements &amp; Licenses License/Software Maintenance</v>
          </cell>
          <cell r="H11016">
            <v>0</v>
          </cell>
          <cell r="I11016">
            <v>0</v>
          </cell>
          <cell r="J11016">
            <v>0</v>
          </cell>
          <cell r="K11016">
            <v>0</v>
          </cell>
          <cell r="L11016">
            <v>0</v>
          </cell>
          <cell r="M11016">
            <v>0</v>
          </cell>
          <cell r="N11016">
            <v>0</v>
          </cell>
          <cell r="O11016" t="str">
            <v>+++</v>
          </cell>
        </row>
        <row r="11017">
          <cell r="A11017" t="str">
            <v>660.40.75.075-6350.02</v>
          </cell>
          <cell r="B11017" t="str">
            <v>660</v>
          </cell>
          <cell r="C11017" t="str">
            <v>40</v>
          </cell>
          <cell r="D11017" t="str">
            <v>75</v>
          </cell>
          <cell r="E11017" t="str">
            <v>075</v>
          </cell>
          <cell r="F11017" t="str">
            <v>6350.02</v>
          </cell>
          <cell r="G11017" t="str">
            <v>Maintenance Agreements &amp; Licenses Hardware Maintenance</v>
          </cell>
          <cell r="H11017">
            <v>0</v>
          </cell>
          <cell r="I11017">
            <v>0</v>
          </cell>
          <cell r="J11017">
            <v>0</v>
          </cell>
          <cell r="K11017">
            <v>0</v>
          </cell>
          <cell r="L11017">
            <v>0</v>
          </cell>
          <cell r="M11017">
            <v>0</v>
          </cell>
          <cell r="N11017">
            <v>0</v>
          </cell>
          <cell r="O11017" t="str">
            <v>+++</v>
          </cell>
        </row>
        <row r="11018">
          <cell r="A11018" t="str">
            <v>660.40.75.075-6350.03</v>
          </cell>
          <cell r="B11018" t="str">
            <v>660</v>
          </cell>
          <cell r="C11018" t="str">
            <v>40</v>
          </cell>
          <cell r="D11018" t="str">
            <v>75</v>
          </cell>
          <cell r="E11018" t="str">
            <v>075</v>
          </cell>
          <cell r="F11018" t="str">
            <v>6350.03</v>
          </cell>
          <cell r="G11018" t="str">
            <v>Maintenance Agreements &amp; Licenses Maintenance Agreements</v>
          </cell>
          <cell r="H11018">
            <v>0</v>
          </cell>
          <cell r="I11018">
            <v>0</v>
          </cell>
          <cell r="J11018">
            <v>0</v>
          </cell>
          <cell r="K11018">
            <v>0</v>
          </cell>
          <cell r="L11018">
            <v>0</v>
          </cell>
          <cell r="M11018">
            <v>0</v>
          </cell>
          <cell r="N11018">
            <v>0</v>
          </cell>
          <cell r="O11018" t="str">
            <v>+++</v>
          </cell>
        </row>
        <row r="11019">
          <cell r="A11019" t="str">
            <v>660.40.75.075-6350.04</v>
          </cell>
          <cell r="B11019" t="str">
            <v>660</v>
          </cell>
          <cell r="C11019" t="str">
            <v>40</v>
          </cell>
          <cell r="D11019" t="str">
            <v>75</v>
          </cell>
          <cell r="E11019" t="str">
            <v>075</v>
          </cell>
          <cell r="F11019" t="str">
            <v>6350.04</v>
          </cell>
          <cell r="G11019" t="str">
            <v>Maintenance Agreements &amp; Licenses SCADA</v>
          </cell>
          <cell r="H11019">
            <v>0</v>
          </cell>
          <cell r="I11019">
            <v>0</v>
          </cell>
          <cell r="J11019">
            <v>0</v>
          </cell>
          <cell r="K11019">
            <v>0</v>
          </cell>
          <cell r="L11019">
            <v>0</v>
          </cell>
          <cell r="M11019">
            <v>0</v>
          </cell>
          <cell r="N11019">
            <v>0</v>
          </cell>
          <cell r="O11019" t="str">
            <v>+++</v>
          </cell>
        </row>
        <row r="11020">
          <cell r="A11020" t="str">
            <v>660.40.75.075-6350.05</v>
          </cell>
          <cell r="B11020" t="str">
            <v>660</v>
          </cell>
          <cell r="C11020" t="str">
            <v>40</v>
          </cell>
          <cell r="D11020" t="str">
            <v>75</v>
          </cell>
          <cell r="E11020" t="str">
            <v>075</v>
          </cell>
          <cell r="F11020" t="str">
            <v>6350.05</v>
          </cell>
          <cell r="G11020" t="str">
            <v>Maintenance Agreements &amp; Licenses Traffic Control</v>
          </cell>
          <cell r="H11020">
            <v>0</v>
          </cell>
          <cell r="I11020">
            <v>0</v>
          </cell>
          <cell r="J11020">
            <v>0</v>
          </cell>
          <cell r="K11020">
            <v>0</v>
          </cell>
          <cell r="L11020">
            <v>0</v>
          </cell>
          <cell r="M11020">
            <v>0</v>
          </cell>
          <cell r="N11020">
            <v>0</v>
          </cell>
          <cell r="O11020" t="str">
            <v>+++</v>
          </cell>
        </row>
        <row r="11021">
          <cell r="A11021" t="str">
            <v>660.40.75.075-6350.06</v>
          </cell>
          <cell r="B11021" t="str">
            <v>660</v>
          </cell>
          <cell r="C11021" t="str">
            <v>40</v>
          </cell>
          <cell r="D11021" t="str">
            <v>75</v>
          </cell>
          <cell r="E11021" t="str">
            <v>075</v>
          </cell>
          <cell r="F11021" t="str">
            <v>6350.06</v>
          </cell>
          <cell r="G11021" t="str">
            <v>Maintenance Agreements &amp; Licenses Streetlights</v>
          </cell>
          <cell r="H11021">
            <v>0</v>
          </cell>
          <cell r="I11021">
            <v>0</v>
          </cell>
          <cell r="J11021">
            <v>0</v>
          </cell>
          <cell r="K11021">
            <v>0</v>
          </cell>
          <cell r="L11021">
            <v>0</v>
          </cell>
          <cell r="M11021">
            <v>0</v>
          </cell>
          <cell r="N11021">
            <v>0</v>
          </cell>
          <cell r="O11021" t="str">
            <v>+++</v>
          </cell>
        </row>
        <row r="11022">
          <cell r="A11022" t="str">
            <v>660.40.75.075-6375.01</v>
          </cell>
          <cell r="B11022" t="str">
            <v>660</v>
          </cell>
          <cell r="C11022" t="str">
            <v>40</v>
          </cell>
          <cell r="D11022" t="str">
            <v>75</v>
          </cell>
          <cell r="E11022" t="str">
            <v>075</v>
          </cell>
          <cell r="F11022" t="str">
            <v>6375.01</v>
          </cell>
          <cell r="G11022" t="str">
            <v>Operating Fees NPDES Permit Renewal</v>
          </cell>
          <cell r="H11022">
            <v>0</v>
          </cell>
          <cell r="I11022">
            <v>0</v>
          </cell>
          <cell r="J11022">
            <v>0</v>
          </cell>
          <cell r="K11022">
            <v>0</v>
          </cell>
          <cell r="L11022">
            <v>0</v>
          </cell>
          <cell r="M11022">
            <v>0</v>
          </cell>
          <cell r="N11022">
            <v>0</v>
          </cell>
          <cell r="O11022" t="str">
            <v>+++</v>
          </cell>
        </row>
        <row r="11023">
          <cell r="A11023" t="str">
            <v>660.40.75.075-6375.02</v>
          </cell>
          <cell r="B11023" t="str">
            <v>660</v>
          </cell>
          <cell r="C11023" t="str">
            <v>40</v>
          </cell>
          <cell r="D11023" t="str">
            <v>75</v>
          </cell>
          <cell r="E11023" t="str">
            <v>075</v>
          </cell>
          <cell r="F11023" t="str">
            <v>6375.02</v>
          </cell>
          <cell r="G11023" t="str">
            <v>Operating Fees NPDES Permit Compliance</v>
          </cell>
          <cell r="H11023">
            <v>0</v>
          </cell>
          <cell r="I11023">
            <v>0</v>
          </cell>
          <cell r="J11023">
            <v>0</v>
          </cell>
          <cell r="K11023">
            <v>0</v>
          </cell>
          <cell r="L11023">
            <v>0</v>
          </cell>
          <cell r="M11023">
            <v>0</v>
          </cell>
          <cell r="N11023">
            <v>0</v>
          </cell>
          <cell r="O11023" t="str">
            <v>+++</v>
          </cell>
        </row>
        <row r="11024">
          <cell r="A11024" t="str">
            <v>660.40.75.075-6375.03</v>
          </cell>
          <cell r="B11024" t="str">
            <v>660</v>
          </cell>
          <cell r="C11024" t="str">
            <v>40</v>
          </cell>
          <cell r="D11024" t="str">
            <v>75</v>
          </cell>
          <cell r="E11024" t="str">
            <v>075</v>
          </cell>
          <cell r="F11024" t="str">
            <v>6375.03</v>
          </cell>
          <cell r="G11024" t="str">
            <v>Operating Fees SSJID Drainage</v>
          </cell>
          <cell r="H11024">
            <v>0</v>
          </cell>
          <cell r="I11024">
            <v>0</v>
          </cell>
          <cell r="J11024">
            <v>0</v>
          </cell>
          <cell r="K11024">
            <v>0</v>
          </cell>
          <cell r="L11024">
            <v>0</v>
          </cell>
          <cell r="M11024">
            <v>0</v>
          </cell>
          <cell r="N11024">
            <v>0</v>
          </cell>
          <cell r="O11024" t="str">
            <v>+++</v>
          </cell>
        </row>
        <row r="11025">
          <cell r="A11025" t="str">
            <v>660.40.75.075-6375.04</v>
          </cell>
          <cell r="B11025" t="str">
            <v>660</v>
          </cell>
          <cell r="C11025" t="str">
            <v>40</v>
          </cell>
          <cell r="D11025" t="str">
            <v>75</v>
          </cell>
          <cell r="E11025" t="str">
            <v>075</v>
          </cell>
          <cell r="F11025" t="str">
            <v>6375.04</v>
          </cell>
          <cell r="G11025" t="str">
            <v>Operating Fees Operating Permits</v>
          </cell>
          <cell r="H11025">
            <v>0</v>
          </cell>
          <cell r="I11025">
            <v>0</v>
          </cell>
          <cell r="J11025">
            <v>0</v>
          </cell>
          <cell r="K11025">
            <v>0</v>
          </cell>
          <cell r="L11025">
            <v>0</v>
          </cell>
          <cell r="M11025">
            <v>0</v>
          </cell>
          <cell r="N11025">
            <v>0</v>
          </cell>
          <cell r="O11025" t="str">
            <v>+++</v>
          </cell>
        </row>
        <row r="11026">
          <cell r="A11026" t="str">
            <v>660.40.75.075-6375.05</v>
          </cell>
          <cell r="B11026" t="str">
            <v>660</v>
          </cell>
          <cell r="C11026" t="str">
            <v>40</v>
          </cell>
          <cell r="D11026" t="str">
            <v>75</v>
          </cell>
          <cell r="E11026" t="str">
            <v>075</v>
          </cell>
          <cell r="F11026" t="str">
            <v>6375.05</v>
          </cell>
          <cell r="G11026" t="str">
            <v>Operating Fees Annual Waste Discharger</v>
          </cell>
          <cell r="H11026">
            <v>0</v>
          </cell>
          <cell r="I11026">
            <v>0</v>
          </cell>
          <cell r="J11026">
            <v>0</v>
          </cell>
          <cell r="K11026">
            <v>0</v>
          </cell>
          <cell r="L11026">
            <v>0</v>
          </cell>
          <cell r="M11026">
            <v>0</v>
          </cell>
          <cell r="N11026">
            <v>0</v>
          </cell>
          <cell r="O11026" t="str">
            <v>+++</v>
          </cell>
        </row>
        <row r="11027">
          <cell r="A11027" t="str">
            <v>660.40.75.075-6375.07</v>
          </cell>
          <cell r="B11027" t="str">
            <v>660</v>
          </cell>
          <cell r="C11027" t="str">
            <v>40</v>
          </cell>
          <cell r="D11027" t="str">
            <v>75</v>
          </cell>
          <cell r="E11027" t="str">
            <v>075</v>
          </cell>
          <cell r="F11027" t="str">
            <v>6375.07</v>
          </cell>
          <cell r="G11027" t="str">
            <v>Operating Fees Permit</v>
          </cell>
          <cell r="H11027">
            <v>0</v>
          </cell>
          <cell r="I11027">
            <v>0</v>
          </cell>
          <cell r="J11027">
            <v>0</v>
          </cell>
          <cell r="K11027">
            <v>0</v>
          </cell>
          <cell r="L11027">
            <v>0</v>
          </cell>
          <cell r="M11027">
            <v>0</v>
          </cell>
          <cell r="N11027">
            <v>0</v>
          </cell>
          <cell r="O11027" t="str">
            <v>+++</v>
          </cell>
        </row>
        <row r="11028">
          <cell r="A11028" t="str">
            <v>660.40.75.075-6375.08</v>
          </cell>
          <cell r="B11028" t="str">
            <v>660</v>
          </cell>
          <cell r="C11028" t="str">
            <v>40</v>
          </cell>
          <cell r="D11028" t="str">
            <v>75</v>
          </cell>
          <cell r="E11028" t="str">
            <v>075</v>
          </cell>
          <cell r="F11028" t="str">
            <v>6375.08</v>
          </cell>
          <cell r="G11028" t="str">
            <v>Operating Fees Operating Permits Reg</v>
          </cell>
          <cell r="H11028">
            <v>0</v>
          </cell>
          <cell r="I11028">
            <v>0</v>
          </cell>
          <cell r="J11028">
            <v>0</v>
          </cell>
          <cell r="K11028">
            <v>0</v>
          </cell>
          <cell r="L11028">
            <v>0</v>
          </cell>
          <cell r="M11028">
            <v>0</v>
          </cell>
          <cell r="N11028">
            <v>0</v>
          </cell>
          <cell r="O11028" t="str">
            <v>+++</v>
          </cell>
        </row>
        <row r="11029">
          <cell r="A11029" t="str">
            <v>660.40.75.075-6375.09</v>
          </cell>
          <cell r="B11029" t="str">
            <v>660</v>
          </cell>
          <cell r="C11029" t="str">
            <v>40</v>
          </cell>
          <cell r="D11029" t="str">
            <v>75</v>
          </cell>
          <cell r="E11029" t="str">
            <v>075</v>
          </cell>
          <cell r="F11029" t="str">
            <v>6375.09</v>
          </cell>
          <cell r="G11029" t="str">
            <v>Operating Fees Dumping</v>
          </cell>
          <cell r="H11029">
            <v>0</v>
          </cell>
          <cell r="I11029">
            <v>0</v>
          </cell>
          <cell r="J11029">
            <v>0</v>
          </cell>
          <cell r="K11029">
            <v>0</v>
          </cell>
          <cell r="L11029">
            <v>0</v>
          </cell>
          <cell r="M11029">
            <v>0</v>
          </cell>
          <cell r="N11029">
            <v>0</v>
          </cell>
          <cell r="O11029" t="str">
            <v>+++</v>
          </cell>
        </row>
        <row r="11030">
          <cell r="A11030" t="str">
            <v>660.40.75.075-6375.10</v>
          </cell>
          <cell r="B11030" t="str">
            <v>660</v>
          </cell>
          <cell r="C11030" t="str">
            <v>40</v>
          </cell>
          <cell r="D11030" t="str">
            <v>75</v>
          </cell>
          <cell r="E11030" t="str">
            <v>075</v>
          </cell>
          <cell r="F11030" t="str">
            <v>6375.10</v>
          </cell>
          <cell r="G11030" t="str">
            <v>Operating Fees Sludge Disposal</v>
          </cell>
          <cell r="H11030">
            <v>0</v>
          </cell>
          <cell r="I11030">
            <v>0</v>
          </cell>
          <cell r="J11030">
            <v>0</v>
          </cell>
          <cell r="K11030">
            <v>0</v>
          </cell>
          <cell r="L11030">
            <v>0</v>
          </cell>
          <cell r="M11030">
            <v>0</v>
          </cell>
          <cell r="N11030">
            <v>0</v>
          </cell>
          <cell r="O11030" t="str">
            <v>+++</v>
          </cell>
        </row>
        <row r="11031">
          <cell r="A11031" t="str">
            <v>660.40.75.075-6375.11</v>
          </cell>
          <cell r="B11031" t="str">
            <v>660</v>
          </cell>
          <cell r="C11031" t="str">
            <v>40</v>
          </cell>
          <cell r="D11031" t="str">
            <v>75</v>
          </cell>
          <cell r="E11031" t="str">
            <v>075</v>
          </cell>
          <cell r="F11031" t="str">
            <v>6375.11</v>
          </cell>
          <cell r="G11031" t="str">
            <v>Operating Fees Compost Tipping</v>
          </cell>
          <cell r="H11031">
            <v>0</v>
          </cell>
          <cell r="I11031">
            <v>0</v>
          </cell>
          <cell r="J11031">
            <v>0</v>
          </cell>
          <cell r="K11031">
            <v>0</v>
          </cell>
          <cell r="L11031">
            <v>0</v>
          </cell>
          <cell r="M11031">
            <v>0</v>
          </cell>
          <cell r="N11031">
            <v>0</v>
          </cell>
          <cell r="O11031" t="str">
            <v>+++</v>
          </cell>
        </row>
        <row r="11032">
          <cell r="A11032" t="str">
            <v>660.40.75.075-6375.12</v>
          </cell>
          <cell r="B11032" t="str">
            <v>660</v>
          </cell>
          <cell r="C11032" t="str">
            <v>40</v>
          </cell>
          <cell r="D11032" t="str">
            <v>75</v>
          </cell>
          <cell r="E11032" t="str">
            <v>075</v>
          </cell>
          <cell r="F11032" t="str">
            <v>6375.12</v>
          </cell>
          <cell r="G11032" t="str">
            <v>Operating Fees Curbside Recycling</v>
          </cell>
          <cell r="H11032">
            <v>0</v>
          </cell>
          <cell r="I11032">
            <v>0</v>
          </cell>
          <cell r="J11032">
            <v>0</v>
          </cell>
          <cell r="K11032">
            <v>0</v>
          </cell>
          <cell r="L11032">
            <v>0</v>
          </cell>
          <cell r="M11032">
            <v>0</v>
          </cell>
          <cell r="N11032">
            <v>0</v>
          </cell>
          <cell r="O11032" t="str">
            <v>+++</v>
          </cell>
        </row>
        <row r="11033">
          <cell r="A11033" t="str">
            <v>660.40.75.075-6375.15</v>
          </cell>
          <cell r="B11033" t="str">
            <v>660</v>
          </cell>
          <cell r="C11033" t="str">
            <v>40</v>
          </cell>
          <cell r="D11033" t="str">
            <v>75</v>
          </cell>
          <cell r="E11033" t="str">
            <v>075</v>
          </cell>
          <cell r="F11033" t="str">
            <v>6375.15</v>
          </cell>
          <cell r="G11033" t="str">
            <v>Operating Fees Concrete/Asphalt Tipping</v>
          </cell>
          <cell r="H11033">
            <v>0</v>
          </cell>
          <cell r="I11033">
            <v>0</v>
          </cell>
          <cell r="J11033">
            <v>0</v>
          </cell>
          <cell r="K11033">
            <v>0</v>
          </cell>
          <cell r="L11033">
            <v>0</v>
          </cell>
          <cell r="M11033">
            <v>0</v>
          </cell>
          <cell r="N11033">
            <v>0</v>
          </cell>
          <cell r="O11033" t="str">
            <v>+++</v>
          </cell>
        </row>
        <row r="11034">
          <cell r="A11034" t="str">
            <v>660.40.75.075-6375.16</v>
          </cell>
          <cell r="B11034" t="str">
            <v>660</v>
          </cell>
          <cell r="C11034" t="str">
            <v>40</v>
          </cell>
          <cell r="D11034" t="str">
            <v>75</v>
          </cell>
          <cell r="E11034" t="str">
            <v>075</v>
          </cell>
          <cell r="F11034" t="str">
            <v>6375.16</v>
          </cell>
          <cell r="G11034" t="str">
            <v>Operating Fees Universal Waste Recycling</v>
          </cell>
          <cell r="H11034">
            <v>0</v>
          </cell>
          <cell r="I11034">
            <v>0</v>
          </cell>
          <cell r="J11034">
            <v>0</v>
          </cell>
          <cell r="K11034">
            <v>0</v>
          </cell>
          <cell r="L11034">
            <v>0</v>
          </cell>
          <cell r="M11034">
            <v>0</v>
          </cell>
          <cell r="N11034">
            <v>0</v>
          </cell>
          <cell r="O11034" t="str">
            <v>+++</v>
          </cell>
        </row>
        <row r="11035">
          <cell r="A11035" t="str">
            <v>660.40.75.075-6375.18</v>
          </cell>
          <cell r="B11035" t="str">
            <v>660</v>
          </cell>
          <cell r="C11035" t="str">
            <v>40</v>
          </cell>
          <cell r="D11035" t="str">
            <v>75</v>
          </cell>
          <cell r="E11035" t="str">
            <v>075</v>
          </cell>
          <cell r="F11035" t="str">
            <v>6375.18</v>
          </cell>
          <cell r="G11035" t="str">
            <v>Operating Fees Used Oil Recycling</v>
          </cell>
          <cell r="H11035">
            <v>0</v>
          </cell>
          <cell r="I11035">
            <v>0</v>
          </cell>
          <cell r="J11035">
            <v>0</v>
          </cell>
          <cell r="K11035">
            <v>0</v>
          </cell>
          <cell r="L11035">
            <v>0</v>
          </cell>
          <cell r="M11035">
            <v>0</v>
          </cell>
          <cell r="N11035">
            <v>0</v>
          </cell>
          <cell r="O11035" t="str">
            <v>+++</v>
          </cell>
        </row>
        <row r="11036">
          <cell r="A11036" t="str">
            <v>660.40.75.075-6375.19</v>
          </cell>
          <cell r="B11036" t="str">
            <v>660</v>
          </cell>
          <cell r="C11036" t="str">
            <v>40</v>
          </cell>
          <cell r="D11036" t="str">
            <v>75</v>
          </cell>
          <cell r="E11036" t="str">
            <v>075</v>
          </cell>
          <cell r="F11036" t="str">
            <v>6375.19</v>
          </cell>
          <cell r="G11036" t="str">
            <v>Operating Fees Highway Signal</v>
          </cell>
          <cell r="H11036">
            <v>0</v>
          </cell>
          <cell r="I11036">
            <v>0</v>
          </cell>
          <cell r="J11036">
            <v>0</v>
          </cell>
          <cell r="K11036">
            <v>0</v>
          </cell>
          <cell r="L11036">
            <v>0</v>
          </cell>
          <cell r="M11036">
            <v>0</v>
          </cell>
          <cell r="N11036">
            <v>0</v>
          </cell>
          <cell r="O11036" t="str">
            <v>+++</v>
          </cell>
        </row>
        <row r="11037">
          <cell r="A11037" t="str">
            <v>660.40.75.075-6375.20</v>
          </cell>
          <cell r="B11037" t="str">
            <v>660</v>
          </cell>
          <cell r="C11037" t="str">
            <v>40</v>
          </cell>
          <cell r="D11037" t="str">
            <v>75</v>
          </cell>
          <cell r="E11037" t="str">
            <v>075</v>
          </cell>
          <cell r="F11037" t="str">
            <v>6375.20</v>
          </cell>
          <cell r="G11037" t="str">
            <v>Operating Fees Fines and Penalties</v>
          </cell>
          <cell r="H11037">
            <v>0</v>
          </cell>
          <cell r="I11037">
            <v>0</v>
          </cell>
          <cell r="J11037">
            <v>0</v>
          </cell>
          <cell r="K11037">
            <v>0</v>
          </cell>
          <cell r="L11037">
            <v>0</v>
          </cell>
          <cell r="M11037">
            <v>0</v>
          </cell>
          <cell r="N11037">
            <v>0</v>
          </cell>
          <cell r="O11037" t="str">
            <v>+++</v>
          </cell>
        </row>
        <row r="11038">
          <cell r="A11038" t="str">
            <v>660.40.75.075-6400.01</v>
          </cell>
          <cell r="B11038" t="str">
            <v>660</v>
          </cell>
          <cell r="C11038" t="str">
            <v>40</v>
          </cell>
          <cell r="D11038" t="str">
            <v>75</v>
          </cell>
          <cell r="E11038" t="str">
            <v>075</v>
          </cell>
          <cell r="F11038" t="str">
            <v>6400.01</v>
          </cell>
          <cell r="G11038" t="str">
            <v>Repairs &amp; Maintenance Building</v>
          </cell>
          <cell r="H11038">
            <v>0</v>
          </cell>
          <cell r="I11038">
            <v>0</v>
          </cell>
          <cell r="J11038">
            <v>0</v>
          </cell>
          <cell r="K11038">
            <v>0</v>
          </cell>
          <cell r="L11038">
            <v>0</v>
          </cell>
          <cell r="M11038">
            <v>0</v>
          </cell>
          <cell r="N11038">
            <v>0</v>
          </cell>
          <cell r="O11038" t="str">
            <v>+++</v>
          </cell>
        </row>
        <row r="11039">
          <cell r="A11039" t="str">
            <v>660.40.75.075-6400.02</v>
          </cell>
          <cell r="B11039" t="str">
            <v>660</v>
          </cell>
          <cell r="C11039" t="str">
            <v>40</v>
          </cell>
          <cell r="D11039" t="str">
            <v>75</v>
          </cell>
          <cell r="E11039" t="str">
            <v>075</v>
          </cell>
          <cell r="F11039" t="str">
            <v>6400.02</v>
          </cell>
          <cell r="G11039" t="str">
            <v>Repairs &amp; Maintenance Minor Equipment/Other</v>
          </cell>
          <cell r="H11039">
            <v>0</v>
          </cell>
          <cell r="I11039">
            <v>0</v>
          </cell>
          <cell r="J11039">
            <v>0</v>
          </cell>
          <cell r="K11039">
            <v>0</v>
          </cell>
          <cell r="L11039">
            <v>0</v>
          </cell>
          <cell r="M11039">
            <v>0</v>
          </cell>
          <cell r="N11039">
            <v>0</v>
          </cell>
          <cell r="O11039" t="str">
            <v>+++</v>
          </cell>
        </row>
        <row r="11040">
          <cell r="A11040" t="str">
            <v>660.40.75.075-6400.03</v>
          </cell>
          <cell r="B11040" t="str">
            <v>660</v>
          </cell>
          <cell r="C11040" t="str">
            <v>40</v>
          </cell>
          <cell r="D11040" t="str">
            <v>75</v>
          </cell>
          <cell r="E11040" t="str">
            <v>075</v>
          </cell>
          <cell r="F11040" t="str">
            <v>6400.03</v>
          </cell>
          <cell r="G11040" t="str">
            <v>Repairs &amp; Maintenance Major Repair &amp; Contingency</v>
          </cell>
          <cell r="H11040">
            <v>0</v>
          </cell>
          <cell r="I11040">
            <v>0</v>
          </cell>
          <cell r="J11040">
            <v>0</v>
          </cell>
          <cell r="K11040">
            <v>0</v>
          </cell>
          <cell r="L11040">
            <v>0</v>
          </cell>
          <cell r="M11040">
            <v>0</v>
          </cell>
          <cell r="N11040">
            <v>0</v>
          </cell>
          <cell r="O11040" t="str">
            <v>+++</v>
          </cell>
        </row>
        <row r="11041">
          <cell r="A11041" t="str">
            <v>660.40.75.075-6400.04</v>
          </cell>
          <cell r="B11041" t="str">
            <v>660</v>
          </cell>
          <cell r="C11041" t="str">
            <v>40</v>
          </cell>
          <cell r="D11041" t="str">
            <v>75</v>
          </cell>
          <cell r="E11041" t="str">
            <v>075</v>
          </cell>
          <cell r="F11041" t="str">
            <v>6400.04</v>
          </cell>
          <cell r="G11041" t="str">
            <v>Repairs &amp; Maintenance Equipment Rental</v>
          </cell>
          <cell r="H11041">
            <v>0</v>
          </cell>
          <cell r="I11041">
            <v>0</v>
          </cell>
          <cell r="J11041">
            <v>0</v>
          </cell>
          <cell r="K11041">
            <v>0</v>
          </cell>
          <cell r="L11041">
            <v>0</v>
          </cell>
          <cell r="M11041">
            <v>0</v>
          </cell>
          <cell r="N11041">
            <v>0</v>
          </cell>
          <cell r="O11041" t="str">
            <v>+++</v>
          </cell>
        </row>
        <row r="11042">
          <cell r="A11042" t="str">
            <v>660.40.75.075-6400.05</v>
          </cell>
          <cell r="B11042" t="str">
            <v>660</v>
          </cell>
          <cell r="C11042" t="str">
            <v>40</v>
          </cell>
          <cell r="D11042" t="str">
            <v>75</v>
          </cell>
          <cell r="E11042" t="str">
            <v>075</v>
          </cell>
          <cell r="F11042" t="str">
            <v>6400.05</v>
          </cell>
          <cell r="G11042" t="str">
            <v>Repairs &amp; Maintenance Vehicle</v>
          </cell>
          <cell r="H11042">
            <v>0</v>
          </cell>
          <cell r="I11042">
            <v>0</v>
          </cell>
          <cell r="J11042">
            <v>0</v>
          </cell>
          <cell r="K11042">
            <v>0</v>
          </cell>
          <cell r="L11042">
            <v>0</v>
          </cell>
          <cell r="M11042">
            <v>0</v>
          </cell>
          <cell r="N11042">
            <v>0</v>
          </cell>
          <cell r="O11042" t="str">
            <v>+++</v>
          </cell>
        </row>
        <row r="11043">
          <cell r="A11043" t="str">
            <v>660.40.75.075-6400.07</v>
          </cell>
          <cell r="B11043" t="str">
            <v>660</v>
          </cell>
          <cell r="C11043" t="str">
            <v>40</v>
          </cell>
          <cell r="D11043" t="str">
            <v>75</v>
          </cell>
          <cell r="E11043" t="str">
            <v>075</v>
          </cell>
          <cell r="F11043" t="str">
            <v>6400.07</v>
          </cell>
          <cell r="G11043" t="str">
            <v>Repairs &amp; Maintenance Radio Communication</v>
          </cell>
          <cell r="H11043">
            <v>0</v>
          </cell>
          <cell r="I11043">
            <v>0</v>
          </cell>
          <cell r="J11043">
            <v>0</v>
          </cell>
          <cell r="K11043">
            <v>0</v>
          </cell>
          <cell r="L11043">
            <v>0</v>
          </cell>
          <cell r="M11043">
            <v>0</v>
          </cell>
          <cell r="N11043">
            <v>0</v>
          </cell>
          <cell r="O11043" t="str">
            <v>+++</v>
          </cell>
        </row>
        <row r="11044">
          <cell r="A11044" t="str">
            <v>660.40.75.075-6400.09</v>
          </cell>
          <cell r="B11044" t="str">
            <v>660</v>
          </cell>
          <cell r="C11044" t="str">
            <v>40</v>
          </cell>
          <cell r="D11044" t="str">
            <v>75</v>
          </cell>
          <cell r="E11044" t="str">
            <v>075</v>
          </cell>
          <cell r="F11044" t="str">
            <v>6400.09</v>
          </cell>
          <cell r="G11044" t="str">
            <v>Repairs &amp; Maintenance Well</v>
          </cell>
          <cell r="H11044">
            <v>0</v>
          </cell>
          <cell r="I11044">
            <v>0</v>
          </cell>
          <cell r="J11044">
            <v>0</v>
          </cell>
          <cell r="K11044">
            <v>0</v>
          </cell>
          <cell r="L11044">
            <v>0</v>
          </cell>
          <cell r="M11044">
            <v>0</v>
          </cell>
          <cell r="N11044">
            <v>0</v>
          </cell>
          <cell r="O11044" t="str">
            <v>+++</v>
          </cell>
        </row>
        <row r="11045">
          <cell r="A11045" t="str">
            <v>660.40.75.075-6400.10</v>
          </cell>
          <cell r="B11045" t="str">
            <v>660</v>
          </cell>
          <cell r="C11045" t="str">
            <v>40</v>
          </cell>
          <cell r="D11045" t="str">
            <v>75</v>
          </cell>
          <cell r="E11045" t="str">
            <v>075</v>
          </cell>
          <cell r="F11045" t="str">
            <v>6400.10</v>
          </cell>
          <cell r="G11045" t="str">
            <v>Repairs &amp; Maintenance Pavement</v>
          </cell>
          <cell r="H11045">
            <v>0</v>
          </cell>
          <cell r="I11045">
            <v>0</v>
          </cell>
          <cell r="J11045">
            <v>0</v>
          </cell>
          <cell r="K11045">
            <v>0</v>
          </cell>
          <cell r="L11045">
            <v>0</v>
          </cell>
          <cell r="M11045">
            <v>0</v>
          </cell>
          <cell r="N11045">
            <v>0</v>
          </cell>
          <cell r="O11045" t="str">
            <v>+++</v>
          </cell>
        </row>
        <row r="11046">
          <cell r="A11046" t="str">
            <v>660.40.75.075-6400.12</v>
          </cell>
          <cell r="B11046" t="str">
            <v>660</v>
          </cell>
          <cell r="C11046" t="str">
            <v>40</v>
          </cell>
          <cell r="D11046" t="str">
            <v>75</v>
          </cell>
          <cell r="E11046" t="str">
            <v>075</v>
          </cell>
          <cell r="F11046" t="str">
            <v>6400.12</v>
          </cell>
          <cell r="G11046" t="str">
            <v>Repairs &amp; Maintenance Pump</v>
          </cell>
          <cell r="H11046">
            <v>0</v>
          </cell>
          <cell r="I11046">
            <v>0</v>
          </cell>
          <cell r="J11046">
            <v>0</v>
          </cell>
          <cell r="K11046">
            <v>0</v>
          </cell>
          <cell r="L11046">
            <v>0</v>
          </cell>
          <cell r="M11046">
            <v>0</v>
          </cell>
          <cell r="N11046">
            <v>0</v>
          </cell>
          <cell r="O11046" t="str">
            <v>+++</v>
          </cell>
        </row>
        <row r="11047">
          <cell r="A11047" t="str">
            <v>660.40.75.075-6400.13</v>
          </cell>
          <cell r="B11047" t="str">
            <v>660</v>
          </cell>
          <cell r="C11047" t="str">
            <v>40</v>
          </cell>
          <cell r="D11047" t="str">
            <v>75</v>
          </cell>
          <cell r="E11047" t="str">
            <v>075</v>
          </cell>
          <cell r="F11047" t="str">
            <v>6400.13</v>
          </cell>
          <cell r="G11047" t="str">
            <v>Repairs &amp; Maintenance Storm Drain</v>
          </cell>
          <cell r="H11047">
            <v>0</v>
          </cell>
          <cell r="I11047">
            <v>0</v>
          </cell>
          <cell r="J11047">
            <v>0</v>
          </cell>
          <cell r="K11047">
            <v>0</v>
          </cell>
          <cell r="L11047">
            <v>0</v>
          </cell>
          <cell r="M11047">
            <v>0</v>
          </cell>
          <cell r="N11047">
            <v>0</v>
          </cell>
          <cell r="O11047" t="str">
            <v>+++</v>
          </cell>
        </row>
        <row r="11048">
          <cell r="A11048" t="str">
            <v>660.40.75.075-6400.19</v>
          </cell>
          <cell r="B11048" t="str">
            <v>660</v>
          </cell>
          <cell r="C11048" t="str">
            <v>40</v>
          </cell>
          <cell r="D11048" t="str">
            <v>75</v>
          </cell>
          <cell r="E11048" t="str">
            <v>075</v>
          </cell>
          <cell r="F11048" t="str">
            <v>6400.19</v>
          </cell>
          <cell r="G11048" t="str">
            <v>Repairs &amp; Maintenance Testing/Certifications</v>
          </cell>
          <cell r="H11048">
            <v>0</v>
          </cell>
          <cell r="I11048">
            <v>0</v>
          </cell>
          <cell r="J11048">
            <v>0</v>
          </cell>
          <cell r="K11048">
            <v>0</v>
          </cell>
          <cell r="L11048">
            <v>0</v>
          </cell>
          <cell r="M11048">
            <v>0</v>
          </cell>
          <cell r="N11048">
            <v>0</v>
          </cell>
          <cell r="O11048" t="str">
            <v>+++</v>
          </cell>
        </row>
        <row r="11049">
          <cell r="A11049" t="str">
            <v>660.40.75.075-6400.20</v>
          </cell>
          <cell r="B11049" t="str">
            <v>660</v>
          </cell>
          <cell r="C11049" t="str">
            <v>40</v>
          </cell>
          <cell r="D11049" t="str">
            <v>75</v>
          </cell>
          <cell r="E11049" t="str">
            <v>075</v>
          </cell>
          <cell r="F11049" t="str">
            <v>6400.20</v>
          </cell>
          <cell r="G11049" t="str">
            <v>Repairs &amp; Maintenance Property Maintenance</v>
          </cell>
          <cell r="H11049">
            <v>0</v>
          </cell>
          <cell r="I11049">
            <v>0</v>
          </cell>
          <cell r="J11049">
            <v>0</v>
          </cell>
          <cell r="K11049">
            <v>0</v>
          </cell>
          <cell r="L11049">
            <v>0</v>
          </cell>
          <cell r="M11049">
            <v>0</v>
          </cell>
          <cell r="N11049">
            <v>0</v>
          </cell>
          <cell r="O11049" t="str">
            <v>+++</v>
          </cell>
        </row>
        <row r="11050">
          <cell r="A11050" t="str">
            <v>660.40.75.075-6400.21</v>
          </cell>
          <cell r="B11050" t="str">
            <v>660</v>
          </cell>
          <cell r="C11050" t="str">
            <v>40</v>
          </cell>
          <cell r="D11050" t="str">
            <v>75</v>
          </cell>
          <cell r="E11050" t="str">
            <v>075</v>
          </cell>
          <cell r="F11050" t="str">
            <v>6400.21</v>
          </cell>
          <cell r="G11050" t="str">
            <v>Repairs &amp; Maintenance Soundwall/Barriers</v>
          </cell>
          <cell r="H11050">
            <v>0</v>
          </cell>
          <cell r="I11050">
            <v>0</v>
          </cell>
          <cell r="J11050">
            <v>0</v>
          </cell>
          <cell r="K11050">
            <v>0</v>
          </cell>
          <cell r="L11050">
            <v>0</v>
          </cell>
          <cell r="M11050">
            <v>0</v>
          </cell>
          <cell r="N11050">
            <v>0</v>
          </cell>
          <cell r="O11050" t="str">
            <v>+++</v>
          </cell>
        </row>
        <row r="11051">
          <cell r="A11051" t="str">
            <v>660.40.75.075-6400.22</v>
          </cell>
          <cell r="B11051" t="str">
            <v>660</v>
          </cell>
          <cell r="C11051" t="str">
            <v>40</v>
          </cell>
          <cell r="D11051" t="str">
            <v>75</v>
          </cell>
          <cell r="E11051" t="str">
            <v>075</v>
          </cell>
          <cell r="F11051" t="str">
            <v>6400.22</v>
          </cell>
          <cell r="G11051" t="str">
            <v>Repairs &amp; Maintenance Curb Gutter Sidewalk</v>
          </cell>
          <cell r="H11051">
            <v>0</v>
          </cell>
          <cell r="I11051">
            <v>0</v>
          </cell>
          <cell r="J11051">
            <v>0</v>
          </cell>
          <cell r="K11051">
            <v>0</v>
          </cell>
          <cell r="L11051">
            <v>0</v>
          </cell>
          <cell r="M11051">
            <v>0</v>
          </cell>
          <cell r="N11051">
            <v>0</v>
          </cell>
          <cell r="O11051" t="str">
            <v>+++</v>
          </cell>
        </row>
        <row r="11052">
          <cell r="A11052" t="str">
            <v>660.40.75.075-6400.23</v>
          </cell>
          <cell r="B11052" t="str">
            <v>660</v>
          </cell>
          <cell r="C11052" t="str">
            <v>40</v>
          </cell>
          <cell r="D11052" t="str">
            <v>75</v>
          </cell>
          <cell r="E11052" t="str">
            <v>075</v>
          </cell>
          <cell r="F11052" t="str">
            <v>6400.23</v>
          </cell>
          <cell r="G11052" t="str">
            <v>Repairs &amp; Maintenance Bin Repair</v>
          </cell>
          <cell r="H11052">
            <v>0</v>
          </cell>
          <cell r="I11052">
            <v>0</v>
          </cell>
          <cell r="J11052">
            <v>0</v>
          </cell>
          <cell r="K11052">
            <v>0</v>
          </cell>
          <cell r="L11052">
            <v>0</v>
          </cell>
          <cell r="M11052">
            <v>0</v>
          </cell>
          <cell r="N11052">
            <v>0</v>
          </cell>
          <cell r="O11052" t="str">
            <v>+++</v>
          </cell>
        </row>
        <row r="11053">
          <cell r="A11053" t="str">
            <v>660.40.75.075-6410.02</v>
          </cell>
          <cell r="B11053" t="str">
            <v>660</v>
          </cell>
          <cell r="C11053" t="str">
            <v>40</v>
          </cell>
          <cell r="D11053" t="str">
            <v>75</v>
          </cell>
          <cell r="E11053" t="str">
            <v>075</v>
          </cell>
          <cell r="F11053" t="str">
            <v>6410.02</v>
          </cell>
          <cell r="G11053" t="str">
            <v>Repairs &amp; Maintenance-Transportation Slurry/Overlay</v>
          </cell>
          <cell r="H11053">
            <v>0</v>
          </cell>
          <cell r="I11053">
            <v>0</v>
          </cell>
          <cell r="J11053">
            <v>0</v>
          </cell>
          <cell r="K11053">
            <v>0</v>
          </cell>
          <cell r="L11053">
            <v>0</v>
          </cell>
          <cell r="M11053">
            <v>0</v>
          </cell>
          <cell r="N11053">
            <v>0</v>
          </cell>
          <cell r="O11053" t="str">
            <v>+++</v>
          </cell>
        </row>
        <row r="11054">
          <cell r="A11054" t="str">
            <v>660.40.75.075-6500.04</v>
          </cell>
          <cell r="B11054" t="str">
            <v>660</v>
          </cell>
          <cell r="C11054" t="str">
            <v>40</v>
          </cell>
          <cell r="D11054" t="str">
            <v>75</v>
          </cell>
          <cell r="E11054" t="str">
            <v>075</v>
          </cell>
          <cell r="F11054" t="str">
            <v>6500.04</v>
          </cell>
          <cell r="G11054" t="str">
            <v>Claims &amp; Insurance Insurance Premiums</v>
          </cell>
          <cell r="H11054">
            <v>0</v>
          </cell>
          <cell r="I11054">
            <v>0</v>
          </cell>
          <cell r="J11054">
            <v>0</v>
          </cell>
          <cell r="K11054">
            <v>0</v>
          </cell>
          <cell r="L11054">
            <v>0</v>
          </cell>
          <cell r="M11054">
            <v>0</v>
          </cell>
          <cell r="N11054">
            <v>0</v>
          </cell>
          <cell r="O11054" t="str">
            <v>+++</v>
          </cell>
        </row>
        <row r="11055">
          <cell r="A11055" t="str">
            <v>660.40.75.075-6600.01</v>
          </cell>
          <cell r="B11055" t="str">
            <v>660</v>
          </cell>
          <cell r="C11055" t="str">
            <v>40</v>
          </cell>
          <cell r="D11055" t="str">
            <v>75</v>
          </cell>
          <cell r="E11055" t="str">
            <v>075</v>
          </cell>
          <cell r="F11055" t="str">
            <v>6600.01</v>
          </cell>
          <cell r="G11055" t="str">
            <v>Administrative Expenses Meetings</v>
          </cell>
          <cell r="H11055">
            <v>0</v>
          </cell>
          <cell r="I11055">
            <v>0</v>
          </cell>
          <cell r="J11055">
            <v>0</v>
          </cell>
          <cell r="K11055">
            <v>0</v>
          </cell>
          <cell r="L11055">
            <v>0</v>
          </cell>
          <cell r="M11055">
            <v>0</v>
          </cell>
          <cell r="N11055">
            <v>0</v>
          </cell>
          <cell r="O11055" t="str">
            <v>+++</v>
          </cell>
        </row>
        <row r="11056">
          <cell r="A11056" t="str">
            <v>660.40.75.075-6600.03</v>
          </cell>
          <cell r="B11056" t="str">
            <v>660</v>
          </cell>
          <cell r="C11056" t="str">
            <v>40</v>
          </cell>
          <cell r="D11056" t="str">
            <v>75</v>
          </cell>
          <cell r="E11056" t="str">
            <v>075</v>
          </cell>
          <cell r="F11056" t="str">
            <v>6600.03</v>
          </cell>
          <cell r="G11056" t="str">
            <v>Administrative Expenses Mileage Reimbursement</v>
          </cell>
          <cell r="H11056">
            <v>0</v>
          </cell>
          <cell r="I11056">
            <v>0</v>
          </cell>
          <cell r="J11056">
            <v>0</v>
          </cell>
          <cell r="K11056">
            <v>0</v>
          </cell>
          <cell r="L11056">
            <v>0</v>
          </cell>
          <cell r="M11056">
            <v>0</v>
          </cell>
          <cell r="N11056">
            <v>0</v>
          </cell>
          <cell r="O11056" t="str">
            <v>+++</v>
          </cell>
        </row>
        <row r="11057">
          <cell r="A11057" t="str">
            <v>660.40.75.075-6600.04</v>
          </cell>
          <cell r="B11057" t="str">
            <v>660</v>
          </cell>
          <cell r="C11057" t="str">
            <v>40</v>
          </cell>
          <cell r="D11057" t="str">
            <v>75</v>
          </cell>
          <cell r="E11057" t="str">
            <v>075</v>
          </cell>
          <cell r="F11057" t="str">
            <v>6600.04</v>
          </cell>
          <cell r="G11057" t="str">
            <v>Administrative Expenses Training/Conferences</v>
          </cell>
          <cell r="H11057">
            <v>0</v>
          </cell>
          <cell r="I11057">
            <v>0</v>
          </cell>
          <cell r="J11057">
            <v>0</v>
          </cell>
          <cell r="K11057">
            <v>0</v>
          </cell>
          <cell r="L11057">
            <v>0</v>
          </cell>
          <cell r="M11057">
            <v>0</v>
          </cell>
          <cell r="N11057">
            <v>0</v>
          </cell>
          <cell r="O11057" t="str">
            <v>+++</v>
          </cell>
        </row>
        <row r="11058">
          <cell r="A11058" t="str">
            <v>660.40.75.075-6600.05</v>
          </cell>
          <cell r="B11058" t="str">
            <v>660</v>
          </cell>
          <cell r="C11058" t="str">
            <v>40</v>
          </cell>
          <cell r="D11058" t="str">
            <v>75</v>
          </cell>
          <cell r="E11058" t="str">
            <v>075</v>
          </cell>
          <cell r="F11058" t="str">
            <v>6600.05</v>
          </cell>
          <cell r="G11058" t="str">
            <v>Administrative Expenses Public/Legal Advertisement</v>
          </cell>
          <cell r="H11058">
            <v>0</v>
          </cell>
          <cell r="I11058">
            <v>0</v>
          </cell>
          <cell r="J11058">
            <v>0</v>
          </cell>
          <cell r="K11058">
            <v>0</v>
          </cell>
          <cell r="L11058">
            <v>0</v>
          </cell>
          <cell r="M11058">
            <v>0</v>
          </cell>
          <cell r="N11058">
            <v>0</v>
          </cell>
          <cell r="O11058" t="str">
            <v>+++</v>
          </cell>
        </row>
        <row r="11059">
          <cell r="A11059" t="str">
            <v>660.40.75.075-6600.06</v>
          </cell>
          <cell r="B11059" t="str">
            <v>660</v>
          </cell>
          <cell r="C11059" t="str">
            <v>40</v>
          </cell>
          <cell r="D11059" t="str">
            <v>75</v>
          </cell>
          <cell r="E11059" t="str">
            <v>075</v>
          </cell>
          <cell r="F11059" t="str">
            <v>6600.06</v>
          </cell>
          <cell r="G11059" t="str">
            <v>Administrative Expenses Property/Building Rental</v>
          </cell>
          <cell r="H11059">
            <v>0</v>
          </cell>
          <cell r="I11059">
            <v>0</v>
          </cell>
          <cell r="J11059">
            <v>0</v>
          </cell>
          <cell r="K11059">
            <v>0</v>
          </cell>
          <cell r="L11059">
            <v>0</v>
          </cell>
          <cell r="M11059">
            <v>0</v>
          </cell>
          <cell r="N11059">
            <v>0</v>
          </cell>
          <cell r="O11059" t="str">
            <v>+++</v>
          </cell>
        </row>
        <row r="11060">
          <cell r="A11060" t="str">
            <v>660.40.75.075-6600.07</v>
          </cell>
          <cell r="B11060" t="str">
            <v>660</v>
          </cell>
          <cell r="C11060" t="str">
            <v>40</v>
          </cell>
          <cell r="D11060" t="str">
            <v>75</v>
          </cell>
          <cell r="E11060" t="str">
            <v>075</v>
          </cell>
          <cell r="F11060" t="str">
            <v>6600.07</v>
          </cell>
          <cell r="G11060" t="str">
            <v>Administrative Expenses Employee Recruitment</v>
          </cell>
          <cell r="H11060">
            <v>0</v>
          </cell>
          <cell r="I11060">
            <v>0</v>
          </cell>
          <cell r="J11060">
            <v>0</v>
          </cell>
          <cell r="K11060">
            <v>0</v>
          </cell>
          <cell r="L11060">
            <v>0</v>
          </cell>
          <cell r="M11060">
            <v>0</v>
          </cell>
          <cell r="N11060">
            <v>0</v>
          </cell>
          <cell r="O11060" t="str">
            <v>+++</v>
          </cell>
        </row>
        <row r="11061">
          <cell r="A11061" t="str">
            <v>660.40.75.075-6600.16</v>
          </cell>
          <cell r="B11061" t="str">
            <v>660</v>
          </cell>
          <cell r="C11061" t="str">
            <v>40</v>
          </cell>
          <cell r="D11061" t="str">
            <v>75</v>
          </cell>
          <cell r="E11061" t="str">
            <v>075</v>
          </cell>
          <cell r="F11061" t="str">
            <v>6600.16</v>
          </cell>
          <cell r="G11061" t="str">
            <v>Administrative Expenses Property Tax Assessments</v>
          </cell>
          <cell r="H11061">
            <v>0</v>
          </cell>
          <cell r="I11061">
            <v>0</v>
          </cell>
          <cell r="J11061">
            <v>0</v>
          </cell>
          <cell r="K11061">
            <v>0</v>
          </cell>
          <cell r="L11061">
            <v>0</v>
          </cell>
          <cell r="M11061">
            <v>0</v>
          </cell>
          <cell r="N11061">
            <v>0</v>
          </cell>
          <cell r="O11061" t="str">
            <v>+++</v>
          </cell>
        </row>
        <row r="11062">
          <cell r="A11062" t="str">
            <v>660.40.75.075-6600.23</v>
          </cell>
          <cell r="B11062" t="str">
            <v>660</v>
          </cell>
          <cell r="C11062" t="str">
            <v>40</v>
          </cell>
          <cell r="D11062" t="str">
            <v>75</v>
          </cell>
          <cell r="E11062" t="str">
            <v>075</v>
          </cell>
          <cell r="F11062" t="str">
            <v>6600.23</v>
          </cell>
          <cell r="G11062" t="str">
            <v>Administrative Expenses Public Education</v>
          </cell>
          <cell r="H11062">
            <v>0</v>
          </cell>
          <cell r="I11062">
            <v>0</v>
          </cell>
          <cell r="J11062">
            <v>0</v>
          </cell>
          <cell r="K11062">
            <v>0</v>
          </cell>
          <cell r="L11062">
            <v>0</v>
          </cell>
          <cell r="M11062">
            <v>0</v>
          </cell>
          <cell r="N11062">
            <v>0</v>
          </cell>
          <cell r="O11062" t="str">
            <v>+++</v>
          </cell>
        </row>
        <row r="11063">
          <cell r="A11063" t="str">
            <v>660.40.75.075-6600.25</v>
          </cell>
          <cell r="B11063" t="str">
            <v>660</v>
          </cell>
          <cell r="C11063" t="str">
            <v>40</v>
          </cell>
          <cell r="D11063" t="str">
            <v>75</v>
          </cell>
          <cell r="E11063" t="str">
            <v>075</v>
          </cell>
          <cell r="F11063" t="str">
            <v>6600.25</v>
          </cell>
          <cell r="G11063" t="str">
            <v>Administrative Expenses Support Services-Indirect Labor</v>
          </cell>
          <cell r="H11063">
            <v>0</v>
          </cell>
          <cell r="I11063">
            <v>0</v>
          </cell>
          <cell r="J11063">
            <v>0</v>
          </cell>
          <cell r="K11063">
            <v>0</v>
          </cell>
          <cell r="L11063">
            <v>0</v>
          </cell>
          <cell r="M11063">
            <v>0</v>
          </cell>
          <cell r="N11063">
            <v>0</v>
          </cell>
          <cell r="O11063" t="str">
            <v>+++</v>
          </cell>
        </row>
        <row r="11064">
          <cell r="A11064" t="str">
            <v>660.40.75.075-6600.26</v>
          </cell>
          <cell r="B11064" t="str">
            <v>660</v>
          </cell>
          <cell r="C11064" t="str">
            <v>40</v>
          </cell>
          <cell r="D11064" t="str">
            <v>75</v>
          </cell>
          <cell r="E11064" t="str">
            <v>075</v>
          </cell>
          <cell r="F11064" t="str">
            <v>6600.26</v>
          </cell>
          <cell r="G11064" t="str">
            <v>Administrative Expenses Support Services-IT</v>
          </cell>
          <cell r="H11064">
            <v>0</v>
          </cell>
          <cell r="I11064">
            <v>0</v>
          </cell>
          <cell r="J11064">
            <v>0</v>
          </cell>
          <cell r="K11064">
            <v>0</v>
          </cell>
          <cell r="L11064">
            <v>0</v>
          </cell>
          <cell r="M11064">
            <v>0</v>
          </cell>
          <cell r="N11064">
            <v>0</v>
          </cell>
          <cell r="O11064" t="str">
            <v>+++</v>
          </cell>
        </row>
        <row r="11065">
          <cell r="A11065" t="str">
            <v>660.40.75.075-6600.32</v>
          </cell>
          <cell r="B11065" t="str">
            <v>660</v>
          </cell>
          <cell r="C11065" t="str">
            <v>40</v>
          </cell>
          <cell r="D11065" t="str">
            <v>75</v>
          </cell>
          <cell r="E11065" t="str">
            <v>075</v>
          </cell>
          <cell r="F11065" t="str">
            <v>6600.32</v>
          </cell>
          <cell r="G11065" t="str">
            <v>Administrative Expenses Vehicle Fund Contribution</v>
          </cell>
          <cell r="H11065">
            <v>0</v>
          </cell>
          <cell r="I11065">
            <v>0</v>
          </cell>
          <cell r="J11065">
            <v>0</v>
          </cell>
          <cell r="K11065">
            <v>0</v>
          </cell>
          <cell r="L11065">
            <v>0</v>
          </cell>
          <cell r="M11065">
            <v>0</v>
          </cell>
          <cell r="N11065">
            <v>0</v>
          </cell>
          <cell r="O11065" t="str">
            <v>+++</v>
          </cell>
        </row>
        <row r="11066">
          <cell r="A11066" t="str">
            <v>660.40.75.075-6600.36</v>
          </cell>
          <cell r="B11066" t="str">
            <v>660</v>
          </cell>
          <cell r="C11066" t="str">
            <v>40</v>
          </cell>
          <cell r="D11066" t="str">
            <v>75</v>
          </cell>
          <cell r="E11066" t="str">
            <v>075</v>
          </cell>
          <cell r="F11066" t="str">
            <v>6600.36</v>
          </cell>
          <cell r="G11066" t="str">
            <v>Administrative Expenses IT Fund Contribution</v>
          </cell>
          <cell r="H11066">
            <v>0</v>
          </cell>
          <cell r="I11066">
            <v>0</v>
          </cell>
          <cell r="J11066">
            <v>0</v>
          </cell>
          <cell r="K11066">
            <v>0</v>
          </cell>
          <cell r="L11066">
            <v>0</v>
          </cell>
          <cell r="M11066">
            <v>0</v>
          </cell>
          <cell r="N11066">
            <v>0</v>
          </cell>
          <cell r="O11066" t="str">
            <v>+++</v>
          </cell>
        </row>
        <row r="11067">
          <cell r="A11067" t="str">
            <v>660.40.75.075-6600.41</v>
          </cell>
          <cell r="B11067" t="str">
            <v>660</v>
          </cell>
          <cell r="C11067" t="str">
            <v>40</v>
          </cell>
          <cell r="D11067" t="str">
            <v>75</v>
          </cell>
          <cell r="E11067" t="str">
            <v>075</v>
          </cell>
          <cell r="F11067" t="str">
            <v>6600.41</v>
          </cell>
          <cell r="G11067" t="str">
            <v>Administrative Expenses Community Clean-up</v>
          </cell>
          <cell r="H11067">
            <v>0</v>
          </cell>
          <cell r="I11067">
            <v>0</v>
          </cell>
          <cell r="J11067">
            <v>0</v>
          </cell>
          <cell r="K11067">
            <v>0</v>
          </cell>
          <cell r="L11067">
            <v>0</v>
          </cell>
          <cell r="M11067">
            <v>0</v>
          </cell>
          <cell r="N11067">
            <v>0</v>
          </cell>
          <cell r="O11067" t="str">
            <v>+++</v>
          </cell>
        </row>
        <row r="11068">
          <cell r="A11068" t="str">
            <v>660.40.75.075-7000.02</v>
          </cell>
          <cell r="B11068" t="str">
            <v>660</v>
          </cell>
          <cell r="C11068" t="str">
            <v>40</v>
          </cell>
          <cell r="D11068" t="str">
            <v>75</v>
          </cell>
          <cell r="E11068" t="str">
            <v>075</v>
          </cell>
          <cell r="F11068" t="str">
            <v>7000.02</v>
          </cell>
          <cell r="G11068" t="str">
            <v>Capital Outlay Vehicles-Major</v>
          </cell>
          <cell r="H11068">
            <v>0</v>
          </cell>
          <cell r="I11068">
            <v>0</v>
          </cell>
          <cell r="J11068">
            <v>0</v>
          </cell>
          <cell r="K11068">
            <v>0</v>
          </cell>
          <cell r="L11068">
            <v>0</v>
          </cell>
          <cell r="M11068">
            <v>0</v>
          </cell>
          <cell r="N11068">
            <v>0</v>
          </cell>
          <cell r="O11068" t="str">
            <v>+++</v>
          </cell>
        </row>
        <row r="11069">
          <cell r="A11069" t="str">
            <v>660.40.75.075-7000.03</v>
          </cell>
          <cell r="B11069" t="str">
            <v>660</v>
          </cell>
          <cell r="C11069" t="str">
            <v>40</v>
          </cell>
          <cell r="D11069" t="str">
            <v>75</v>
          </cell>
          <cell r="E11069" t="str">
            <v>075</v>
          </cell>
          <cell r="F11069" t="str">
            <v>7000.03</v>
          </cell>
          <cell r="G11069" t="str">
            <v>Capital Outlay Operations Equip-Minor</v>
          </cell>
          <cell r="H11069">
            <v>0</v>
          </cell>
          <cell r="I11069">
            <v>0</v>
          </cell>
          <cell r="J11069">
            <v>0</v>
          </cell>
          <cell r="K11069">
            <v>0</v>
          </cell>
          <cell r="L11069">
            <v>0</v>
          </cell>
          <cell r="M11069">
            <v>0</v>
          </cell>
          <cell r="N11069">
            <v>0</v>
          </cell>
          <cell r="O11069" t="str">
            <v>+++</v>
          </cell>
        </row>
        <row r="11070">
          <cell r="A11070" t="str">
            <v>660.40.75.075-7000.99</v>
          </cell>
          <cell r="B11070" t="str">
            <v>660</v>
          </cell>
          <cell r="C11070" t="str">
            <v>40</v>
          </cell>
          <cell r="D11070" t="str">
            <v>75</v>
          </cell>
          <cell r="E11070" t="str">
            <v>075</v>
          </cell>
          <cell r="F11070" t="str">
            <v>7000.99</v>
          </cell>
          <cell r="G11070" t="str">
            <v>Capital Outlay General</v>
          </cell>
          <cell r="H11070">
            <v>0</v>
          </cell>
          <cell r="I11070">
            <v>0</v>
          </cell>
          <cell r="J11070">
            <v>0</v>
          </cell>
          <cell r="K11070">
            <v>0</v>
          </cell>
          <cell r="L11070">
            <v>0</v>
          </cell>
          <cell r="M11070">
            <v>0</v>
          </cell>
          <cell r="N11070">
            <v>0</v>
          </cell>
          <cell r="O11070" t="str">
            <v>+++</v>
          </cell>
        </row>
        <row r="11071">
          <cell r="A11071" t="str">
            <v>660.40.75.560-5000.99</v>
          </cell>
          <cell r="B11071" t="str">
            <v>660</v>
          </cell>
          <cell r="C11071" t="str">
            <v>40</v>
          </cell>
          <cell r="D11071" t="str">
            <v>75</v>
          </cell>
          <cell r="E11071" t="str">
            <v>560</v>
          </cell>
          <cell r="F11071" t="str">
            <v>5000.99</v>
          </cell>
          <cell r="G11071" t="str">
            <v>Salaries New Personnel Requests</v>
          </cell>
          <cell r="H11071">
            <v>0</v>
          </cell>
          <cell r="I11071">
            <v>0</v>
          </cell>
          <cell r="J11071">
            <v>0</v>
          </cell>
          <cell r="K11071">
            <v>0</v>
          </cell>
          <cell r="L11071">
            <v>0</v>
          </cell>
          <cell r="M11071">
            <v>0</v>
          </cell>
          <cell r="N11071">
            <v>0</v>
          </cell>
          <cell r="O11071" t="str">
            <v>+++</v>
          </cell>
        </row>
        <row r="11072">
          <cell r="A11072" t="str">
            <v>660.40.75.560-5100.00</v>
          </cell>
          <cell r="B11072" t="str">
            <v>660</v>
          </cell>
          <cell r="C11072" t="str">
            <v>40</v>
          </cell>
          <cell r="D11072" t="str">
            <v>75</v>
          </cell>
          <cell r="E11072" t="str">
            <v>560</v>
          </cell>
          <cell r="F11072" t="str">
            <v>5100.00</v>
          </cell>
          <cell r="G11072" t="str">
            <v>Benefits PERS Pool Liability</v>
          </cell>
          <cell r="H11072">
            <v>0</v>
          </cell>
          <cell r="I11072">
            <v>0</v>
          </cell>
          <cell r="J11072">
            <v>0</v>
          </cell>
          <cell r="K11072">
            <v>0</v>
          </cell>
          <cell r="L11072">
            <v>0</v>
          </cell>
          <cell r="M11072">
            <v>0</v>
          </cell>
          <cell r="N11072">
            <v>0</v>
          </cell>
          <cell r="O11072" t="str">
            <v>+++</v>
          </cell>
        </row>
        <row r="11073">
          <cell r="A11073" t="str">
            <v>660.40.75.560-6000.01</v>
          </cell>
          <cell r="B11073" t="str">
            <v>660</v>
          </cell>
          <cell r="C11073" t="str">
            <v>40</v>
          </cell>
          <cell r="D11073" t="str">
            <v>75</v>
          </cell>
          <cell r="E11073" t="str">
            <v>560</v>
          </cell>
          <cell r="F11073" t="str">
            <v>6000.01</v>
          </cell>
          <cell r="G11073" t="str">
            <v>Professional Services General</v>
          </cell>
          <cell r="H11073">
            <v>0</v>
          </cell>
          <cell r="I11073">
            <v>0</v>
          </cell>
          <cell r="J11073">
            <v>0</v>
          </cell>
          <cell r="K11073">
            <v>0</v>
          </cell>
          <cell r="L11073">
            <v>0</v>
          </cell>
          <cell r="M11073">
            <v>0</v>
          </cell>
          <cell r="N11073">
            <v>0</v>
          </cell>
          <cell r="O11073" t="str">
            <v>+++</v>
          </cell>
        </row>
        <row r="11074">
          <cell r="A11074" t="str">
            <v>660.40.75.610-5000.01</v>
          </cell>
          <cell r="B11074" t="str">
            <v>660</v>
          </cell>
          <cell r="C11074" t="str">
            <v>40</v>
          </cell>
          <cell r="D11074" t="str">
            <v>75</v>
          </cell>
          <cell r="E11074" t="str">
            <v>610</v>
          </cell>
          <cell r="F11074" t="str">
            <v>5000.01</v>
          </cell>
          <cell r="G11074" t="str">
            <v>Salaries Regular</v>
          </cell>
          <cell r="H11074">
            <v>788332</v>
          </cell>
          <cell r="I11074">
            <v>0</v>
          </cell>
          <cell r="J11074">
            <v>788332</v>
          </cell>
          <cell r="K11074">
            <v>0</v>
          </cell>
          <cell r="L11074">
            <v>0</v>
          </cell>
          <cell r="M11074">
            <v>197953.14</v>
          </cell>
          <cell r="N11074">
            <v>590378.86</v>
          </cell>
          <cell r="O11074">
            <v>0.25</v>
          </cell>
        </row>
        <row r="11075">
          <cell r="A11075" t="str">
            <v>660.40.75.610-5000.02</v>
          </cell>
          <cell r="B11075" t="str">
            <v>660</v>
          </cell>
          <cell r="C11075" t="str">
            <v>40</v>
          </cell>
          <cell r="D11075" t="str">
            <v>75</v>
          </cell>
          <cell r="E11075" t="str">
            <v>610</v>
          </cell>
          <cell r="F11075" t="str">
            <v>5000.02</v>
          </cell>
          <cell r="G11075" t="str">
            <v>Salaries Part Time</v>
          </cell>
          <cell r="H11075">
            <v>0</v>
          </cell>
          <cell r="I11075">
            <v>0</v>
          </cell>
          <cell r="J11075">
            <v>0</v>
          </cell>
          <cell r="K11075">
            <v>0</v>
          </cell>
          <cell r="L11075">
            <v>0</v>
          </cell>
          <cell r="M11075">
            <v>0</v>
          </cell>
          <cell r="N11075">
            <v>0</v>
          </cell>
          <cell r="O11075" t="str">
            <v>+++</v>
          </cell>
        </row>
        <row r="11076">
          <cell r="A11076" t="str">
            <v>660.40.75.610-5000.03</v>
          </cell>
          <cell r="B11076" t="str">
            <v>660</v>
          </cell>
          <cell r="C11076" t="str">
            <v>40</v>
          </cell>
          <cell r="D11076" t="str">
            <v>75</v>
          </cell>
          <cell r="E11076" t="str">
            <v>610</v>
          </cell>
          <cell r="F11076" t="str">
            <v>5000.03</v>
          </cell>
          <cell r="G11076" t="str">
            <v>Salaries Overtime</v>
          </cell>
          <cell r="H11076">
            <v>17500</v>
          </cell>
          <cell r="I11076">
            <v>0</v>
          </cell>
          <cell r="J11076">
            <v>17500</v>
          </cell>
          <cell r="K11076">
            <v>0</v>
          </cell>
          <cell r="L11076">
            <v>0</v>
          </cell>
          <cell r="M11076">
            <v>9383.1200000000008</v>
          </cell>
          <cell r="N11076">
            <v>8116.88</v>
          </cell>
          <cell r="O11076">
            <v>0.54</v>
          </cell>
        </row>
        <row r="11077">
          <cell r="A11077" t="str">
            <v>660.40.75.610-5000.04</v>
          </cell>
          <cell r="B11077" t="str">
            <v>660</v>
          </cell>
          <cell r="C11077" t="str">
            <v>40</v>
          </cell>
          <cell r="D11077" t="str">
            <v>75</v>
          </cell>
          <cell r="E11077" t="str">
            <v>610</v>
          </cell>
          <cell r="F11077" t="str">
            <v>5000.04</v>
          </cell>
          <cell r="G11077" t="str">
            <v>Salaries Holiday Pay</v>
          </cell>
          <cell r="H11077">
            <v>25500</v>
          </cell>
          <cell r="I11077">
            <v>0</v>
          </cell>
          <cell r="J11077">
            <v>25500</v>
          </cell>
          <cell r="K11077">
            <v>0</v>
          </cell>
          <cell r="L11077">
            <v>0</v>
          </cell>
          <cell r="M11077">
            <v>0</v>
          </cell>
          <cell r="N11077">
            <v>25500</v>
          </cell>
          <cell r="O11077">
            <v>0</v>
          </cell>
        </row>
        <row r="11078">
          <cell r="A11078" t="str">
            <v>660.40.75.610-5000.06</v>
          </cell>
          <cell r="B11078" t="str">
            <v>660</v>
          </cell>
          <cell r="C11078" t="str">
            <v>40</v>
          </cell>
          <cell r="D11078" t="str">
            <v>75</v>
          </cell>
          <cell r="E11078" t="str">
            <v>610</v>
          </cell>
          <cell r="F11078" t="str">
            <v>5000.06</v>
          </cell>
          <cell r="G11078" t="str">
            <v>Salaries Out of Class</v>
          </cell>
          <cell r="H11078">
            <v>500</v>
          </cell>
          <cell r="I11078">
            <v>0</v>
          </cell>
          <cell r="J11078">
            <v>500</v>
          </cell>
          <cell r="K11078">
            <v>0</v>
          </cell>
          <cell r="L11078">
            <v>0</v>
          </cell>
          <cell r="M11078">
            <v>0</v>
          </cell>
          <cell r="N11078">
            <v>500</v>
          </cell>
          <cell r="O11078">
            <v>0</v>
          </cell>
        </row>
        <row r="11079">
          <cell r="A11079" t="str">
            <v>660.40.75.610-5000.07</v>
          </cell>
          <cell r="B11079" t="str">
            <v>660</v>
          </cell>
          <cell r="C11079" t="str">
            <v>40</v>
          </cell>
          <cell r="D11079" t="str">
            <v>75</v>
          </cell>
          <cell r="E11079" t="str">
            <v>610</v>
          </cell>
          <cell r="F11079" t="str">
            <v>5000.07</v>
          </cell>
          <cell r="G11079" t="str">
            <v>Salaries Admin Leave Pay</v>
          </cell>
          <cell r="H11079">
            <v>0</v>
          </cell>
          <cell r="I11079">
            <v>0</v>
          </cell>
          <cell r="J11079">
            <v>0</v>
          </cell>
          <cell r="K11079">
            <v>0</v>
          </cell>
          <cell r="L11079">
            <v>0</v>
          </cell>
          <cell r="M11079">
            <v>0</v>
          </cell>
          <cell r="N11079">
            <v>0</v>
          </cell>
          <cell r="O11079" t="str">
            <v>+++</v>
          </cell>
        </row>
        <row r="11080">
          <cell r="A11080" t="str">
            <v>660.40.75.610-5000.08</v>
          </cell>
          <cell r="B11080" t="str">
            <v>660</v>
          </cell>
          <cell r="C11080" t="str">
            <v>40</v>
          </cell>
          <cell r="D11080" t="str">
            <v>75</v>
          </cell>
          <cell r="E11080" t="str">
            <v>610</v>
          </cell>
          <cell r="F11080" t="str">
            <v>5000.08</v>
          </cell>
          <cell r="G11080" t="str">
            <v>Salaries Longevity Pay</v>
          </cell>
          <cell r="H11080">
            <v>9255</v>
          </cell>
          <cell r="I11080">
            <v>0</v>
          </cell>
          <cell r="J11080">
            <v>9255</v>
          </cell>
          <cell r="K11080">
            <v>0</v>
          </cell>
          <cell r="L11080">
            <v>0</v>
          </cell>
          <cell r="M11080">
            <v>2283.6799999999998</v>
          </cell>
          <cell r="N11080">
            <v>6971.32</v>
          </cell>
          <cell r="O11080">
            <v>0.25</v>
          </cell>
        </row>
        <row r="11081">
          <cell r="A11081" t="str">
            <v>660.40.75.610-5000.10</v>
          </cell>
          <cell r="B11081" t="str">
            <v>660</v>
          </cell>
          <cell r="C11081" t="str">
            <v>40</v>
          </cell>
          <cell r="D11081" t="str">
            <v>75</v>
          </cell>
          <cell r="E11081" t="str">
            <v>610</v>
          </cell>
          <cell r="F11081" t="str">
            <v>5000.10</v>
          </cell>
          <cell r="G11081" t="str">
            <v>Salaries Furloughs</v>
          </cell>
          <cell r="H11081">
            <v>0</v>
          </cell>
          <cell r="I11081">
            <v>0</v>
          </cell>
          <cell r="J11081">
            <v>0</v>
          </cell>
          <cell r="K11081">
            <v>0</v>
          </cell>
          <cell r="L11081">
            <v>0</v>
          </cell>
          <cell r="M11081">
            <v>0</v>
          </cell>
          <cell r="N11081">
            <v>0</v>
          </cell>
          <cell r="O11081" t="str">
            <v>+++</v>
          </cell>
        </row>
        <row r="11082">
          <cell r="A11082" t="str">
            <v>660.40.75.610-5000.11</v>
          </cell>
          <cell r="B11082" t="str">
            <v>660</v>
          </cell>
          <cell r="C11082" t="str">
            <v>40</v>
          </cell>
          <cell r="D11082" t="str">
            <v>75</v>
          </cell>
          <cell r="E11082" t="str">
            <v>610</v>
          </cell>
          <cell r="F11082" t="str">
            <v>5000.11</v>
          </cell>
          <cell r="G11082" t="str">
            <v>Salaries Worker's Comp</v>
          </cell>
          <cell r="H11082">
            <v>0</v>
          </cell>
          <cell r="I11082">
            <v>0</v>
          </cell>
          <cell r="J11082">
            <v>0</v>
          </cell>
          <cell r="K11082">
            <v>0</v>
          </cell>
          <cell r="L11082">
            <v>0</v>
          </cell>
          <cell r="M11082">
            <v>0</v>
          </cell>
          <cell r="N11082">
            <v>0</v>
          </cell>
          <cell r="O11082" t="str">
            <v>+++</v>
          </cell>
        </row>
        <row r="11083">
          <cell r="A11083" t="str">
            <v>660.40.75.610-5000.12</v>
          </cell>
          <cell r="B11083" t="str">
            <v>660</v>
          </cell>
          <cell r="C11083" t="str">
            <v>40</v>
          </cell>
          <cell r="D11083" t="str">
            <v>75</v>
          </cell>
          <cell r="E11083" t="str">
            <v>610</v>
          </cell>
          <cell r="F11083" t="str">
            <v>5000.12</v>
          </cell>
          <cell r="G11083" t="str">
            <v>Salaries Compensated Absences</v>
          </cell>
          <cell r="H11083">
            <v>0</v>
          </cell>
          <cell r="I11083">
            <v>0</v>
          </cell>
          <cell r="J11083">
            <v>0</v>
          </cell>
          <cell r="K11083">
            <v>0</v>
          </cell>
          <cell r="L11083">
            <v>0</v>
          </cell>
          <cell r="M11083">
            <v>0</v>
          </cell>
          <cell r="N11083">
            <v>0</v>
          </cell>
          <cell r="O11083" t="str">
            <v>+++</v>
          </cell>
        </row>
        <row r="11084">
          <cell r="A11084" t="str">
            <v>660.40.75.610-5000.99</v>
          </cell>
          <cell r="B11084" t="str">
            <v>660</v>
          </cell>
          <cell r="C11084" t="str">
            <v>40</v>
          </cell>
          <cell r="D11084" t="str">
            <v>75</v>
          </cell>
          <cell r="E11084" t="str">
            <v>610</v>
          </cell>
          <cell r="F11084" t="str">
            <v>5000.99</v>
          </cell>
          <cell r="G11084" t="str">
            <v>Salaries New Personnel Requests</v>
          </cell>
          <cell r="H11084">
            <v>0</v>
          </cell>
          <cell r="I11084">
            <v>0</v>
          </cell>
          <cell r="J11084">
            <v>0</v>
          </cell>
          <cell r="K11084">
            <v>0</v>
          </cell>
          <cell r="L11084">
            <v>0</v>
          </cell>
          <cell r="M11084">
            <v>0</v>
          </cell>
          <cell r="N11084">
            <v>0</v>
          </cell>
          <cell r="O11084" t="str">
            <v>+++</v>
          </cell>
        </row>
        <row r="11085">
          <cell r="A11085" t="str">
            <v>660.40.75.610-5100.00</v>
          </cell>
          <cell r="B11085" t="str">
            <v>660</v>
          </cell>
          <cell r="C11085" t="str">
            <v>40</v>
          </cell>
          <cell r="D11085" t="str">
            <v>75</v>
          </cell>
          <cell r="E11085" t="str">
            <v>610</v>
          </cell>
          <cell r="F11085" t="str">
            <v>5100.00</v>
          </cell>
          <cell r="G11085" t="str">
            <v>Benefits PERS Pool Liability</v>
          </cell>
          <cell r="H11085">
            <v>153675</v>
          </cell>
          <cell r="I11085">
            <v>0</v>
          </cell>
          <cell r="J11085">
            <v>153675</v>
          </cell>
          <cell r="K11085">
            <v>0</v>
          </cell>
          <cell r="L11085">
            <v>0</v>
          </cell>
          <cell r="M11085">
            <v>36931.94</v>
          </cell>
          <cell r="N11085">
            <v>116743.06</v>
          </cell>
          <cell r="O11085">
            <v>0.24</v>
          </cell>
        </row>
        <row r="11086">
          <cell r="A11086" t="str">
            <v>660.40.75.610-5100.01</v>
          </cell>
          <cell r="B11086" t="str">
            <v>660</v>
          </cell>
          <cell r="C11086" t="str">
            <v>40</v>
          </cell>
          <cell r="D11086" t="str">
            <v>75</v>
          </cell>
          <cell r="E11086" t="str">
            <v>610</v>
          </cell>
          <cell r="F11086" t="str">
            <v>5100.01</v>
          </cell>
          <cell r="G11086" t="str">
            <v>Benefits Retirement</v>
          </cell>
          <cell r="H11086">
            <v>96345</v>
          </cell>
          <cell r="I11086">
            <v>0</v>
          </cell>
          <cell r="J11086">
            <v>96345</v>
          </cell>
          <cell r="K11086">
            <v>0</v>
          </cell>
          <cell r="L11086">
            <v>0</v>
          </cell>
          <cell r="M11086">
            <v>20756.560000000001</v>
          </cell>
          <cell r="N11086">
            <v>75588.44</v>
          </cell>
          <cell r="O11086">
            <v>0.22</v>
          </cell>
        </row>
        <row r="11087">
          <cell r="A11087" t="str">
            <v>660.40.75.610-5100.02</v>
          </cell>
          <cell r="B11087" t="str">
            <v>660</v>
          </cell>
          <cell r="C11087" t="str">
            <v>40</v>
          </cell>
          <cell r="D11087" t="str">
            <v>75</v>
          </cell>
          <cell r="E11087" t="str">
            <v>610</v>
          </cell>
          <cell r="F11087" t="str">
            <v>5100.02</v>
          </cell>
          <cell r="G11087" t="str">
            <v>Benefits Health Insurance</v>
          </cell>
          <cell r="H11087">
            <v>182155</v>
          </cell>
          <cell r="I11087">
            <v>0</v>
          </cell>
          <cell r="J11087">
            <v>182155</v>
          </cell>
          <cell r="K11087">
            <v>0</v>
          </cell>
          <cell r="L11087">
            <v>0</v>
          </cell>
          <cell r="M11087">
            <v>41016.9</v>
          </cell>
          <cell r="N11087">
            <v>141138.1</v>
          </cell>
          <cell r="O11087">
            <v>0.23</v>
          </cell>
        </row>
        <row r="11088">
          <cell r="A11088" t="str">
            <v>660.40.75.610-5100.03</v>
          </cell>
          <cell r="B11088" t="str">
            <v>660</v>
          </cell>
          <cell r="C11088" t="str">
            <v>40</v>
          </cell>
          <cell r="D11088" t="str">
            <v>75</v>
          </cell>
          <cell r="E11088" t="str">
            <v>610</v>
          </cell>
          <cell r="F11088" t="str">
            <v>5100.03</v>
          </cell>
          <cell r="G11088" t="str">
            <v>Benefits Dental Insurance</v>
          </cell>
          <cell r="H11088">
            <v>17100</v>
          </cell>
          <cell r="I11088">
            <v>0</v>
          </cell>
          <cell r="J11088">
            <v>17100</v>
          </cell>
          <cell r="K11088">
            <v>0</v>
          </cell>
          <cell r="L11088">
            <v>0</v>
          </cell>
          <cell r="M11088">
            <v>3447.51</v>
          </cell>
          <cell r="N11088">
            <v>13652.49</v>
          </cell>
          <cell r="O11088">
            <v>0.2</v>
          </cell>
        </row>
        <row r="11089">
          <cell r="A11089" t="str">
            <v>660.40.75.610-5100.04</v>
          </cell>
          <cell r="B11089" t="str">
            <v>660</v>
          </cell>
          <cell r="C11089" t="str">
            <v>40</v>
          </cell>
          <cell r="D11089" t="str">
            <v>75</v>
          </cell>
          <cell r="E11089" t="str">
            <v>610</v>
          </cell>
          <cell r="F11089" t="str">
            <v>5100.04</v>
          </cell>
          <cell r="G11089" t="str">
            <v>Benefits Vision Insurance</v>
          </cell>
          <cell r="H11089">
            <v>710</v>
          </cell>
          <cell r="I11089">
            <v>0</v>
          </cell>
          <cell r="J11089">
            <v>710</v>
          </cell>
          <cell r="K11089">
            <v>0</v>
          </cell>
          <cell r="L11089">
            <v>0</v>
          </cell>
          <cell r="M11089">
            <v>563.29999999999995</v>
          </cell>
          <cell r="N11089">
            <v>146.69999999999999</v>
          </cell>
          <cell r="O11089">
            <v>0.79</v>
          </cell>
        </row>
        <row r="11090">
          <cell r="A11090" t="str">
            <v>660.40.75.610-5100.05</v>
          </cell>
          <cell r="B11090" t="str">
            <v>660</v>
          </cell>
          <cell r="C11090" t="str">
            <v>40</v>
          </cell>
          <cell r="D11090" t="str">
            <v>75</v>
          </cell>
          <cell r="E11090" t="str">
            <v>610</v>
          </cell>
          <cell r="F11090" t="str">
            <v>5100.05</v>
          </cell>
          <cell r="G11090" t="str">
            <v>Benefits Life Insurance</v>
          </cell>
          <cell r="H11090">
            <v>1330</v>
          </cell>
          <cell r="I11090">
            <v>0</v>
          </cell>
          <cell r="J11090">
            <v>1330</v>
          </cell>
          <cell r="K11090">
            <v>0</v>
          </cell>
          <cell r="L11090">
            <v>0</v>
          </cell>
          <cell r="M11090">
            <v>309.32</v>
          </cell>
          <cell r="N11090">
            <v>1020.68</v>
          </cell>
          <cell r="O11090">
            <v>0.23</v>
          </cell>
        </row>
        <row r="11091">
          <cell r="A11091" t="str">
            <v>660.40.75.610-5100.06</v>
          </cell>
          <cell r="B11091" t="str">
            <v>660</v>
          </cell>
          <cell r="C11091" t="str">
            <v>40</v>
          </cell>
          <cell r="D11091" t="str">
            <v>75</v>
          </cell>
          <cell r="E11091" t="str">
            <v>610</v>
          </cell>
          <cell r="F11091" t="str">
            <v>5100.06</v>
          </cell>
          <cell r="G11091" t="str">
            <v>Benefits Worker's Comp</v>
          </cell>
          <cell r="H11091">
            <v>27370</v>
          </cell>
          <cell r="I11091">
            <v>0</v>
          </cell>
          <cell r="J11091">
            <v>27370</v>
          </cell>
          <cell r="K11091">
            <v>0</v>
          </cell>
          <cell r="L11091">
            <v>0</v>
          </cell>
          <cell r="M11091">
            <v>0</v>
          </cell>
          <cell r="N11091">
            <v>27370</v>
          </cell>
          <cell r="O11091">
            <v>0</v>
          </cell>
        </row>
        <row r="11092">
          <cell r="A11092" t="str">
            <v>660.40.75.610-5100.07</v>
          </cell>
          <cell r="B11092" t="str">
            <v>660</v>
          </cell>
          <cell r="C11092" t="str">
            <v>40</v>
          </cell>
          <cell r="D11092" t="str">
            <v>75</v>
          </cell>
          <cell r="E11092" t="str">
            <v>610</v>
          </cell>
          <cell r="F11092" t="str">
            <v>5100.07</v>
          </cell>
          <cell r="G11092" t="str">
            <v>Benefits Long Term Disability</v>
          </cell>
          <cell r="H11092">
            <v>4410</v>
          </cell>
          <cell r="I11092">
            <v>0</v>
          </cell>
          <cell r="J11092">
            <v>4410</v>
          </cell>
          <cell r="K11092">
            <v>0</v>
          </cell>
          <cell r="L11092">
            <v>0</v>
          </cell>
          <cell r="M11092">
            <v>840.2</v>
          </cell>
          <cell r="N11092">
            <v>3569.8</v>
          </cell>
          <cell r="O11092">
            <v>0.19</v>
          </cell>
        </row>
        <row r="11093">
          <cell r="A11093" t="str">
            <v>660.40.75.610-5100.08</v>
          </cell>
          <cell r="B11093" t="str">
            <v>660</v>
          </cell>
          <cell r="C11093" t="str">
            <v>40</v>
          </cell>
          <cell r="D11093" t="str">
            <v>75</v>
          </cell>
          <cell r="E11093" t="str">
            <v>610</v>
          </cell>
          <cell r="F11093" t="str">
            <v>5100.08</v>
          </cell>
          <cell r="G11093" t="str">
            <v>Benefits Deferred Compensation</v>
          </cell>
          <cell r="H11093">
            <v>42170</v>
          </cell>
          <cell r="I11093">
            <v>0</v>
          </cell>
          <cell r="J11093">
            <v>42170</v>
          </cell>
          <cell r="K11093">
            <v>0</v>
          </cell>
          <cell r="L11093">
            <v>0</v>
          </cell>
          <cell r="M11093">
            <v>9981.4699999999993</v>
          </cell>
          <cell r="N11093">
            <v>32188.53</v>
          </cell>
          <cell r="O11093">
            <v>0.24</v>
          </cell>
        </row>
        <row r="11094">
          <cell r="A11094" t="str">
            <v>660.40.75.610-5100.09</v>
          </cell>
          <cell r="B11094" t="str">
            <v>660</v>
          </cell>
          <cell r="C11094" t="str">
            <v>40</v>
          </cell>
          <cell r="D11094" t="str">
            <v>75</v>
          </cell>
          <cell r="E11094" t="str">
            <v>610</v>
          </cell>
          <cell r="F11094" t="str">
            <v>5100.09</v>
          </cell>
          <cell r="G11094" t="str">
            <v>Benefits Unemployment Insurance</v>
          </cell>
          <cell r="H11094">
            <v>0</v>
          </cell>
          <cell r="I11094">
            <v>0</v>
          </cell>
          <cell r="J11094">
            <v>0</v>
          </cell>
          <cell r="K11094">
            <v>0</v>
          </cell>
          <cell r="L11094">
            <v>0</v>
          </cell>
          <cell r="M11094">
            <v>0</v>
          </cell>
          <cell r="N11094">
            <v>0</v>
          </cell>
          <cell r="O11094" t="str">
            <v>+++</v>
          </cell>
        </row>
        <row r="11095">
          <cell r="A11095" t="str">
            <v>660.40.75.610-5100.10</v>
          </cell>
          <cell r="B11095" t="str">
            <v>660</v>
          </cell>
          <cell r="C11095" t="str">
            <v>40</v>
          </cell>
          <cell r="D11095" t="str">
            <v>75</v>
          </cell>
          <cell r="E11095" t="str">
            <v>610</v>
          </cell>
          <cell r="F11095" t="str">
            <v>5100.10</v>
          </cell>
          <cell r="G11095" t="str">
            <v>Benefits Uniform Allowance</v>
          </cell>
          <cell r="H11095">
            <v>300</v>
          </cell>
          <cell r="I11095">
            <v>0</v>
          </cell>
          <cell r="J11095">
            <v>300</v>
          </cell>
          <cell r="K11095">
            <v>0</v>
          </cell>
          <cell r="L11095">
            <v>0</v>
          </cell>
          <cell r="M11095">
            <v>250</v>
          </cell>
          <cell r="N11095">
            <v>50</v>
          </cell>
          <cell r="O11095">
            <v>0.83</v>
          </cell>
        </row>
        <row r="11096">
          <cell r="A11096" t="str">
            <v>660.40.75.610-5100.11</v>
          </cell>
          <cell r="B11096" t="str">
            <v>660</v>
          </cell>
          <cell r="C11096" t="str">
            <v>40</v>
          </cell>
          <cell r="D11096" t="str">
            <v>75</v>
          </cell>
          <cell r="E11096" t="str">
            <v>610</v>
          </cell>
          <cell r="F11096" t="str">
            <v>5100.11</v>
          </cell>
          <cell r="G11096" t="str">
            <v>Benefits Medicare</v>
          </cell>
          <cell r="H11096">
            <v>12295</v>
          </cell>
          <cell r="I11096">
            <v>0</v>
          </cell>
          <cell r="J11096">
            <v>12295</v>
          </cell>
          <cell r="K11096">
            <v>0</v>
          </cell>
          <cell r="L11096">
            <v>0</v>
          </cell>
          <cell r="M11096">
            <v>3188.84</v>
          </cell>
          <cell r="N11096">
            <v>9106.16</v>
          </cell>
          <cell r="O11096">
            <v>0.26</v>
          </cell>
        </row>
        <row r="11097">
          <cell r="A11097" t="str">
            <v>660.40.75.610-5100.12</v>
          </cell>
          <cell r="B11097" t="str">
            <v>660</v>
          </cell>
          <cell r="C11097" t="str">
            <v>40</v>
          </cell>
          <cell r="D11097" t="str">
            <v>75</v>
          </cell>
          <cell r="E11097" t="str">
            <v>610</v>
          </cell>
          <cell r="F11097" t="str">
            <v>5100.12</v>
          </cell>
          <cell r="G11097" t="str">
            <v>Benefits Annual Physical Exam</v>
          </cell>
          <cell r="H11097">
            <v>0</v>
          </cell>
          <cell r="I11097">
            <v>0</v>
          </cell>
          <cell r="J11097">
            <v>0</v>
          </cell>
          <cell r="K11097">
            <v>0</v>
          </cell>
          <cell r="L11097">
            <v>0</v>
          </cell>
          <cell r="M11097">
            <v>0</v>
          </cell>
          <cell r="N11097">
            <v>0</v>
          </cell>
          <cell r="O11097" t="str">
            <v>+++</v>
          </cell>
        </row>
        <row r="11098">
          <cell r="A11098" t="str">
            <v>660.40.75.610-5100.15</v>
          </cell>
          <cell r="B11098" t="str">
            <v>660</v>
          </cell>
          <cell r="C11098" t="str">
            <v>40</v>
          </cell>
          <cell r="D11098" t="str">
            <v>75</v>
          </cell>
          <cell r="E11098" t="str">
            <v>610</v>
          </cell>
          <cell r="F11098" t="str">
            <v>5100.15</v>
          </cell>
          <cell r="G11098" t="str">
            <v>Benefits Cell Phone Allowance</v>
          </cell>
          <cell r="H11098">
            <v>0</v>
          </cell>
          <cell r="I11098">
            <v>0</v>
          </cell>
          <cell r="J11098">
            <v>0</v>
          </cell>
          <cell r="K11098">
            <v>0</v>
          </cell>
          <cell r="L11098">
            <v>0</v>
          </cell>
          <cell r="M11098">
            <v>0</v>
          </cell>
          <cell r="N11098">
            <v>0</v>
          </cell>
          <cell r="O11098" t="str">
            <v>+++</v>
          </cell>
        </row>
        <row r="11099">
          <cell r="A11099" t="str">
            <v>660.40.75.610-5100.17</v>
          </cell>
          <cell r="B11099" t="str">
            <v>660</v>
          </cell>
          <cell r="C11099" t="str">
            <v>40</v>
          </cell>
          <cell r="D11099" t="str">
            <v>75</v>
          </cell>
          <cell r="E11099" t="str">
            <v>610</v>
          </cell>
          <cell r="F11099" t="str">
            <v>5100.17</v>
          </cell>
          <cell r="G11099" t="str">
            <v>Benefits Other Post Employment Benefits</v>
          </cell>
          <cell r="H11099">
            <v>0</v>
          </cell>
          <cell r="I11099">
            <v>0</v>
          </cell>
          <cell r="J11099">
            <v>0</v>
          </cell>
          <cell r="K11099">
            <v>0</v>
          </cell>
          <cell r="L11099">
            <v>0</v>
          </cell>
          <cell r="M11099">
            <v>0</v>
          </cell>
          <cell r="N11099">
            <v>0</v>
          </cell>
          <cell r="O11099" t="str">
            <v>+++</v>
          </cell>
        </row>
        <row r="11100">
          <cell r="A11100" t="str">
            <v>660.40.75.610-6000.09</v>
          </cell>
          <cell r="B11100" t="str">
            <v>660</v>
          </cell>
          <cell r="C11100" t="str">
            <v>40</v>
          </cell>
          <cell r="D11100" t="str">
            <v>75</v>
          </cell>
          <cell r="E11100" t="str">
            <v>610</v>
          </cell>
          <cell r="F11100" t="str">
            <v>6000.09</v>
          </cell>
          <cell r="G11100" t="str">
            <v>Professional Services Uniform</v>
          </cell>
          <cell r="H11100">
            <v>3000</v>
          </cell>
          <cell r="I11100">
            <v>0</v>
          </cell>
          <cell r="J11100">
            <v>3000</v>
          </cell>
          <cell r="K11100">
            <v>0</v>
          </cell>
          <cell r="L11100">
            <v>0</v>
          </cell>
          <cell r="M11100">
            <v>388.02</v>
          </cell>
          <cell r="N11100">
            <v>2611.98</v>
          </cell>
          <cell r="O11100">
            <v>0.13</v>
          </cell>
        </row>
        <row r="11101">
          <cell r="A11101" t="str">
            <v>660.40.75.610-6000.12</v>
          </cell>
          <cell r="B11101" t="str">
            <v>660</v>
          </cell>
          <cell r="C11101" t="str">
            <v>40</v>
          </cell>
          <cell r="D11101" t="str">
            <v>75</v>
          </cell>
          <cell r="E11101" t="str">
            <v>610</v>
          </cell>
          <cell r="F11101" t="str">
            <v>6000.12</v>
          </cell>
          <cell r="G11101" t="str">
            <v>Professional Services Contract Services</v>
          </cell>
          <cell r="H11101">
            <v>0</v>
          </cell>
          <cell r="I11101">
            <v>0</v>
          </cell>
          <cell r="J11101">
            <v>0</v>
          </cell>
          <cell r="K11101">
            <v>0</v>
          </cell>
          <cell r="L11101">
            <v>0</v>
          </cell>
          <cell r="M11101">
            <v>0</v>
          </cell>
          <cell r="N11101">
            <v>0</v>
          </cell>
          <cell r="O11101" t="str">
            <v>+++</v>
          </cell>
        </row>
        <row r="11102">
          <cell r="A11102" t="str">
            <v>660.40.75.610-6200.02</v>
          </cell>
          <cell r="B11102" t="str">
            <v>660</v>
          </cell>
          <cell r="C11102" t="str">
            <v>40</v>
          </cell>
          <cell r="D11102" t="str">
            <v>75</v>
          </cell>
          <cell r="E11102" t="str">
            <v>610</v>
          </cell>
          <cell r="F11102" t="str">
            <v>6200.02</v>
          </cell>
          <cell r="G11102" t="str">
            <v>Supplies Special Department</v>
          </cell>
          <cell r="H11102">
            <v>20000</v>
          </cell>
          <cell r="I11102">
            <v>0</v>
          </cell>
          <cell r="J11102">
            <v>20000</v>
          </cell>
          <cell r="K11102">
            <v>0</v>
          </cell>
          <cell r="L11102">
            <v>0</v>
          </cell>
          <cell r="M11102">
            <v>3168.07</v>
          </cell>
          <cell r="N11102">
            <v>16831.93</v>
          </cell>
          <cell r="O11102">
            <v>0.16</v>
          </cell>
        </row>
        <row r="11103">
          <cell r="A11103" t="str">
            <v>660.40.75.610-6200.05</v>
          </cell>
          <cell r="B11103" t="str">
            <v>660</v>
          </cell>
          <cell r="C11103" t="str">
            <v>40</v>
          </cell>
          <cell r="D11103" t="str">
            <v>75</v>
          </cell>
          <cell r="E11103" t="str">
            <v>610</v>
          </cell>
          <cell r="F11103" t="str">
            <v>6200.05</v>
          </cell>
          <cell r="G11103" t="str">
            <v>Supplies Gasoline</v>
          </cell>
          <cell r="H11103">
            <v>115000</v>
          </cell>
          <cell r="I11103">
            <v>0</v>
          </cell>
          <cell r="J11103">
            <v>115000</v>
          </cell>
          <cell r="K11103">
            <v>0</v>
          </cell>
          <cell r="L11103">
            <v>0</v>
          </cell>
          <cell r="M11103">
            <v>0</v>
          </cell>
          <cell r="N11103">
            <v>115000</v>
          </cell>
          <cell r="O11103">
            <v>0</v>
          </cell>
        </row>
        <row r="11104">
          <cell r="A11104" t="str">
            <v>660.40.75.610-6200.06</v>
          </cell>
          <cell r="B11104" t="str">
            <v>660</v>
          </cell>
          <cell r="C11104" t="str">
            <v>40</v>
          </cell>
          <cell r="D11104" t="str">
            <v>75</v>
          </cell>
          <cell r="E11104" t="str">
            <v>610</v>
          </cell>
          <cell r="F11104" t="str">
            <v>6200.06</v>
          </cell>
          <cell r="G11104" t="str">
            <v>Supplies Propane</v>
          </cell>
          <cell r="H11104">
            <v>0</v>
          </cell>
          <cell r="I11104">
            <v>0</v>
          </cell>
          <cell r="J11104">
            <v>0</v>
          </cell>
          <cell r="K11104">
            <v>0</v>
          </cell>
          <cell r="L11104">
            <v>0</v>
          </cell>
          <cell r="M11104">
            <v>0</v>
          </cell>
          <cell r="N11104">
            <v>0</v>
          </cell>
          <cell r="O11104" t="str">
            <v>+++</v>
          </cell>
        </row>
        <row r="11105">
          <cell r="A11105" t="str">
            <v>660.40.75.610-6200.12</v>
          </cell>
          <cell r="B11105" t="str">
            <v>660</v>
          </cell>
          <cell r="C11105" t="str">
            <v>40</v>
          </cell>
          <cell r="D11105" t="str">
            <v>75</v>
          </cell>
          <cell r="E11105" t="str">
            <v>610</v>
          </cell>
          <cell r="F11105" t="str">
            <v>6200.12</v>
          </cell>
          <cell r="G11105" t="str">
            <v>Supplies CNG</v>
          </cell>
          <cell r="H11105">
            <v>80000</v>
          </cell>
          <cell r="I11105">
            <v>0</v>
          </cell>
          <cell r="J11105">
            <v>80000</v>
          </cell>
          <cell r="K11105">
            <v>0</v>
          </cell>
          <cell r="L11105">
            <v>0</v>
          </cell>
          <cell r="M11105">
            <v>395.72</v>
          </cell>
          <cell r="N11105">
            <v>79604.28</v>
          </cell>
          <cell r="O11105">
            <v>0</v>
          </cell>
        </row>
        <row r="11106">
          <cell r="A11106" t="str">
            <v>660.40.75.610-6280.02</v>
          </cell>
          <cell r="B11106" t="str">
            <v>660</v>
          </cell>
          <cell r="C11106" t="str">
            <v>40</v>
          </cell>
          <cell r="D11106" t="str">
            <v>75</v>
          </cell>
          <cell r="E11106" t="str">
            <v>610</v>
          </cell>
          <cell r="F11106" t="str">
            <v>6280.02</v>
          </cell>
          <cell r="G11106" t="str">
            <v>Supplies-Public Works Pavement Repair</v>
          </cell>
          <cell r="H11106">
            <v>0</v>
          </cell>
          <cell r="I11106">
            <v>0</v>
          </cell>
          <cell r="J11106">
            <v>0</v>
          </cell>
          <cell r="K11106">
            <v>0</v>
          </cell>
          <cell r="L11106">
            <v>0</v>
          </cell>
          <cell r="M11106">
            <v>0</v>
          </cell>
          <cell r="N11106">
            <v>0</v>
          </cell>
          <cell r="O11106" t="str">
            <v>+++</v>
          </cell>
        </row>
        <row r="11107">
          <cell r="A11107" t="str">
            <v>660.40.75.610-6280.14</v>
          </cell>
          <cell r="B11107" t="str">
            <v>660</v>
          </cell>
          <cell r="C11107" t="str">
            <v>40</v>
          </cell>
          <cell r="D11107" t="str">
            <v>75</v>
          </cell>
          <cell r="E11107" t="str">
            <v>610</v>
          </cell>
          <cell r="F11107" t="str">
            <v>6280.14</v>
          </cell>
          <cell r="G11107" t="str">
            <v>Supplies-Public Works Protective Clothing</v>
          </cell>
          <cell r="H11107">
            <v>3000</v>
          </cell>
          <cell r="I11107">
            <v>0</v>
          </cell>
          <cell r="J11107">
            <v>3000</v>
          </cell>
          <cell r="K11107">
            <v>0</v>
          </cell>
          <cell r="L11107">
            <v>0</v>
          </cell>
          <cell r="M11107">
            <v>653.29</v>
          </cell>
          <cell r="N11107">
            <v>2346.71</v>
          </cell>
          <cell r="O11107">
            <v>0.22</v>
          </cell>
        </row>
        <row r="11108">
          <cell r="A11108" t="str">
            <v>660.40.75.610-6280.19</v>
          </cell>
          <cell r="B11108" t="str">
            <v>660</v>
          </cell>
          <cell r="C11108" t="str">
            <v>40</v>
          </cell>
          <cell r="D11108" t="str">
            <v>75</v>
          </cell>
          <cell r="E11108" t="str">
            <v>610</v>
          </cell>
          <cell r="F11108" t="str">
            <v>6280.19</v>
          </cell>
          <cell r="G11108" t="str">
            <v>Supplies-Public Works Specialty Maintenance Tools</v>
          </cell>
          <cell r="H11108">
            <v>2100</v>
          </cell>
          <cell r="I11108">
            <v>0</v>
          </cell>
          <cell r="J11108">
            <v>2100</v>
          </cell>
          <cell r="K11108">
            <v>0</v>
          </cell>
          <cell r="L11108">
            <v>0</v>
          </cell>
          <cell r="M11108">
            <v>0</v>
          </cell>
          <cell r="N11108">
            <v>2100</v>
          </cell>
          <cell r="O11108">
            <v>0</v>
          </cell>
        </row>
        <row r="11109">
          <cell r="A11109" t="str">
            <v>660.40.75.610-6280.20</v>
          </cell>
          <cell r="B11109" t="str">
            <v>660</v>
          </cell>
          <cell r="C11109" t="str">
            <v>40</v>
          </cell>
          <cell r="D11109" t="str">
            <v>75</v>
          </cell>
          <cell r="E11109" t="str">
            <v>610</v>
          </cell>
          <cell r="F11109" t="str">
            <v>6280.20</v>
          </cell>
          <cell r="G11109" t="str">
            <v>Supplies-Public Works Bin Repair</v>
          </cell>
          <cell r="H11109">
            <v>30000</v>
          </cell>
          <cell r="I11109">
            <v>0</v>
          </cell>
          <cell r="J11109">
            <v>30000</v>
          </cell>
          <cell r="K11109">
            <v>0</v>
          </cell>
          <cell r="L11109">
            <v>0</v>
          </cell>
          <cell r="M11109">
            <v>37.380000000000003</v>
          </cell>
          <cell r="N11109">
            <v>29962.62</v>
          </cell>
          <cell r="O11109">
            <v>0</v>
          </cell>
        </row>
        <row r="11110">
          <cell r="A11110" t="str">
            <v>660.40.75.610-6280.25</v>
          </cell>
          <cell r="B11110" t="str">
            <v>660</v>
          </cell>
          <cell r="C11110" t="str">
            <v>40</v>
          </cell>
          <cell r="D11110" t="str">
            <v>75</v>
          </cell>
          <cell r="E11110" t="str">
            <v>610</v>
          </cell>
          <cell r="F11110" t="str">
            <v>6280.25</v>
          </cell>
          <cell r="G11110" t="str">
            <v>Supplies-Public Works Collection Containers</v>
          </cell>
          <cell r="H11110">
            <v>150000</v>
          </cell>
          <cell r="I11110">
            <v>0</v>
          </cell>
          <cell r="J11110">
            <v>150000</v>
          </cell>
          <cell r="K11110">
            <v>0</v>
          </cell>
          <cell r="L11110">
            <v>0</v>
          </cell>
          <cell r="M11110">
            <v>0</v>
          </cell>
          <cell r="N11110">
            <v>150000</v>
          </cell>
          <cell r="O11110">
            <v>0</v>
          </cell>
        </row>
        <row r="11111">
          <cell r="A11111" t="str">
            <v>660.40.75.610-6280.26</v>
          </cell>
          <cell r="B11111" t="str">
            <v>660</v>
          </cell>
          <cell r="C11111" t="str">
            <v>40</v>
          </cell>
          <cell r="D11111" t="str">
            <v>75</v>
          </cell>
          <cell r="E11111" t="str">
            <v>610</v>
          </cell>
          <cell r="F11111" t="str">
            <v>6280.26</v>
          </cell>
          <cell r="G11111" t="str">
            <v>Supplies-Public Works 3 Cart System Containers</v>
          </cell>
          <cell r="H11111">
            <v>30000</v>
          </cell>
          <cell r="I11111">
            <v>0</v>
          </cell>
          <cell r="J11111">
            <v>30000</v>
          </cell>
          <cell r="K11111">
            <v>0</v>
          </cell>
          <cell r="L11111">
            <v>0</v>
          </cell>
          <cell r="M11111">
            <v>0</v>
          </cell>
          <cell r="N11111">
            <v>30000</v>
          </cell>
          <cell r="O11111">
            <v>0</v>
          </cell>
        </row>
        <row r="11112">
          <cell r="A11112" t="str">
            <v>660.40.75.610-6375.07</v>
          </cell>
          <cell r="B11112" t="str">
            <v>660</v>
          </cell>
          <cell r="C11112" t="str">
            <v>40</v>
          </cell>
          <cell r="D11112" t="str">
            <v>75</v>
          </cell>
          <cell r="E11112" t="str">
            <v>610</v>
          </cell>
          <cell r="F11112" t="str">
            <v>6375.07</v>
          </cell>
          <cell r="G11112" t="str">
            <v>Operating Fees Permit</v>
          </cell>
          <cell r="H11112">
            <v>0</v>
          </cell>
          <cell r="I11112">
            <v>0</v>
          </cell>
          <cell r="J11112">
            <v>0</v>
          </cell>
          <cell r="K11112">
            <v>0</v>
          </cell>
          <cell r="L11112">
            <v>0</v>
          </cell>
          <cell r="M11112">
            <v>0</v>
          </cell>
          <cell r="N11112">
            <v>0</v>
          </cell>
          <cell r="O11112" t="str">
            <v>+++</v>
          </cell>
        </row>
        <row r="11113">
          <cell r="A11113" t="str">
            <v>660.40.75.610-6375.09</v>
          </cell>
          <cell r="B11113" t="str">
            <v>660</v>
          </cell>
          <cell r="C11113" t="str">
            <v>40</v>
          </cell>
          <cell r="D11113" t="str">
            <v>75</v>
          </cell>
          <cell r="E11113" t="str">
            <v>610</v>
          </cell>
          <cell r="F11113" t="str">
            <v>6375.09</v>
          </cell>
          <cell r="G11113" t="str">
            <v>Operating Fees Dumping</v>
          </cell>
          <cell r="H11113">
            <v>1300000</v>
          </cell>
          <cell r="I11113">
            <v>0</v>
          </cell>
          <cell r="J11113">
            <v>1300000</v>
          </cell>
          <cell r="K11113">
            <v>0</v>
          </cell>
          <cell r="L11113">
            <v>0</v>
          </cell>
          <cell r="M11113">
            <v>277087.19</v>
          </cell>
          <cell r="N11113">
            <v>1022912.81</v>
          </cell>
          <cell r="O11113">
            <v>0.21</v>
          </cell>
        </row>
        <row r="11114">
          <cell r="A11114" t="str">
            <v>660.40.75.610-6375.10</v>
          </cell>
          <cell r="B11114" t="str">
            <v>660</v>
          </cell>
          <cell r="C11114" t="str">
            <v>40</v>
          </cell>
          <cell r="D11114" t="str">
            <v>75</v>
          </cell>
          <cell r="E11114" t="str">
            <v>610</v>
          </cell>
          <cell r="F11114" t="str">
            <v>6375.10</v>
          </cell>
          <cell r="G11114" t="str">
            <v>Operating Fees Sludge Disposal</v>
          </cell>
          <cell r="H11114">
            <v>0</v>
          </cell>
          <cell r="I11114">
            <v>0</v>
          </cell>
          <cell r="J11114">
            <v>0</v>
          </cell>
          <cell r="K11114">
            <v>0</v>
          </cell>
          <cell r="L11114">
            <v>0</v>
          </cell>
          <cell r="M11114">
            <v>0</v>
          </cell>
          <cell r="N11114">
            <v>0</v>
          </cell>
          <cell r="O11114" t="str">
            <v>+++</v>
          </cell>
        </row>
        <row r="11115">
          <cell r="A11115" t="str">
            <v>660.40.75.610-6375.11</v>
          </cell>
          <cell r="B11115" t="str">
            <v>660</v>
          </cell>
          <cell r="C11115" t="str">
            <v>40</v>
          </cell>
          <cell r="D11115" t="str">
            <v>75</v>
          </cell>
          <cell r="E11115" t="str">
            <v>610</v>
          </cell>
          <cell r="F11115" t="str">
            <v>6375.11</v>
          </cell>
          <cell r="G11115" t="str">
            <v>Operating Fees Compost Tipping</v>
          </cell>
          <cell r="H11115">
            <v>150000</v>
          </cell>
          <cell r="I11115">
            <v>0</v>
          </cell>
          <cell r="J11115">
            <v>150000</v>
          </cell>
          <cell r="K11115">
            <v>0</v>
          </cell>
          <cell r="L11115">
            <v>0</v>
          </cell>
          <cell r="M11115">
            <v>26996.959999999999</v>
          </cell>
          <cell r="N11115">
            <v>123003.04</v>
          </cell>
          <cell r="O11115">
            <v>0.18</v>
          </cell>
        </row>
        <row r="11116">
          <cell r="A11116" t="str">
            <v>660.40.75.610-6375.12</v>
          </cell>
          <cell r="B11116" t="str">
            <v>660</v>
          </cell>
          <cell r="C11116" t="str">
            <v>40</v>
          </cell>
          <cell r="D11116" t="str">
            <v>75</v>
          </cell>
          <cell r="E11116" t="str">
            <v>610</v>
          </cell>
          <cell r="F11116" t="str">
            <v>6375.12</v>
          </cell>
          <cell r="G11116" t="str">
            <v>Operating Fees Curbside Recycling</v>
          </cell>
          <cell r="H11116">
            <v>168000</v>
          </cell>
          <cell r="I11116">
            <v>0</v>
          </cell>
          <cell r="J11116">
            <v>168000</v>
          </cell>
          <cell r="K11116">
            <v>0</v>
          </cell>
          <cell r="L11116">
            <v>0</v>
          </cell>
          <cell r="M11116">
            <v>0</v>
          </cell>
          <cell r="N11116">
            <v>168000</v>
          </cell>
          <cell r="O11116">
            <v>0</v>
          </cell>
        </row>
        <row r="11117">
          <cell r="A11117" t="str">
            <v>660.40.75.610-6375.14</v>
          </cell>
          <cell r="B11117" t="str">
            <v>660</v>
          </cell>
          <cell r="C11117" t="str">
            <v>40</v>
          </cell>
          <cell r="D11117" t="str">
            <v>75</v>
          </cell>
          <cell r="E11117" t="str">
            <v>610</v>
          </cell>
          <cell r="F11117" t="str">
            <v>6375.14</v>
          </cell>
          <cell r="G11117" t="str">
            <v>Operating Fees Wood Waste Tipping</v>
          </cell>
          <cell r="H11117">
            <v>0</v>
          </cell>
          <cell r="I11117">
            <v>0</v>
          </cell>
          <cell r="J11117">
            <v>0</v>
          </cell>
          <cell r="K11117">
            <v>0</v>
          </cell>
          <cell r="L11117">
            <v>0</v>
          </cell>
          <cell r="M11117">
            <v>0</v>
          </cell>
          <cell r="N11117">
            <v>0</v>
          </cell>
          <cell r="O11117" t="str">
            <v>+++</v>
          </cell>
        </row>
        <row r="11118">
          <cell r="A11118" t="str">
            <v>660.40.75.610-6375.15</v>
          </cell>
          <cell r="B11118" t="str">
            <v>660</v>
          </cell>
          <cell r="C11118" t="str">
            <v>40</v>
          </cell>
          <cell r="D11118" t="str">
            <v>75</v>
          </cell>
          <cell r="E11118" t="str">
            <v>610</v>
          </cell>
          <cell r="F11118" t="str">
            <v>6375.15</v>
          </cell>
          <cell r="G11118" t="str">
            <v>Operating Fees Concrete/Asphalt Tipping</v>
          </cell>
          <cell r="H11118">
            <v>500</v>
          </cell>
          <cell r="I11118">
            <v>0</v>
          </cell>
          <cell r="J11118">
            <v>500</v>
          </cell>
          <cell r="K11118">
            <v>0</v>
          </cell>
          <cell r="L11118">
            <v>0</v>
          </cell>
          <cell r="M11118">
            <v>0</v>
          </cell>
          <cell r="N11118">
            <v>500</v>
          </cell>
          <cell r="O11118">
            <v>0</v>
          </cell>
        </row>
        <row r="11119">
          <cell r="A11119" t="str">
            <v>660.40.75.610-6375.16</v>
          </cell>
          <cell r="B11119" t="str">
            <v>660</v>
          </cell>
          <cell r="C11119" t="str">
            <v>40</v>
          </cell>
          <cell r="D11119" t="str">
            <v>75</v>
          </cell>
          <cell r="E11119" t="str">
            <v>610</v>
          </cell>
          <cell r="F11119" t="str">
            <v>6375.16</v>
          </cell>
          <cell r="G11119" t="str">
            <v>Operating Fees Universal Waste Recycling</v>
          </cell>
          <cell r="H11119">
            <v>0</v>
          </cell>
          <cell r="I11119">
            <v>0</v>
          </cell>
          <cell r="J11119">
            <v>0</v>
          </cell>
          <cell r="K11119">
            <v>0</v>
          </cell>
          <cell r="L11119">
            <v>0</v>
          </cell>
          <cell r="M11119">
            <v>0</v>
          </cell>
          <cell r="N11119">
            <v>0</v>
          </cell>
          <cell r="O11119" t="str">
            <v>+++</v>
          </cell>
        </row>
        <row r="11120">
          <cell r="A11120" t="str">
            <v>660.40.75.610-6375.17</v>
          </cell>
          <cell r="B11120" t="str">
            <v>660</v>
          </cell>
          <cell r="C11120" t="str">
            <v>40</v>
          </cell>
          <cell r="D11120" t="str">
            <v>75</v>
          </cell>
          <cell r="E11120" t="str">
            <v>610</v>
          </cell>
          <cell r="F11120" t="str">
            <v>6375.17</v>
          </cell>
          <cell r="G11120" t="str">
            <v>Operating Fees Refrigerant Cylinders</v>
          </cell>
          <cell r="H11120">
            <v>0</v>
          </cell>
          <cell r="I11120">
            <v>0</v>
          </cell>
          <cell r="J11120">
            <v>0</v>
          </cell>
          <cell r="K11120">
            <v>0</v>
          </cell>
          <cell r="L11120">
            <v>0</v>
          </cell>
          <cell r="M11120">
            <v>0</v>
          </cell>
          <cell r="N11120">
            <v>0</v>
          </cell>
          <cell r="O11120" t="str">
            <v>+++</v>
          </cell>
        </row>
        <row r="11121">
          <cell r="A11121" t="str">
            <v>660.40.75.610-6400.02</v>
          </cell>
          <cell r="B11121" t="str">
            <v>660</v>
          </cell>
          <cell r="C11121" t="str">
            <v>40</v>
          </cell>
          <cell r="D11121" t="str">
            <v>75</v>
          </cell>
          <cell r="E11121" t="str">
            <v>610</v>
          </cell>
          <cell r="F11121" t="str">
            <v>6400.02</v>
          </cell>
          <cell r="G11121" t="str">
            <v>Repairs &amp; Maintenance Minor Equipment/Other</v>
          </cell>
          <cell r="H11121">
            <v>10000</v>
          </cell>
          <cell r="I11121">
            <v>0</v>
          </cell>
          <cell r="J11121">
            <v>10000</v>
          </cell>
          <cell r="K11121">
            <v>0</v>
          </cell>
          <cell r="L11121">
            <v>0</v>
          </cell>
          <cell r="M11121">
            <v>0</v>
          </cell>
          <cell r="N11121">
            <v>10000</v>
          </cell>
          <cell r="O11121">
            <v>0</v>
          </cell>
        </row>
        <row r="11122">
          <cell r="A11122" t="str">
            <v>660.40.75.610-6400.05</v>
          </cell>
          <cell r="B11122" t="str">
            <v>660</v>
          </cell>
          <cell r="C11122" t="str">
            <v>40</v>
          </cell>
          <cell r="D11122" t="str">
            <v>75</v>
          </cell>
          <cell r="E11122" t="str">
            <v>610</v>
          </cell>
          <cell r="F11122" t="str">
            <v>6400.05</v>
          </cell>
          <cell r="G11122" t="str">
            <v>Repairs &amp; Maintenance Vehicle</v>
          </cell>
          <cell r="H11122">
            <v>0</v>
          </cell>
          <cell r="I11122">
            <v>0</v>
          </cell>
          <cell r="J11122">
            <v>0</v>
          </cell>
          <cell r="K11122">
            <v>0</v>
          </cell>
          <cell r="L11122">
            <v>0</v>
          </cell>
          <cell r="M11122">
            <v>0</v>
          </cell>
          <cell r="N11122">
            <v>0</v>
          </cell>
          <cell r="O11122" t="str">
            <v>+++</v>
          </cell>
        </row>
        <row r="11123">
          <cell r="A11123" t="str">
            <v>660.40.75.610-6400.06</v>
          </cell>
          <cell r="B11123" t="str">
            <v>660</v>
          </cell>
          <cell r="C11123" t="str">
            <v>40</v>
          </cell>
          <cell r="D11123" t="str">
            <v>75</v>
          </cell>
          <cell r="E11123" t="str">
            <v>610</v>
          </cell>
          <cell r="F11123" t="str">
            <v>6400.06</v>
          </cell>
          <cell r="G11123" t="str">
            <v>Repairs &amp; Maintenance Smog Retrofit</v>
          </cell>
          <cell r="H11123">
            <v>0</v>
          </cell>
          <cell r="I11123">
            <v>0</v>
          </cell>
          <cell r="J11123">
            <v>0</v>
          </cell>
          <cell r="K11123">
            <v>0</v>
          </cell>
          <cell r="L11123">
            <v>0</v>
          </cell>
          <cell r="M11123">
            <v>0</v>
          </cell>
          <cell r="N11123">
            <v>0</v>
          </cell>
          <cell r="O11123" t="str">
            <v>+++</v>
          </cell>
        </row>
        <row r="11124">
          <cell r="A11124" t="str">
            <v>660.40.75.610-6400.07</v>
          </cell>
          <cell r="B11124" t="str">
            <v>660</v>
          </cell>
          <cell r="C11124" t="str">
            <v>40</v>
          </cell>
          <cell r="D11124" t="str">
            <v>75</v>
          </cell>
          <cell r="E11124" t="str">
            <v>610</v>
          </cell>
          <cell r="F11124" t="str">
            <v>6400.07</v>
          </cell>
          <cell r="G11124" t="str">
            <v>Repairs &amp; Maintenance Radio Communication</v>
          </cell>
          <cell r="H11124">
            <v>5000</v>
          </cell>
          <cell r="I11124">
            <v>0</v>
          </cell>
          <cell r="J11124">
            <v>5000</v>
          </cell>
          <cell r="K11124">
            <v>0</v>
          </cell>
          <cell r="L11124">
            <v>0</v>
          </cell>
          <cell r="M11124">
            <v>0</v>
          </cell>
          <cell r="N11124">
            <v>5000</v>
          </cell>
          <cell r="O11124">
            <v>0</v>
          </cell>
        </row>
        <row r="11125">
          <cell r="A11125" t="str">
            <v>660.40.75.610-6400.10</v>
          </cell>
          <cell r="B11125" t="str">
            <v>660</v>
          </cell>
          <cell r="C11125" t="str">
            <v>40</v>
          </cell>
          <cell r="D11125" t="str">
            <v>75</v>
          </cell>
          <cell r="E11125" t="str">
            <v>610</v>
          </cell>
          <cell r="F11125" t="str">
            <v>6400.10</v>
          </cell>
          <cell r="G11125" t="str">
            <v>Repairs &amp; Maintenance Pavement</v>
          </cell>
          <cell r="H11125">
            <v>0</v>
          </cell>
          <cell r="I11125">
            <v>0</v>
          </cell>
          <cell r="J11125">
            <v>0</v>
          </cell>
          <cell r="K11125">
            <v>0</v>
          </cell>
          <cell r="L11125">
            <v>0</v>
          </cell>
          <cell r="M11125">
            <v>0</v>
          </cell>
          <cell r="N11125">
            <v>0</v>
          </cell>
          <cell r="O11125" t="str">
            <v>+++</v>
          </cell>
        </row>
        <row r="11126">
          <cell r="A11126" t="str">
            <v>660.40.75.610-6400.23</v>
          </cell>
          <cell r="B11126" t="str">
            <v>660</v>
          </cell>
          <cell r="C11126" t="str">
            <v>40</v>
          </cell>
          <cell r="D11126" t="str">
            <v>75</v>
          </cell>
          <cell r="E11126" t="str">
            <v>610</v>
          </cell>
          <cell r="F11126" t="str">
            <v>6400.23</v>
          </cell>
          <cell r="G11126" t="str">
            <v>Repairs &amp; Maintenance Bin Repair</v>
          </cell>
          <cell r="H11126">
            <v>50000</v>
          </cell>
          <cell r="I11126">
            <v>0</v>
          </cell>
          <cell r="J11126">
            <v>50000</v>
          </cell>
          <cell r="K11126">
            <v>0</v>
          </cell>
          <cell r="L11126">
            <v>0</v>
          </cell>
          <cell r="M11126">
            <v>19614.29</v>
          </cell>
          <cell r="N11126">
            <v>30385.71</v>
          </cell>
          <cell r="O11126">
            <v>0.39</v>
          </cell>
        </row>
        <row r="11127">
          <cell r="A11127" t="str">
            <v>660.40.75.610-6600.01</v>
          </cell>
          <cell r="B11127" t="str">
            <v>660</v>
          </cell>
          <cell r="C11127" t="str">
            <v>40</v>
          </cell>
          <cell r="D11127" t="str">
            <v>75</v>
          </cell>
          <cell r="E11127" t="str">
            <v>610</v>
          </cell>
          <cell r="F11127" t="str">
            <v>6600.01</v>
          </cell>
          <cell r="G11127" t="str">
            <v>Administrative Expenses Meetings</v>
          </cell>
          <cell r="H11127">
            <v>0</v>
          </cell>
          <cell r="I11127">
            <v>0</v>
          </cell>
          <cell r="J11127">
            <v>0</v>
          </cell>
          <cell r="K11127">
            <v>0</v>
          </cell>
          <cell r="L11127">
            <v>0</v>
          </cell>
          <cell r="M11127">
            <v>0</v>
          </cell>
          <cell r="N11127">
            <v>0</v>
          </cell>
          <cell r="O11127" t="str">
            <v>+++</v>
          </cell>
        </row>
        <row r="11128">
          <cell r="A11128" t="str">
            <v>660.40.75.610-6600.03</v>
          </cell>
          <cell r="B11128" t="str">
            <v>660</v>
          </cell>
          <cell r="C11128" t="str">
            <v>40</v>
          </cell>
          <cell r="D11128" t="str">
            <v>75</v>
          </cell>
          <cell r="E11128" t="str">
            <v>610</v>
          </cell>
          <cell r="F11128" t="str">
            <v>6600.03</v>
          </cell>
          <cell r="G11128" t="str">
            <v>Administrative Expenses Mileage Reimbursement</v>
          </cell>
          <cell r="H11128">
            <v>0</v>
          </cell>
          <cell r="I11128">
            <v>0</v>
          </cell>
          <cell r="J11128">
            <v>0</v>
          </cell>
          <cell r="K11128">
            <v>0</v>
          </cell>
          <cell r="L11128">
            <v>0</v>
          </cell>
          <cell r="M11128">
            <v>0</v>
          </cell>
          <cell r="N11128">
            <v>0</v>
          </cell>
          <cell r="O11128" t="str">
            <v>+++</v>
          </cell>
        </row>
        <row r="11129">
          <cell r="A11129" t="str">
            <v>660.40.75.610-6600.04</v>
          </cell>
          <cell r="B11129" t="str">
            <v>660</v>
          </cell>
          <cell r="C11129" t="str">
            <v>40</v>
          </cell>
          <cell r="D11129" t="str">
            <v>75</v>
          </cell>
          <cell r="E11129" t="str">
            <v>610</v>
          </cell>
          <cell r="F11129" t="str">
            <v>6600.04</v>
          </cell>
          <cell r="G11129" t="str">
            <v>Administrative Expenses Training/Conferences</v>
          </cell>
          <cell r="H11129">
            <v>1000</v>
          </cell>
          <cell r="I11129">
            <v>0</v>
          </cell>
          <cell r="J11129">
            <v>1000</v>
          </cell>
          <cell r="K11129">
            <v>0</v>
          </cell>
          <cell r="L11129">
            <v>0</v>
          </cell>
          <cell r="M11129">
            <v>107</v>
          </cell>
          <cell r="N11129">
            <v>893</v>
          </cell>
          <cell r="O11129">
            <v>0.11</v>
          </cell>
        </row>
        <row r="11130">
          <cell r="A11130" t="str">
            <v>660.40.75.610-6600.07</v>
          </cell>
          <cell r="B11130" t="str">
            <v>660</v>
          </cell>
          <cell r="C11130" t="str">
            <v>40</v>
          </cell>
          <cell r="D11130" t="str">
            <v>75</v>
          </cell>
          <cell r="E11130" t="str">
            <v>610</v>
          </cell>
          <cell r="F11130" t="str">
            <v>6600.07</v>
          </cell>
          <cell r="G11130" t="str">
            <v>Administrative Expenses Employee Recruitment</v>
          </cell>
          <cell r="H11130">
            <v>0</v>
          </cell>
          <cell r="I11130">
            <v>0</v>
          </cell>
          <cell r="J11130">
            <v>0</v>
          </cell>
          <cell r="K11130">
            <v>0</v>
          </cell>
          <cell r="L11130">
            <v>0</v>
          </cell>
          <cell r="M11130">
            <v>0</v>
          </cell>
          <cell r="N11130">
            <v>0</v>
          </cell>
          <cell r="O11130" t="str">
            <v>+++</v>
          </cell>
        </row>
        <row r="11131">
          <cell r="A11131" t="str">
            <v>660.40.75.620-5000.01</v>
          </cell>
          <cell r="B11131" t="str">
            <v>660</v>
          </cell>
          <cell r="C11131" t="str">
            <v>40</v>
          </cell>
          <cell r="D11131" t="str">
            <v>75</v>
          </cell>
          <cell r="E11131" t="str">
            <v>620</v>
          </cell>
          <cell r="F11131" t="str">
            <v>5000.01</v>
          </cell>
          <cell r="G11131" t="str">
            <v>Salaries Regular</v>
          </cell>
          <cell r="H11131">
            <v>1160749</v>
          </cell>
          <cell r="I11131">
            <v>0</v>
          </cell>
          <cell r="J11131">
            <v>1160749</v>
          </cell>
          <cell r="K11131">
            <v>0</v>
          </cell>
          <cell r="L11131">
            <v>0</v>
          </cell>
          <cell r="M11131">
            <v>316842.96999999997</v>
          </cell>
          <cell r="N11131">
            <v>843906.03</v>
          </cell>
          <cell r="O11131">
            <v>0.27</v>
          </cell>
        </row>
        <row r="11132">
          <cell r="A11132" t="str">
            <v>660.40.75.620-5000.02</v>
          </cell>
          <cell r="B11132" t="str">
            <v>660</v>
          </cell>
          <cell r="C11132" t="str">
            <v>40</v>
          </cell>
          <cell r="D11132" t="str">
            <v>75</v>
          </cell>
          <cell r="E11132" t="str">
            <v>620</v>
          </cell>
          <cell r="F11132" t="str">
            <v>5000.02</v>
          </cell>
          <cell r="G11132" t="str">
            <v>Salaries Part Time</v>
          </cell>
          <cell r="H11132">
            <v>5000</v>
          </cell>
          <cell r="I11132">
            <v>0</v>
          </cell>
          <cell r="J11132">
            <v>5000</v>
          </cell>
          <cell r="K11132">
            <v>0</v>
          </cell>
          <cell r="L11132">
            <v>0</v>
          </cell>
          <cell r="M11132">
            <v>0</v>
          </cell>
          <cell r="N11132">
            <v>5000</v>
          </cell>
          <cell r="O11132">
            <v>0</v>
          </cell>
        </row>
        <row r="11133">
          <cell r="A11133" t="str">
            <v>660.40.75.620-5000.03</v>
          </cell>
          <cell r="B11133" t="str">
            <v>660</v>
          </cell>
          <cell r="C11133" t="str">
            <v>40</v>
          </cell>
          <cell r="D11133" t="str">
            <v>75</v>
          </cell>
          <cell r="E11133" t="str">
            <v>620</v>
          </cell>
          <cell r="F11133" t="str">
            <v>5000.03</v>
          </cell>
          <cell r="G11133" t="str">
            <v>Salaries Overtime</v>
          </cell>
          <cell r="H11133">
            <v>41200</v>
          </cell>
          <cell r="I11133">
            <v>0</v>
          </cell>
          <cell r="J11133">
            <v>41200</v>
          </cell>
          <cell r="K11133">
            <v>0</v>
          </cell>
          <cell r="L11133">
            <v>0</v>
          </cell>
          <cell r="M11133">
            <v>14117.89</v>
          </cell>
          <cell r="N11133">
            <v>27082.11</v>
          </cell>
          <cell r="O11133">
            <v>0.34</v>
          </cell>
        </row>
        <row r="11134">
          <cell r="A11134" t="str">
            <v>660.40.75.620-5000.04</v>
          </cell>
          <cell r="B11134" t="str">
            <v>660</v>
          </cell>
          <cell r="C11134" t="str">
            <v>40</v>
          </cell>
          <cell r="D11134" t="str">
            <v>75</v>
          </cell>
          <cell r="E11134" t="str">
            <v>620</v>
          </cell>
          <cell r="F11134" t="str">
            <v>5000.04</v>
          </cell>
          <cell r="G11134" t="str">
            <v>Salaries Holiday Pay</v>
          </cell>
          <cell r="H11134">
            <v>34000</v>
          </cell>
          <cell r="I11134">
            <v>0</v>
          </cell>
          <cell r="J11134">
            <v>34000</v>
          </cell>
          <cell r="K11134">
            <v>0</v>
          </cell>
          <cell r="L11134">
            <v>0</v>
          </cell>
          <cell r="M11134">
            <v>0</v>
          </cell>
          <cell r="N11134">
            <v>34000</v>
          </cell>
          <cell r="O11134">
            <v>0</v>
          </cell>
        </row>
        <row r="11135">
          <cell r="A11135" t="str">
            <v>660.40.75.620-5000.06</v>
          </cell>
          <cell r="B11135" t="str">
            <v>660</v>
          </cell>
          <cell r="C11135" t="str">
            <v>40</v>
          </cell>
          <cell r="D11135" t="str">
            <v>75</v>
          </cell>
          <cell r="E11135" t="str">
            <v>620</v>
          </cell>
          <cell r="F11135" t="str">
            <v>5000.06</v>
          </cell>
          <cell r="G11135" t="str">
            <v>Salaries Out of Class</v>
          </cell>
          <cell r="H11135">
            <v>500</v>
          </cell>
          <cell r="I11135">
            <v>0</v>
          </cell>
          <cell r="J11135">
            <v>500</v>
          </cell>
          <cell r="K11135">
            <v>0</v>
          </cell>
          <cell r="L11135">
            <v>0</v>
          </cell>
          <cell r="M11135">
            <v>0</v>
          </cell>
          <cell r="N11135">
            <v>500</v>
          </cell>
          <cell r="O11135">
            <v>0</v>
          </cell>
        </row>
        <row r="11136">
          <cell r="A11136" t="str">
            <v>660.40.75.620-5000.07</v>
          </cell>
          <cell r="B11136" t="str">
            <v>660</v>
          </cell>
          <cell r="C11136" t="str">
            <v>40</v>
          </cell>
          <cell r="D11136" t="str">
            <v>75</v>
          </cell>
          <cell r="E11136" t="str">
            <v>620</v>
          </cell>
          <cell r="F11136" t="str">
            <v>5000.07</v>
          </cell>
          <cell r="G11136" t="str">
            <v>Salaries Admin Leave Pay</v>
          </cell>
          <cell r="H11136">
            <v>0</v>
          </cell>
          <cell r="I11136">
            <v>0</v>
          </cell>
          <cell r="J11136">
            <v>0</v>
          </cell>
          <cell r="K11136">
            <v>0</v>
          </cell>
          <cell r="L11136">
            <v>0</v>
          </cell>
          <cell r="M11136">
            <v>0</v>
          </cell>
          <cell r="N11136">
            <v>0</v>
          </cell>
          <cell r="O11136" t="str">
            <v>+++</v>
          </cell>
        </row>
        <row r="11137">
          <cell r="A11137" t="str">
            <v>660.40.75.620-5000.08</v>
          </cell>
          <cell r="B11137" t="str">
            <v>660</v>
          </cell>
          <cell r="C11137" t="str">
            <v>40</v>
          </cell>
          <cell r="D11137" t="str">
            <v>75</v>
          </cell>
          <cell r="E11137" t="str">
            <v>620</v>
          </cell>
          <cell r="F11137" t="str">
            <v>5000.08</v>
          </cell>
          <cell r="G11137" t="str">
            <v>Salaries Longevity Pay</v>
          </cell>
          <cell r="H11137">
            <v>0</v>
          </cell>
          <cell r="I11137">
            <v>0</v>
          </cell>
          <cell r="J11137">
            <v>0</v>
          </cell>
          <cell r="K11137">
            <v>0</v>
          </cell>
          <cell r="L11137">
            <v>0</v>
          </cell>
          <cell r="M11137">
            <v>1141.8399999999999</v>
          </cell>
          <cell r="N11137">
            <v>-1141.8399999999999</v>
          </cell>
          <cell r="O11137" t="str">
            <v>+++</v>
          </cell>
        </row>
        <row r="11138">
          <cell r="A11138" t="str">
            <v>660.40.75.620-5000.10</v>
          </cell>
          <cell r="B11138" t="str">
            <v>660</v>
          </cell>
          <cell r="C11138" t="str">
            <v>40</v>
          </cell>
          <cell r="D11138" t="str">
            <v>75</v>
          </cell>
          <cell r="E11138" t="str">
            <v>620</v>
          </cell>
          <cell r="F11138" t="str">
            <v>5000.10</v>
          </cell>
          <cell r="G11138" t="str">
            <v>Salaries Furloughs</v>
          </cell>
          <cell r="H11138">
            <v>0</v>
          </cell>
          <cell r="I11138">
            <v>0</v>
          </cell>
          <cell r="J11138">
            <v>0</v>
          </cell>
          <cell r="K11138">
            <v>0</v>
          </cell>
          <cell r="L11138">
            <v>0</v>
          </cell>
          <cell r="M11138">
            <v>0</v>
          </cell>
          <cell r="N11138">
            <v>0</v>
          </cell>
          <cell r="O11138" t="str">
            <v>+++</v>
          </cell>
        </row>
        <row r="11139">
          <cell r="A11139" t="str">
            <v>660.40.75.620-5000.11</v>
          </cell>
          <cell r="B11139" t="str">
            <v>660</v>
          </cell>
          <cell r="C11139" t="str">
            <v>40</v>
          </cell>
          <cell r="D11139" t="str">
            <v>75</v>
          </cell>
          <cell r="E11139" t="str">
            <v>620</v>
          </cell>
          <cell r="F11139" t="str">
            <v>5000.11</v>
          </cell>
          <cell r="G11139" t="str">
            <v>Salaries Worker's Comp</v>
          </cell>
          <cell r="H11139">
            <v>0</v>
          </cell>
          <cell r="I11139">
            <v>0</v>
          </cell>
          <cell r="J11139">
            <v>0</v>
          </cell>
          <cell r="K11139">
            <v>0</v>
          </cell>
          <cell r="L11139">
            <v>0</v>
          </cell>
          <cell r="M11139">
            <v>31.37</v>
          </cell>
          <cell r="N11139">
            <v>-31.37</v>
          </cell>
          <cell r="O11139" t="str">
            <v>+++</v>
          </cell>
        </row>
        <row r="11140">
          <cell r="A11140" t="str">
            <v>660.40.75.620-5000.12</v>
          </cell>
          <cell r="B11140" t="str">
            <v>660</v>
          </cell>
          <cell r="C11140" t="str">
            <v>40</v>
          </cell>
          <cell r="D11140" t="str">
            <v>75</v>
          </cell>
          <cell r="E11140" t="str">
            <v>620</v>
          </cell>
          <cell r="F11140" t="str">
            <v>5000.12</v>
          </cell>
          <cell r="G11140" t="str">
            <v>Salaries Compensated Absences</v>
          </cell>
          <cell r="H11140">
            <v>0</v>
          </cell>
          <cell r="I11140">
            <v>0</v>
          </cell>
          <cell r="J11140">
            <v>0</v>
          </cell>
          <cell r="K11140">
            <v>0</v>
          </cell>
          <cell r="L11140">
            <v>0</v>
          </cell>
          <cell r="M11140">
            <v>0</v>
          </cell>
          <cell r="N11140">
            <v>0</v>
          </cell>
          <cell r="O11140" t="str">
            <v>+++</v>
          </cell>
        </row>
        <row r="11141">
          <cell r="A11141" t="str">
            <v>660.40.75.620-5000.99</v>
          </cell>
          <cell r="B11141" t="str">
            <v>660</v>
          </cell>
          <cell r="C11141" t="str">
            <v>40</v>
          </cell>
          <cell r="D11141" t="str">
            <v>75</v>
          </cell>
          <cell r="E11141" t="str">
            <v>620</v>
          </cell>
          <cell r="F11141" t="str">
            <v>5000.99</v>
          </cell>
          <cell r="G11141" t="str">
            <v>Salaries New Personnel Requests</v>
          </cell>
          <cell r="H11141">
            <v>0</v>
          </cell>
          <cell r="I11141">
            <v>0</v>
          </cell>
          <cell r="J11141">
            <v>0</v>
          </cell>
          <cell r="K11141">
            <v>0</v>
          </cell>
          <cell r="L11141">
            <v>0</v>
          </cell>
          <cell r="M11141">
            <v>0</v>
          </cell>
          <cell r="N11141">
            <v>0</v>
          </cell>
          <cell r="O11141" t="str">
            <v>+++</v>
          </cell>
        </row>
        <row r="11142">
          <cell r="A11142" t="str">
            <v>660.40.75.620-5100.00</v>
          </cell>
          <cell r="B11142" t="str">
            <v>660</v>
          </cell>
          <cell r="C11142" t="str">
            <v>40</v>
          </cell>
          <cell r="D11142" t="str">
            <v>75</v>
          </cell>
          <cell r="E11142" t="str">
            <v>620</v>
          </cell>
          <cell r="F11142" t="str">
            <v>5100.00</v>
          </cell>
          <cell r="G11142" t="str">
            <v>Benefits PERS Pool Liability</v>
          </cell>
          <cell r="H11142">
            <v>0</v>
          </cell>
          <cell r="I11142">
            <v>0</v>
          </cell>
          <cell r="J11142">
            <v>0</v>
          </cell>
          <cell r="K11142">
            <v>0</v>
          </cell>
          <cell r="L11142">
            <v>0</v>
          </cell>
          <cell r="M11142">
            <v>56271.31</v>
          </cell>
          <cell r="N11142">
            <v>-56271.31</v>
          </cell>
          <cell r="O11142" t="str">
            <v>+++</v>
          </cell>
        </row>
        <row r="11143">
          <cell r="A11143" t="str">
            <v>660.40.75.620-5100.01</v>
          </cell>
          <cell r="B11143" t="str">
            <v>660</v>
          </cell>
          <cell r="C11143" t="str">
            <v>40</v>
          </cell>
          <cell r="D11143" t="str">
            <v>75</v>
          </cell>
          <cell r="E11143" t="str">
            <v>620</v>
          </cell>
          <cell r="F11143" t="str">
            <v>5100.01</v>
          </cell>
          <cell r="G11143" t="str">
            <v>Benefits Retirement</v>
          </cell>
          <cell r="H11143">
            <v>0</v>
          </cell>
          <cell r="I11143">
            <v>0</v>
          </cell>
          <cell r="J11143">
            <v>0</v>
          </cell>
          <cell r="K11143">
            <v>0</v>
          </cell>
          <cell r="L11143">
            <v>0</v>
          </cell>
          <cell r="M11143">
            <v>31631.91</v>
          </cell>
          <cell r="N11143">
            <v>-31631.91</v>
          </cell>
          <cell r="O11143" t="str">
            <v>+++</v>
          </cell>
        </row>
        <row r="11144">
          <cell r="A11144" t="str">
            <v>660.40.75.620-5100.02</v>
          </cell>
          <cell r="B11144" t="str">
            <v>660</v>
          </cell>
          <cell r="C11144" t="str">
            <v>40</v>
          </cell>
          <cell r="D11144" t="str">
            <v>75</v>
          </cell>
          <cell r="E11144" t="str">
            <v>620</v>
          </cell>
          <cell r="F11144" t="str">
            <v>5100.02</v>
          </cell>
          <cell r="G11144" t="str">
            <v>Benefits Health Insurance</v>
          </cell>
          <cell r="H11144">
            <v>0</v>
          </cell>
          <cell r="I11144">
            <v>0</v>
          </cell>
          <cell r="J11144">
            <v>0</v>
          </cell>
          <cell r="K11144">
            <v>0</v>
          </cell>
          <cell r="L11144">
            <v>0</v>
          </cell>
          <cell r="M11144">
            <v>67243.199999999997</v>
          </cell>
          <cell r="N11144">
            <v>-67243.199999999997</v>
          </cell>
          <cell r="O11144" t="str">
            <v>+++</v>
          </cell>
        </row>
        <row r="11145">
          <cell r="A11145" t="str">
            <v>660.40.75.620-5100.03</v>
          </cell>
          <cell r="B11145" t="str">
            <v>660</v>
          </cell>
          <cell r="C11145" t="str">
            <v>40</v>
          </cell>
          <cell r="D11145" t="str">
            <v>75</v>
          </cell>
          <cell r="E11145" t="str">
            <v>620</v>
          </cell>
          <cell r="F11145" t="str">
            <v>5100.03</v>
          </cell>
          <cell r="G11145" t="str">
            <v>Benefits Dental Insurance</v>
          </cell>
          <cell r="H11145">
            <v>0</v>
          </cell>
          <cell r="I11145">
            <v>0</v>
          </cell>
          <cell r="J11145">
            <v>0</v>
          </cell>
          <cell r="K11145">
            <v>0</v>
          </cell>
          <cell r="L11145">
            <v>0</v>
          </cell>
          <cell r="M11145">
            <v>4811.3100000000004</v>
          </cell>
          <cell r="N11145">
            <v>-4811.3100000000004</v>
          </cell>
          <cell r="O11145" t="str">
            <v>+++</v>
          </cell>
        </row>
        <row r="11146">
          <cell r="A11146" t="str">
            <v>660.40.75.620-5100.04</v>
          </cell>
          <cell r="B11146" t="str">
            <v>660</v>
          </cell>
          <cell r="C11146" t="str">
            <v>40</v>
          </cell>
          <cell r="D11146" t="str">
            <v>75</v>
          </cell>
          <cell r="E11146" t="str">
            <v>620</v>
          </cell>
          <cell r="F11146" t="str">
            <v>5100.04</v>
          </cell>
          <cell r="G11146" t="str">
            <v>Benefits Vision Insurance</v>
          </cell>
          <cell r="H11146">
            <v>0</v>
          </cell>
          <cell r="I11146">
            <v>0</v>
          </cell>
          <cell r="J11146">
            <v>0</v>
          </cell>
          <cell r="K11146">
            <v>0</v>
          </cell>
          <cell r="L11146">
            <v>0</v>
          </cell>
          <cell r="M11146">
            <v>845.96</v>
          </cell>
          <cell r="N11146">
            <v>-845.96</v>
          </cell>
          <cell r="O11146" t="str">
            <v>+++</v>
          </cell>
        </row>
        <row r="11147">
          <cell r="A11147" t="str">
            <v>660.40.75.620-5100.05</v>
          </cell>
          <cell r="B11147" t="str">
            <v>660</v>
          </cell>
          <cell r="C11147" t="str">
            <v>40</v>
          </cell>
          <cell r="D11147" t="str">
            <v>75</v>
          </cell>
          <cell r="E11147" t="str">
            <v>620</v>
          </cell>
          <cell r="F11147" t="str">
            <v>5100.05</v>
          </cell>
          <cell r="G11147" t="str">
            <v>Benefits Life Insurance</v>
          </cell>
          <cell r="H11147">
            <v>0</v>
          </cell>
          <cell r="I11147">
            <v>0</v>
          </cell>
          <cell r="J11147">
            <v>0</v>
          </cell>
          <cell r="K11147">
            <v>0</v>
          </cell>
          <cell r="L11147">
            <v>0</v>
          </cell>
          <cell r="M11147">
            <v>442.62</v>
          </cell>
          <cell r="N11147">
            <v>-442.62</v>
          </cell>
          <cell r="O11147" t="str">
            <v>+++</v>
          </cell>
        </row>
        <row r="11148">
          <cell r="A11148" t="str">
            <v>660.40.75.620-5100.06</v>
          </cell>
          <cell r="B11148" t="str">
            <v>660</v>
          </cell>
          <cell r="C11148" t="str">
            <v>40</v>
          </cell>
          <cell r="D11148" t="str">
            <v>75</v>
          </cell>
          <cell r="E11148" t="str">
            <v>620</v>
          </cell>
          <cell r="F11148" t="str">
            <v>5100.06</v>
          </cell>
          <cell r="G11148" t="str">
            <v>Benefits Worker's Comp</v>
          </cell>
          <cell r="H11148">
            <v>43200</v>
          </cell>
          <cell r="I11148">
            <v>0</v>
          </cell>
          <cell r="J11148">
            <v>43200</v>
          </cell>
          <cell r="K11148">
            <v>0</v>
          </cell>
          <cell r="L11148">
            <v>0</v>
          </cell>
          <cell r="M11148">
            <v>-235.15</v>
          </cell>
          <cell r="N11148">
            <v>43435.15</v>
          </cell>
          <cell r="O11148">
            <v>-0.01</v>
          </cell>
        </row>
        <row r="11149">
          <cell r="A11149" t="str">
            <v>660.40.75.620-5100.07</v>
          </cell>
          <cell r="B11149" t="str">
            <v>660</v>
          </cell>
          <cell r="C11149" t="str">
            <v>40</v>
          </cell>
          <cell r="D11149" t="str">
            <v>75</v>
          </cell>
          <cell r="E11149" t="str">
            <v>620</v>
          </cell>
          <cell r="F11149" t="str">
            <v>5100.07</v>
          </cell>
          <cell r="G11149" t="str">
            <v>Benefits Long Term Disability</v>
          </cell>
          <cell r="H11149">
            <v>0</v>
          </cell>
          <cell r="I11149">
            <v>0</v>
          </cell>
          <cell r="J11149">
            <v>0</v>
          </cell>
          <cell r="K11149">
            <v>0</v>
          </cell>
          <cell r="L11149">
            <v>0</v>
          </cell>
          <cell r="M11149">
            <v>1282.76</v>
          </cell>
          <cell r="N11149">
            <v>-1282.76</v>
          </cell>
          <cell r="O11149" t="str">
            <v>+++</v>
          </cell>
        </row>
        <row r="11150">
          <cell r="A11150" t="str">
            <v>660.40.75.620-5100.08</v>
          </cell>
          <cell r="B11150" t="str">
            <v>660</v>
          </cell>
          <cell r="C11150" t="str">
            <v>40</v>
          </cell>
          <cell r="D11150" t="str">
            <v>75</v>
          </cell>
          <cell r="E11150" t="str">
            <v>620</v>
          </cell>
          <cell r="F11150" t="str">
            <v>5100.08</v>
          </cell>
          <cell r="G11150" t="str">
            <v>Benefits Deferred Compensation</v>
          </cell>
          <cell r="H11150">
            <v>0</v>
          </cell>
          <cell r="I11150">
            <v>0</v>
          </cell>
          <cell r="J11150">
            <v>0</v>
          </cell>
          <cell r="K11150">
            <v>0</v>
          </cell>
          <cell r="L11150">
            <v>0</v>
          </cell>
          <cell r="M11150">
            <v>14785.8</v>
          </cell>
          <cell r="N11150">
            <v>-14785.8</v>
          </cell>
          <cell r="O11150" t="str">
            <v>+++</v>
          </cell>
        </row>
        <row r="11151">
          <cell r="A11151" t="str">
            <v>660.40.75.620-5100.09</v>
          </cell>
          <cell r="B11151" t="str">
            <v>660</v>
          </cell>
          <cell r="C11151" t="str">
            <v>40</v>
          </cell>
          <cell r="D11151" t="str">
            <v>75</v>
          </cell>
          <cell r="E11151" t="str">
            <v>620</v>
          </cell>
          <cell r="F11151" t="str">
            <v>5100.09</v>
          </cell>
          <cell r="G11151" t="str">
            <v>Benefits Unemployment Insurance</v>
          </cell>
          <cell r="H11151">
            <v>0</v>
          </cell>
          <cell r="I11151">
            <v>0</v>
          </cell>
          <cell r="J11151">
            <v>0</v>
          </cell>
          <cell r="K11151">
            <v>0</v>
          </cell>
          <cell r="L11151">
            <v>0</v>
          </cell>
          <cell r="M11151">
            <v>2545</v>
          </cell>
          <cell r="N11151">
            <v>-2545</v>
          </cell>
          <cell r="O11151" t="str">
            <v>+++</v>
          </cell>
        </row>
        <row r="11152">
          <cell r="A11152" t="str">
            <v>660.40.75.620-5100.10</v>
          </cell>
          <cell r="B11152" t="str">
            <v>660</v>
          </cell>
          <cell r="C11152" t="str">
            <v>40</v>
          </cell>
          <cell r="D11152" t="str">
            <v>75</v>
          </cell>
          <cell r="E11152" t="str">
            <v>620</v>
          </cell>
          <cell r="F11152" t="str">
            <v>5100.10</v>
          </cell>
          <cell r="G11152" t="str">
            <v>Benefits Uniform Allowance</v>
          </cell>
          <cell r="H11152">
            <v>300</v>
          </cell>
          <cell r="I11152">
            <v>0</v>
          </cell>
          <cell r="J11152">
            <v>300</v>
          </cell>
          <cell r="K11152">
            <v>0</v>
          </cell>
          <cell r="L11152">
            <v>0</v>
          </cell>
          <cell r="M11152">
            <v>250</v>
          </cell>
          <cell r="N11152">
            <v>50</v>
          </cell>
          <cell r="O11152">
            <v>0.83</v>
          </cell>
        </row>
        <row r="11153">
          <cell r="A11153" t="str">
            <v>660.40.75.620-5100.11</v>
          </cell>
          <cell r="B11153" t="str">
            <v>660</v>
          </cell>
          <cell r="C11153" t="str">
            <v>40</v>
          </cell>
          <cell r="D11153" t="str">
            <v>75</v>
          </cell>
          <cell r="E11153" t="str">
            <v>620</v>
          </cell>
          <cell r="F11153" t="str">
            <v>5100.11</v>
          </cell>
          <cell r="G11153" t="str">
            <v>Benefits Medicare</v>
          </cell>
          <cell r="H11153">
            <v>0</v>
          </cell>
          <cell r="I11153">
            <v>0</v>
          </cell>
          <cell r="J11153">
            <v>0</v>
          </cell>
          <cell r="K11153">
            <v>0</v>
          </cell>
          <cell r="L11153">
            <v>0</v>
          </cell>
          <cell r="M11153">
            <v>5044.01</v>
          </cell>
          <cell r="N11153">
            <v>-5044.01</v>
          </cell>
          <cell r="O11153" t="str">
            <v>+++</v>
          </cell>
        </row>
        <row r="11154">
          <cell r="A11154" t="str">
            <v>660.40.75.620-5100.12</v>
          </cell>
          <cell r="B11154" t="str">
            <v>660</v>
          </cell>
          <cell r="C11154" t="str">
            <v>40</v>
          </cell>
          <cell r="D11154" t="str">
            <v>75</v>
          </cell>
          <cell r="E11154" t="str">
            <v>620</v>
          </cell>
          <cell r="F11154" t="str">
            <v>5100.12</v>
          </cell>
          <cell r="G11154" t="str">
            <v>Benefits Annual Physical Exam</v>
          </cell>
          <cell r="H11154">
            <v>0</v>
          </cell>
          <cell r="I11154">
            <v>0</v>
          </cell>
          <cell r="J11154">
            <v>0</v>
          </cell>
          <cell r="K11154">
            <v>0</v>
          </cell>
          <cell r="L11154">
            <v>0</v>
          </cell>
          <cell r="M11154">
            <v>0</v>
          </cell>
          <cell r="N11154">
            <v>0</v>
          </cell>
          <cell r="O11154" t="str">
            <v>+++</v>
          </cell>
        </row>
        <row r="11155">
          <cell r="A11155" t="str">
            <v>660.40.75.620-5100.15</v>
          </cell>
          <cell r="B11155" t="str">
            <v>660</v>
          </cell>
          <cell r="C11155" t="str">
            <v>40</v>
          </cell>
          <cell r="D11155" t="str">
            <v>75</v>
          </cell>
          <cell r="E11155" t="str">
            <v>620</v>
          </cell>
          <cell r="F11155" t="str">
            <v>5100.15</v>
          </cell>
          <cell r="G11155" t="str">
            <v>Benefits Cell Phone Allowance</v>
          </cell>
          <cell r="H11155">
            <v>0</v>
          </cell>
          <cell r="I11155">
            <v>0</v>
          </cell>
          <cell r="J11155">
            <v>0</v>
          </cell>
          <cell r="K11155">
            <v>0</v>
          </cell>
          <cell r="L11155">
            <v>0</v>
          </cell>
          <cell r="M11155">
            <v>0</v>
          </cell>
          <cell r="N11155">
            <v>0</v>
          </cell>
          <cell r="O11155" t="str">
            <v>+++</v>
          </cell>
        </row>
        <row r="11156">
          <cell r="A11156" t="str">
            <v>660.40.75.620-5100.17</v>
          </cell>
          <cell r="B11156" t="str">
            <v>660</v>
          </cell>
          <cell r="C11156" t="str">
            <v>40</v>
          </cell>
          <cell r="D11156" t="str">
            <v>75</v>
          </cell>
          <cell r="E11156" t="str">
            <v>620</v>
          </cell>
          <cell r="F11156" t="str">
            <v>5100.17</v>
          </cell>
          <cell r="G11156" t="str">
            <v>Benefits Other Post Employment Benefits</v>
          </cell>
          <cell r="H11156">
            <v>0</v>
          </cell>
          <cell r="I11156">
            <v>0</v>
          </cell>
          <cell r="J11156">
            <v>0</v>
          </cell>
          <cell r="K11156">
            <v>0</v>
          </cell>
          <cell r="L11156">
            <v>0</v>
          </cell>
          <cell r="M11156">
            <v>0</v>
          </cell>
          <cell r="N11156">
            <v>0</v>
          </cell>
          <cell r="O11156" t="str">
            <v>+++</v>
          </cell>
        </row>
        <row r="11157">
          <cell r="A11157" t="str">
            <v>660.40.75.620-6000.09</v>
          </cell>
          <cell r="B11157" t="str">
            <v>660</v>
          </cell>
          <cell r="C11157" t="str">
            <v>40</v>
          </cell>
          <cell r="D11157" t="str">
            <v>75</v>
          </cell>
          <cell r="E11157" t="str">
            <v>620</v>
          </cell>
          <cell r="F11157" t="str">
            <v>6000.09</v>
          </cell>
          <cell r="G11157" t="str">
            <v>Professional Services Uniform</v>
          </cell>
          <cell r="H11157">
            <v>4000</v>
          </cell>
          <cell r="I11157">
            <v>0</v>
          </cell>
          <cell r="J11157">
            <v>4000</v>
          </cell>
          <cell r="K11157">
            <v>0</v>
          </cell>
          <cell r="L11157">
            <v>0</v>
          </cell>
          <cell r="M11157">
            <v>778.85</v>
          </cell>
          <cell r="N11157">
            <v>3221.15</v>
          </cell>
          <cell r="O11157">
            <v>0.19</v>
          </cell>
        </row>
        <row r="11158">
          <cell r="A11158" t="str">
            <v>660.40.75.620-6000.12</v>
          </cell>
          <cell r="B11158" t="str">
            <v>660</v>
          </cell>
          <cell r="C11158" t="str">
            <v>40</v>
          </cell>
          <cell r="D11158" t="str">
            <v>75</v>
          </cell>
          <cell r="E11158" t="str">
            <v>620</v>
          </cell>
          <cell r="F11158" t="str">
            <v>6000.12</v>
          </cell>
          <cell r="G11158" t="str">
            <v>Professional Services Contract Services</v>
          </cell>
          <cell r="H11158">
            <v>0</v>
          </cell>
          <cell r="I11158">
            <v>0</v>
          </cell>
          <cell r="J11158">
            <v>0</v>
          </cell>
          <cell r="K11158">
            <v>0</v>
          </cell>
          <cell r="L11158">
            <v>0</v>
          </cell>
          <cell r="M11158">
            <v>0</v>
          </cell>
          <cell r="N11158">
            <v>0</v>
          </cell>
          <cell r="O11158" t="str">
            <v>+++</v>
          </cell>
        </row>
        <row r="11159">
          <cell r="A11159" t="str">
            <v>660.40.75.620-6200.02</v>
          </cell>
          <cell r="B11159" t="str">
            <v>660</v>
          </cell>
          <cell r="C11159" t="str">
            <v>40</v>
          </cell>
          <cell r="D11159" t="str">
            <v>75</v>
          </cell>
          <cell r="E11159" t="str">
            <v>620</v>
          </cell>
          <cell r="F11159" t="str">
            <v>6200.02</v>
          </cell>
          <cell r="G11159" t="str">
            <v>Supplies Special Department</v>
          </cell>
          <cell r="H11159">
            <v>10000</v>
          </cell>
          <cell r="I11159">
            <v>0</v>
          </cell>
          <cell r="J11159">
            <v>10000</v>
          </cell>
          <cell r="K11159">
            <v>0</v>
          </cell>
          <cell r="L11159">
            <v>0</v>
          </cell>
          <cell r="M11159">
            <v>1598.75</v>
          </cell>
          <cell r="N11159">
            <v>8401.25</v>
          </cell>
          <cell r="O11159">
            <v>0.16</v>
          </cell>
        </row>
        <row r="11160">
          <cell r="A11160" t="str">
            <v>660.40.75.620-6200.05</v>
          </cell>
          <cell r="B11160" t="str">
            <v>660</v>
          </cell>
          <cell r="C11160" t="str">
            <v>40</v>
          </cell>
          <cell r="D11160" t="str">
            <v>75</v>
          </cell>
          <cell r="E11160" t="str">
            <v>620</v>
          </cell>
          <cell r="F11160" t="str">
            <v>6200.05</v>
          </cell>
          <cell r="G11160" t="str">
            <v>Supplies Gasoline</v>
          </cell>
          <cell r="H11160">
            <v>163000</v>
          </cell>
          <cell r="I11160">
            <v>0</v>
          </cell>
          <cell r="J11160">
            <v>163000</v>
          </cell>
          <cell r="K11160">
            <v>0</v>
          </cell>
          <cell r="L11160">
            <v>0</v>
          </cell>
          <cell r="M11160">
            <v>0</v>
          </cell>
          <cell r="N11160">
            <v>163000</v>
          </cell>
          <cell r="O11160">
            <v>0</v>
          </cell>
        </row>
        <row r="11161">
          <cell r="A11161" t="str">
            <v>660.40.75.620-6200.06</v>
          </cell>
          <cell r="B11161" t="str">
            <v>660</v>
          </cell>
          <cell r="C11161" t="str">
            <v>40</v>
          </cell>
          <cell r="D11161" t="str">
            <v>75</v>
          </cell>
          <cell r="E11161" t="str">
            <v>620</v>
          </cell>
          <cell r="F11161" t="str">
            <v>6200.06</v>
          </cell>
          <cell r="G11161" t="str">
            <v>Supplies Propane</v>
          </cell>
          <cell r="H11161">
            <v>0</v>
          </cell>
          <cell r="I11161">
            <v>0</v>
          </cell>
          <cell r="J11161">
            <v>0</v>
          </cell>
          <cell r="K11161">
            <v>0</v>
          </cell>
          <cell r="L11161">
            <v>0</v>
          </cell>
          <cell r="M11161">
            <v>0</v>
          </cell>
          <cell r="N11161">
            <v>0</v>
          </cell>
          <cell r="O11161" t="str">
            <v>+++</v>
          </cell>
        </row>
        <row r="11162">
          <cell r="A11162" t="str">
            <v>660.40.75.620-6200.12</v>
          </cell>
          <cell r="B11162" t="str">
            <v>660</v>
          </cell>
          <cell r="C11162" t="str">
            <v>40</v>
          </cell>
          <cell r="D11162" t="str">
            <v>75</v>
          </cell>
          <cell r="E11162" t="str">
            <v>620</v>
          </cell>
          <cell r="F11162" t="str">
            <v>6200.12</v>
          </cell>
          <cell r="G11162" t="str">
            <v>Supplies CNG</v>
          </cell>
          <cell r="H11162">
            <v>80000</v>
          </cell>
          <cell r="I11162">
            <v>0</v>
          </cell>
          <cell r="J11162">
            <v>80000</v>
          </cell>
          <cell r="K11162">
            <v>0</v>
          </cell>
          <cell r="L11162">
            <v>0</v>
          </cell>
          <cell r="M11162">
            <v>395.73</v>
          </cell>
          <cell r="N11162">
            <v>79604.27</v>
          </cell>
          <cell r="O11162">
            <v>0</v>
          </cell>
        </row>
        <row r="11163">
          <cell r="A11163" t="str">
            <v>660.40.75.620-6280.02</v>
          </cell>
          <cell r="B11163" t="str">
            <v>660</v>
          </cell>
          <cell r="C11163" t="str">
            <v>40</v>
          </cell>
          <cell r="D11163" t="str">
            <v>75</v>
          </cell>
          <cell r="E11163" t="str">
            <v>620</v>
          </cell>
          <cell r="F11163" t="str">
            <v>6280.02</v>
          </cell>
          <cell r="G11163" t="str">
            <v>Supplies-Public Works Pavement Repair</v>
          </cell>
          <cell r="H11163">
            <v>0</v>
          </cell>
          <cell r="I11163">
            <v>0</v>
          </cell>
          <cell r="J11163">
            <v>0</v>
          </cell>
          <cell r="K11163">
            <v>0</v>
          </cell>
          <cell r="L11163">
            <v>0</v>
          </cell>
          <cell r="M11163">
            <v>0</v>
          </cell>
          <cell r="N11163">
            <v>0</v>
          </cell>
          <cell r="O11163" t="str">
            <v>+++</v>
          </cell>
        </row>
        <row r="11164">
          <cell r="A11164" t="str">
            <v>660.40.75.620-6280.14</v>
          </cell>
          <cell r="B11164" t="str">
            <v>660</v>
          </cell>
          <cell r="C11164" t="str">
            <v>40</v>
          </cell>
          <cell r="D11164" t="str">
            <v>75</v>
          </cell>
          <cell r="E11164" t="str">
            <v>620</v>
          </cell>
          <cell r="F11164" t="str">
            <v>6280.14</v>
          </cell>
          <cell r="G11164" t="str">
            <v>Supplies-Public Works Protective Clothing</v>
          </cell>
          <cell r="H11164">
            <v>4500</v>
          </cell>
          <cell r="I11164">
            <v>0</v>
          </cell>
          <cell r="J11164">
            <v>4500</v>
          </cell>
          <cell r="K11164">
            <v>0</v>
          </cell>
          <cell r="L11164">
            <v>0</v>
          </cell>
          <cell r="M11164">
            <v>78.59</v>
          </cell>
          <cell r="N11164">
            <v>4421.41</v>
          </cell>
          <cell r="O11164">
            <v>0.02</v>
          </cell>
        </row>
        <row r="11165">
          <cell r="A11165" t="str">
            <v>660.40.75.620-6280.19</v>
          </cell>
          <cell r="B11165" t="str">
            <v>660</v>
          </cell>
          <cell r="C11165" t="str">
            <v>40</v>
          </cell>
          <cell r="D11165" t="str">
            <v>75</v>
          </cell>
          <cell r="E11165" t="str">
            <v>620</v>
          </cell>
          <cell r="F11165" t="str">
            <v>6280.19</v>
          </cell>
          <cell r="G11165" t="str">
            <v>Supplies-Public Works Specialty Maintenance Tools</v>
          </cell>
          <cell r="H11165">
            <v>1500</v>
          </cell>
          <cell r="I11165">
            <v>0</v>
          </cell>
          <cell r="J11165">
            <v>1500</v>
          </cell>
          <cell r="K11165">
            <v>0</v>
          </cell>
          <cell r="L11165">
            <v>0</v>
          </cell>
          <cell r="M11165">
            <v>0</v>
          </cell>
          <cell r="N11165">
            <v>1500</v>
          </cell>
          <cell r="O11165">
            <v>0</v>
          </cell>
        </row>
        <row r="11166">
          <cell r="A11166" t="str">
            <v>660.40.75.620-6280.20</v>
          </cell>
          <cell r="B11166" t="str">
            <v>660</v>
          </cell>
          <cell r="C11166" t="str">
            <v>40</v>
          </cell>
          <cell r="D11166" t="str">
            <v>75</v>
          </cell>
          <cell r="E11166" t="str">
            <v>620</v>
          </cell>
          <cell r="F11166" t="str">
            <v>6280.20</v>
          </cell>
          <cell r="G11166" t="str">
            <v>Supplies-Public Works Bin Repair</v>
          </cell>
          <cell r="H11166">
            <v>5000</v>
          </cell>
          <cell r="I11166">
            <v>0</v>
          </cell>
          <cell r="J11166">
            <v>5000</v>
          </cell>
          <cell r="K11166">
            <v>0</v>
          </cell>
          <cell r="L11166">
            <v>0</v>
          </cell>
          <cell r="M11166">
            <v>0</v>
          </cell>
          <cell r="N11166">
            <v>5000</v>
          </cell>
          <cell r="O11166">
            <v>0</v>
          </cell>
        </row>
        <row r="11167">
          <cell r="A11167" t="str">
            <v>660.40.75.620-6280.25</v>
          </cell>
          <cell r="B11167" t="str">
            <v>660</v>
          </cell>
          <cell r="C11167" t="str">
            <v>40</v>
          </cell>
          <cell r="D11167" t="str">
            <v>75</v>
          </cell>
          <cell r="E11167" t="str">
            <v>620</v>
          </cell>
          <cell r="F11167" t="str">
            <v>6280.25</v>
          </cell>
          <cell r="G11167" t="str">
            <v>Supplies-Public Works Collection Containers</v>
          </cell>
          <cell r="H11167">
            <v>15000</v>
          </cell>
          <cell r="I11167">
            <v>0</v>
          </cell>
          <cell r="J11167">
            <v>15000</v>
          </cell>
          <cell r="K11167">
            <v>0</v>
          </cell>
          <cell r="L11167">
            <v>0</v>
          </cell>
          <cell r="M11167">
            <v>0</v>
          </cell>
          <cell r="N11167">
            <v>15000</v>
          </cell>
          <cell r="O11167">
            <v>0</v>
          </cell>
        </row>
        <row r="11168">
          <cell r="A11168" t="str">
            <v>660.40.75.620-6280.26</v>
          </cell>
          <cell r="B11168" t="str">
            <v>660</v>
          </cell>
          <cell r="C11168" t="str">
            <v>40</v>
          </cell>
          <cell r="D11168" t="str">
            <v>75</v>
          </cell>
          <cell r="E11168" t="str">
            <v>620</v>
          </cell>
          <cell r="F11168" t="str">
            <v>6280.26</v>
          </cell>
          <cell r="G11168" t="str">
            <v>Supplies-Public Works 3 Cart System Containers</v>
          </cell>
          <cell r="H11168">
            <v>500000</v>
          </cell>
          <cell r="I11168">
            <v>0</v>
          </cell>
          <cell r="J11168">
            <v>500000</v>
          </cell>
          <cell r="K11168">
            <v>0</v>
          </cell>
          <cell r="L11168">
            <v>71630.009999999995</v>
          </cell>
          <cell r="M11168">
            <v>33201.69</v>
          </cell>
          <cell r="N11168">
            <v>395168.3</v>
          </cell>
          <cell r="O11168">
            <v>0.21</v>
          </cell>
        </row>
        <row r="11169">
          <cell r="A11169" t="str">
            <v>660.40.75.620-6375.07</v>
          </cell>
          <cell r="B11169" t="str">
            <v>660</v>
          </cell>
          <cell r="C11169" t="str">
            <v>40</v>
          </cell>
          <cell r="D11169" t="str">
            <v>75</v>
          </cell>
          <cell r="E11169" t="str">
            <v>620</v>
          </cell>
          <cell r="F11169" t="str">
            <v>6375.07</v>
          </cell>
          <cell r="G11169" t="str">
            <v>Operating Fees Permit</v>
          </cell>
          <cell r="H11169">
            <v>0</v>
          </cell>
          <cell r="I11169">
            <v>0</v>
          </cell>
          <cell r="J11169">
            <v>0</v>
          </cell>
          <cell r="K11169">
            <v>0</v>
          </cell>
          <cell r="L11169">
            <v>0</v>
          </cell>
          <cell r="M11169">
            <v>0</v>
          </cell>
          <cell r="N11169">
            <v>0</v>
          </cell>
          <cell r="O11169" t="str">
            <v>+++</v>
          </cell>
        </row>
        <row r="11170">
          <cell r="A11170" t="str">
            <v>660.40.75.620-6375.09</v>
          </cell>
          <cell r="B11170" t="str">
            <v>660</v>
          </cell>
          <cell r="C11170" t="str">
            <v>40</v>
          </cell>
          <cell r="D11170" t="str">
            <v>75</v>
          </cell>
          <cell r="E11170" t="str">
            <v>620</v>
          </cell>
          <cell r="F11170" t="str">
            <v>6375.09</v>
          </cell>
          <cell r="G11170" t="str">
            <v>Operating Fees Dumping</v>
          </cell>
          <cell r="H11170">
            <v>1500000</v>
          </cell>
          <cell r="I11170">
            <v>0</v>
          </cell>
          <cell r="J11170">
            <v>1500000</v>
          </cell>
          <cell r="K11170">
            <v>0</v>
          </cell>
          <cell r="L11170">
            <v>0</v>
          </cell>
          <cell r="M11170">
            <v>0</v>
          </cell>
          <cell r="N11170">
            <v>1500000</v>
          </cell>
          <cell r="O11170">
            <v>0</v>
          </cell>
        </row>
        <row r="11171">
          <cell r="A11171" t="str">
            <v>660.40.75.620-6375.10</v>
          </cell>
          <cell r="B11171" t="str">
            <v>660</v>
          </cell>
          <cell r="C11171" t="str">
            <v>40</v>
          </cell>
          <cell r="D11171" t="str">
            <v>75</v>
          </cell>
          <cell r="E11171" t="str">
            <v>620</v>
          </cell>
          <cell r="F11171" t="str">
            <v>6375.10</v>
          </cell>
          <cell r="G11171" t="str">
            <v>Operating Fees Sludge Disposal</v>
          </cell>
          <cell r="H11171">
            <v>0</v>
          </cell>
          <cell r="I11171">
            <v>0</v>
          </cell>
          <cell r="J11171">
            <v>0</v>
          </cell>
          <cell r="K11171">
            <v>0</v>
          </cell>
          <cell r="L11171">
            <v>0</v>
          </cell>
          <cell r="M11171">
            <v>0</v>
          </cell>
          <cell r="N11171">
            <v>0</v>
          </cell>
          <cell r="O11171" t="str">
            <v>+++</v>
          </cell>
        </row>
        <row r="11172">
          <cell r="A11172" t="str">
            <v>660.40.75.620-6375.11</v>
          </cell>
          <cell r="B11172" t="str">
            <v>660</v>
          </cell>
          <cell r="C11172" t="str">
            <v>40</v>
          </cell>
          <cell r="D11172" t="str">
            <v>75</v>
          </cell>
          <cell r="E11172" t="str">
            <v>620</v>
          </cell>
          <cell r="F11172" t="str">
            <v>6375.11</v>
          </cell>
          <cell r="G11172" t="str">
            <v>Operating Fees Compost Tipping</v>
          </cell>
          <cell r="H11172">
            <v>350000</v>
          </cell>
          <cell r="I11172">
            <v>0</v>
          </cell>
          <cell r="J11172">
            <v>350000</v>
          </cell>
          <cell r="K11172">
            <v>0</v>
          </cell>
          <cell r="L11172">
            <v>0</v>
          </cell>
          <cell r="M11172">
            <v>26996.959999999999</v>
          </cell>
          <cell r="N11172">
            <v>323003.03999999998</v>
          </cell>
          <cell r="O11172">
            <v>0.08</v>
          </cell>
        </row>
        <row r="11173">
          <cell r="A11173" t="str">
            <v>660.40.75.620-6375.12</v>
          </cell>
          <cell r="B11173" t="str">
            <v>660</v>
          </cell>
          <cell r="C11173" t="str">
            <v>40</v>
          </cell>
          <cell r="D11173" t="str">
            <v>75</v>
          </cell>
          <cell r="E11173" t="str">
            <v>620</v>
          </cell>
          <cell r="F11173" t="str">
            <v>6375.12</v>
          </cell>
          <cell r="G11173" t="str">
            <v>Operating Fees Curbside Recycling</v>
          </cell>
          <cell r="H11173">
            <v>200000</v>
          </cell>
          <cell r="I11173">
            <v>0</v>
          </cell>
          <cell r="J11173">
            <v>200000</v>
          </cell>
          <cell r="K11173">
            <v>0</v>
          </cell>
          <cell r="L11173">
            <v>0</v>
          </cell>
          <cell r="M11173">
            <v>0</v>
          </cell>
          <cell r="N11173">
            <v>200000</v>
          </cell>
          <cell r="O11173">
            <v>0</v>
          </cell>
        </row>
        <row r="11174">
          <cell r="A11174" t="str">
            <v>660.40.75.620-6375.14</v>
          </cell>
          <cell r="B11174" t="str">
            <v>660</v>
          </cell>
          <cell r="C11174" t="str">
            <v>40</v>
          </cell>
          <cell r="D11174" t="str">
            <v>75</v>
          </cell>
          <cell r="E11174" t="str">
            <v>620</v>
          </cell>
          <cell r="F11174" t="str">
            <v>6375.14</v>
          </cell>
          <cell r="G11174" t="str">
            <v>Operating Fees Wood Waste Tipping</v>
          </cell>
          <cell r="H11174">
            <v>0</v>
          </cell>
          <cell r="I11174">
            <v>0</v>
          </cell>
          <cell r="J11174">
            <v>0</v>
          </cell>
          <cell r="K11174">
            <v>0</v>
          </cell>
          <cell r="L11174">
            <v>0</v>
          </cell>
          <cell r="M11174">
            <v>0</v>
          </cell>
          <cell r="N11174">
            <v>0</v>
          </cell>
          <cell r="O11174" t="str">
            <v>+++</v>
          </cell>
        </row>
        <row r="11175">
          <cell r="A11175" t="str">
            <v>660.40.75.620-6375.15</v>
          </cell>
          <cell r="B11175" t="str">
            <v>660</v>
          </cell>
          <cell r="C11175" t="str">
            <v>40</v>
          </cell>
          <cell r="D11175" t="str">
            <v>75</v>
          </cell>
          <cell r="E11175" t="str">
            <v>620</v>
          </cell>
          <cell r="F11175" t="str">
            <v>6375.15</v>
          </cell>
          <cell r="G11175" t="str">
            <v>Operating Fees Concrete/Asphalt Tipping</v>
          </cell>
          <cell r="H11175">
            <v>0</v>
          </cell>
          <cell r="I11175">
            <v>0</v>
          </cell>
          <cell r="J11175">
            <v>0</v>
          </cell>
          <cell r="K11175">
            <v>0</v>
          </cell>
          <cell r="L11175">
            <v>0</v>
          </cell>
          <cell r="M11175">
            <v>0</v>
          </cell>
          <cell r="N11175">
            <v>0</v>
          </cell>
          <cell r="O11175" t="str">
            <v>+++</v>
          </cell>
        </row>
        <row r="11176">
          <cell r="A11176" t="str">
            <v>660.40.75.620-6375.16</v>
          </cell>
          <cell r="B11176" t="str">
            <v>660</v>
          </cell>
          <cell r="C11176" t="str">
            <v>40</v>
          </cell>
          <cell r="D11176" t="str">
            <v>75</v>
          </cell>
          <cell r="E11176" t="str">
            <v>620</v>
          </cell>
          <cell r="F11176" t="str">
            <v>6375.16</v>
          </cell>
          <cell r="G11176" t="str">
            <v>Operating Fees Universal Waste Recycling</v>
          </cell>
          <cell r="H11176">
            <v>40000</v>
          </cell>
          <cell r="I11176">
            <v>0</v>
          </cell>
          <cell r="J11176">
            <v>40000</v>
          </cell>
          <cell r="K11176">
            <v>0</v>
          </cell>
          <cell r="L11176">
            <v>0</v>
          </cell>
          <cell r="M11176">
            <v>4513.96</v>
          </cell>
          <cell r="N11176">
            <v>35486.04</v>
          </cell>
          <cell r="O11176">
            <v>0.11</v>
          </cell>
        </row>
        <row r="11177">
          <cell r="A11177" t="str">
            <v>660.40.75.620-6375.17</v>
          </cell>
          <cell r="B11177" t="str">
            <v>660</v>
          </cell>
          <cell r="C11177" t="str">
            <v>40</v>
          </cell>
          <cell r="D11177" t="str">
            <v>75</v>
          </cell>
          <cell r="E11177" t="str">
            <v>620</v>
          </cell>
          <cell r="F11177" t="str">
            <v>6375.17</v>
          </cell>
          <cell r="G11177" t="str">
            <v>Operating Fees Refrigerant Cylinders</v>
          </cell>
          <cell r="H11177">
            <v>0</v>
          </cell>
          <cell r="I11177">
            <v>0</v>
          </cell>
          <cell r="J11177">
            <v>0</v>
          </cell>
          <cell r="K11177">
            <v>0</v>
          </cell>
          <cell r="L11177">
            <v>0</v>
          </cell>
          <cell r="M11177">
            <v>0</v>
          </cell>
          <cell r="N11177">
            <v>0</v>
          </cell>
          <cell r="O11177" t="str">
            <v>+++</v>
          </cell>
        </row>
        <row r="11178">
          <cell r="A11178" t="str">
            <v>660.40.75.620-6375.18</v>
          </cell>
          <cell r="B11178" t="str">
            <v>660</v>
          </cell>
          <cell r="C11178" t="str">
            <v>40</v>
          </cell>
          <cell r="D11178" t="str">
            <v>75</v>
          </cell>
          <cell r="E11178" t="str">
            <v>620</v>
          </cell>
          <cell r="F11178" t="str">
            <v>6375.18</v>
          </cell>
          <cell r="G11178" t="str">
            <v>Operating Fees Used Oil Recycling</v>
          </cell>
          <cell r="H11178">
            <v>3000</v>
          </cell>
          <cell r="I11178">
            <v>0</v>
          </cell>
          <cell r="J11178">
            <v>3000</v>
          </cell>
          <cell r="K11178">
            <v>0</v>
          </cell>
          <cell r="L11178">
            <v>0</v>
          </cell>
          <cell r="M11178">
            <v>975</v>
          </cell>
          <cell r="N11178">
            <v>2025</v>
          </cell>
          <cell r="O11178">
            <v>0.33</v>
          </cell>
        </row>
        <row r="11179">
          <cell r="A11179" t="str">
            <v>660.40.75.620-6400.02</v>
          </cell>
          <cell r="B11179" t="str">
            <v>660</v>
          </cell>
          <cell r="C11179" t="str">
            <v>40</v>
          </cell>
          <cell r="D11179" t="str">
            <v>75</v>
          </cell>
          <cell r="E11179" t="str">
            <v>620</v>
          </cell>
          <cell r="F11179" t="str">
            <v>6400.02</v>
          </cell>
          <cell r="G11179" t="str">
            <v>Repairs &amp; Maintenance Minor Equipment/Other</v>
          </cell>
          <cell r="H11179">
            <v>20000</v>
          </cell>
          <cell r="I11179">
            <v>0</v>
          </cell>
          <cell r="J11179">
            <v>20000</v>
          </cell>
          <cell r="K11179">
            <v>0</v>
          </cell>
          <cell r="L11179">
            <v>0</v>
          </cell>
          <cell r="M11179">
            <v>0</v>
          </cell>
          <cell r="N11179">
            <v>20000</v>
          </cell>
          <cell r="O11179">
            <v>0</v>
          </cell>
        </row>
        <row r="11180">
          <cell r="A11180" t="str">
            <v>660.40.75.620-6400.05</v>
          </cell>
          <cell r="B11180" t="str">
            <v>660</v>
          </cell>
          <cell r="C11180" t="str">
            <v>40</v>
          </cell>
          <cell r="D11180" t="str">
            <v>75</v>
          </cell>
          <cell r="E11180" t="str">
            <v>620</v>
          </cell>
          <cell r="F11180" t="str">
            <v>6400.05</v>
          </cell>
          <cell r="G11180" t="str">
            <v>Repairs &amp; Maintenance Vehicle</v>
          </cell>
          <cell r="H11180">
            <v>0</v>
          </cell>
          <cell r="I11180">
            <v>0</v>
          </cell>
          <cell r="J11180">
            <v>0</v>
          </cell>
          <cell r="K11180">
            <v>0</v>
          </cell>
          <cell r="L11180">
            <v>0</v>
          </cell>
          <cell r="M11180">
            <v>0</v>
          </cell>
          <cell r="N11180">
            <v>0</v>
          </cell>
          <cell r="O11180" t="str">
            <v>+++</v>
          </cell>
        </row>
        <row r="11181">
          <cell r="A11181" t="str">
            <v>660.40.75.620-6400.06</v>
          </cell>
          <cell r="B11181" t="str">
            <v>660</v>
          </cell>
          <cell r="C11181" t="str">
            <v>40</v>
          </cell>
          <cell r="D11181" t="str">
            <v>75</v>
          </cell>
          <cell r="E11181" t="str">
            <v>620</v>
          </cell>
          <cell r="F11181" t="str">
            <v>6400.06</v>
          </cell>
          <cell r="G11181" t="str">
            <v>Repairs &amp; Maintenance Smog Retrofit</v>
          </cell>
          <cell r="H11181">
            <v>0</v>
          </cell>
          <cell r="I11181">
            <v>0</v>
          </cell>
          <cell r="J11181">
            <v>0</v>
          </cell>
          <cell r="K11181">
            <v>0</v>
          </cell>
          <cell r="L11181">
            <v>0</v>
          </cell>
          <cell r="M11181">
            <v>0</v>
          </cell>
          <cell r="N11181">
            <v>0</v>
          </cell>
          <cell r="O11181" t="str">
            <v>+++</v>
          </cell>
        </row>
        <row r="11182">
          <cell r="A11182" t="str">
            <v>660.40.75.620-6400.07</v>
          </cell>
          <cell r="B11182" t="str">
            <v>660</v>
          </cell>
          <cell r="C11182" t="str">
            <v>40</v>
          </cell>
          <cell r="D11182" t="str">
            <v>75</v>
          </cell>
          <cell r="E11182" t="str">
            <v>620</v>
          </cell>
          <cell r="F11182" t="str">
            <v>6400.07</v>
          </cell>
          <cell r="G11182" t="str">
            <v>Repairs &amp; Maintenance Radio Communication</v>
          </cell>
          <cell r="H11182">
            <v>1000</v>
          </cell>
          <cell r="I11182">
            <v>0</v>
          </cell>
          <cell r="J11182">
            <v>1000</v>
          </cell>
          <cell r="K11182">
            <v>0</v>
          </cell>
          <cell r="L11182">
            <v>0</v>
          </cell>
          <cell r="M11182">
            <v>0</v>
          </cell>
          <cell r="N11182">
            <v>1000</v>
          </cell>
          <cell r="O11182">
            <v>0</v>
          </cell>
        </row>
        <row r="11183">
          <cell r="A11183" t="str">
            <v>660.40.75.620-6400.10</v>
          </cell>
          <cell r="B11183" t="str">
            <v>660</v>
          </cell>
          <cell r="C11183" t="str">
            <v>40</v>
          </cell>
          <cell r="D11183" t="str">
            <v>75</v>
          </cell>
          <cell r="E11183" t="str">
            <v>620</v>
          </cell>
          <cell r="F11183" t="str">
            <v>6400.10</v>
          </cell>
          <cell r="G11183" t="str">
            <v>Repairs &amp; Maintenance Pavement</v>
          </cell>
          <cell r="H11183">
            <v>0</v>
          </cell>
          <cell r="I11183">
            <v>0</v>
          </cell>
          <cell r="J11183">
            <v>0</v>
          </cell>
          <cell r="K11183">
            <v>0</v>
          </cell>
          <cell r="L11183">
            <v>0</v>
          </cell>
          <cell r="M11183">
            <v>0</v>
          </cell>
          <cell r="N11183">
            <v>0</v>
          </cell>
          <cell r="O11183" t="str">
            <v>+++</v>
          </cell>
        </row>
        <row r="11184">
          <cell r="A11184" t="str">
            <v>660.40.75.620-6400.23</v>
          </cell>
          <cell r="B11184" t="str">
            <v>660</v>
          </cell>
          <cell r="C11184" t="str">
            <v>40</v>
          </cell>
          <cell r="D11184" t="str">
            <v>75</v>
          </cell>
          <cell r="E11184" t="str">
            <v>620</v>
          </cell>
          <cell r="F11184" t="str">
            <v>6400.23</v>
          </cell>
          <cell r="G11184" t="str">
            <v>Repairs &amp; Maintenance Bin Repair</v>
          </cell>
          <cell r="H11184">
            <v>0</v>
          </cell>
          <cell r="I11184">
            <v>0</v>
          </cell>
          <cell r="J11184">
            <v>0</v>
          </cell>
          <cell r="K11184">
            <v>0</v>
          </cell>
          <cell r="L11184">
            <v>0</v>
          </cell>
          <cell r="M11184">
            <v>0</v>
          </cell>
          <cell r="N11184">
            <v>0</v>
          </cell>
          <cell r="O11184" t="str">
            <v>+++</v>
          </cell>
        </row>
        <row r="11185">
          <cell r="A11185" t="str">
            <v>660.40.75.620-6600.01</v>
          </cell>
          <cell r="B11185" t="str">
            <v>660</v>
          </cell>
          <cell r="C11185" t="str">
            <v>40</v>
          </cell>
          <cell r="D11185" t="str">
            <v>75</v>
          </cell>
          <cell r="E11185" t="str">
            <v>620</v>
          </cell>
          <cell r="F11185" t="str">
            <v>6600.01</v>
          </cell>
          <cell r="G11185" t="str">
            <v>Administrative Expenses Meetings</v>
          </cell>
          <cell r="H11185">
            <v>0</v>
          </cell>
          <cell r="I11185">
            <v>0</v>
          </cell>
          <cell r="J11185">
            <v>0</v>
          </cell>
          <cell r="K11185">
            <v>0</v>
          </cell>
          <cell r="L11185">
            <v>0</v>
          </cell>
          <cell r="M11185">
            <v>0</v>
          </cell>
          <cell r="N11185">
            <v>0</v>
          </cell>
          <cell r="O11185" t="str">
            <v>+++</v>
          </cell>
        </row>
        <row r="11186">
          <cell r="A11186" t="str">
            <v>660.40.75.620-6600.03</v>
          </cell>
          <cell r="B11186" t="str">
            <v>660</v>
          </cell>
          <cell r="C11186" t="str">
            <v>40</v>
          </cell>
          <cell r="D11186" t="str">
            <v>75</v>
          </cell>
          <cell r="E11186" t="str">
            <v>620</v>
          </cell>
          <cell r="F11186" t="str">
            <v>6600.03</v>
          </cell>
          <cell r="G11186" t="str">
            <v>Administrative Expenses Mileage Reimbursement</v>
          </cell>
          <cell r="H11186">
            <v>0</v>
          </cell>
          <cell r="I11186">
            <v>0</v>
          </cell>
          <cell r="J11186">
            <v>0</v>
          </cell>
          <cell r="K11186">
            <v>0</v>
          </cell>
          <cell r="L11186">
            <v>0</v>
          </cell>
          <cell r="M11186">
            <v>0</v>
          </cell>
          <cell r="N11186">
            <v>0</v>
          </cell>
          <cell r="O11186" t="str">
            <v>+++</v>
          </cell>
        </row>
        <row r="11187">
          <cell r="A11187" t="str">
            <v>660.40.75.620-6600.04</v>
          </cell>
          <cell r="B11187" t="str">
            <v>660</v>
          </cell>
          <cell r="C11187" t="str">
            <v>40</v>
          </cell>
          <cell r="D11187" t="str">
            <v>75</v>
          </cell>
          <cell r="E11187" t="str">
            <v>620</v>
          </cell>
          <cell r="F11187" t="str">
            <v>6600.04</v>
          </cell>
          <cell r="G11187" t="str">
            <v>Administrative Expenses Training/Conferences</v>
          </cell>
          <cell r="H11187">
            <v>5000</v>
          </cell>
          <cell r="I11187">
            <v>0</v>
          </cell>
          <cell r="J11187">
            <v>5000</v>
          </cell>
          <cell r="K11187">
            <v>0</v>
          </cell>
          <cell r="L11187">
            <v>0</v>
          </cell>
          <cell r="M11187">
            <v>0</v>
          </cell>
          <cell r="N11187">
            <v>5000</v>
          </cell>
          <cell r="O11187">
            <v>0</v>
          </cell>
        </row>
        <row r="11188">
          <cell r="A11188" t="str">
            <v>660.40.75.620-6600.07</v>
          </cell>
          <cell r="B11188" t="str">
            <v>660</v>
          </cell>
          <cell r="C11188" t="str">
            <v>40</v>
          </cell>
          <cell r="D11188" t="str">
            <v>75</v>
          </cell>
          <cell r="E11188" t="str">
            <v>620</v>
          </cell>
          <cell r="F11188" t="str">
            <v>6600.07</v>
          </cell>
          <cell r="G11188" t="str">
            <v>Administrative Expenses Employee Recruitment</v>
          </cell>
          <cell r="H11188">
            <v>0</v>
          </cell>
          <cell r="I11188">
            <v>0</v>
          </cell>
          <cell r="J11188">
            <v>0</v>
          </cell>
          <cell r="K11188">
            <v>0</v>
          </cell>
          <cell r="L11188">
            <v>0</v>
          </cell>
          <cell r="M11188">
            <v>0</v>
          </cell>
          <cell r="N11188">
            <v>0</v>
          </cell>
          <cell r="O11188" t="str">
            <v>+++</v>
          </cell>
        </row>
        <row r="11189">
          <cell r="A11189" t="str">
            <v>660.40.75.630-5000.01</v>
          </cell>
          <cell r="B11189" t="str">
            <v>660</v>
          </cell>
          <cell r="C11189" t="str">
            <v>40</v>
          </cell>
          <cell r="D11189" t="str">
            <v>75</v>
          </cell>
          <cell r="E11189" t="str">
            <v>630</v>
          </cell>
          <cell r="F11189" t="str">
            <v>5000.01</v>
          </cell>
          <cell r="G11189" t="str">
            <v>Salaries Regular</v>
          </cell>
          <cell r="H11189">
            <v>125150</v>
          </cell>
          <cell r="I11189">
            <v>0</v>
          </cell>
          <cell r="J11189">
            <v>125150</v>
          </cell>
          <cell r="K11189">
            <v>0</v>
          </cell>
          <cell r="L11189">
            <v>0</v>
          </cell>
          <cell r="M11189">
            <v>35374.230000000003</v>
          </cell>
          <cell r="N11189">
            <v>89775.77</v>
          </cell>
          <cell r="O11189">
            <v>0.28000000000000003</v>
          </cell>
        </row>
        <row r="11190">
          <cell r="A11190" t="str">
            <v>660.40.75.630-5000.02</v>
          </cell>
          <cell r="B11190" t="str">
            <v>660</v>
          </cell>
          <cell r="C11190" t="str">
            <v>40</v>
          </cell>
          <cell r="D11190" t="str">
            <v>75</v>
          </cell>
          <cell r="E11190" t="str">
            <v>630</v>
          </cell>
          <cell r="F11190" t="str">
            <v>5000.02</v>
          </cell>
          <cell r="G11190" t="str">
            <v>Salaries Part Time</v>
          </cell>
          <cell r="H11190">
            <v>0</v>
          </cell>
          <cell r="I11190">
            <v>0</v>
          </cell>
          <cell r="J11190">
            <v>0</v>
          </cell>
          <cell r="K11190">
            <v>0</v>
          </cell>
          <cell r="L11190">
            <v>0</v>
          </cell>
          <cell r="M11190">
            <v>0</v>
          </cell>
          <cell r="N11190">
            <v>0</v>
          </cell>
          <cell r="O11190" t="str">
            <v>+++</v>
          </cell>
        </row>
        <row r="11191">
          <cell r="A11191" t="str">
            <v>660.40.75.630-5000.03</v>
          </cell>
          <cell r="B11191" t="str">
            <v>660</v>
          </cell>
          <cell r="C11191" t="str">
            <v>40</v>
          </cell>
          <cell r="D11191" t="str">
            <v>75</v>
          </cell>
          <cell r="E11191" t="str">
            <v>630</v>
          </cell>
          <cell r="F11191" t="str">
            <v>5000.03</v>
          </cell>
          <cell r="G11191" t="str">
            <v>Salaries Overtime</v>
          </cell>
          <cell r="H11191">
            <v>5150</v>
          </cell>
          <cell r="I11191">
            <v>0</v>
          </cell>
          <cell r="J11191">
            <v>5150</v>
          </cell>
          <cell r="K11191">
            <v>0</v>
          </cell>
          <cell r="L11191">
            <v>0</v>
          </cell>
          <cell r="M11191">
            <v>453.2</v>
          </cell>
          <cell r="N11191">
            <v>4696.8</v>
          </cell>
          <cell r="O11191">
            <v>0.09</v>
          </cell>
        </row>
        <row r="11192">
          <cell r="A11192" t="str">
            <v>660.40.75.630-5000.04</v>
          </cell>
          <cell r="B11192" t="str">
            <v>660</v>
          </cell>
          <cell r="C11192" t="str">
            <v>40</v>
          </cell>
          <cell r="D11192" t="str">
            <v>75</v>
          </cell>
          <cell r="E11192" t="str">
            <v>630</v>
          </cell>
          <cell r="F11192" t="str">
            <v>5000.04</v>
          </cell>
          <cell r="G11192" t="str">
            <v>Salaries Holiday Pay</v>
          </cell>
          <cell r="H11192">
            <v>8000</v>
          </cell>
          <cell r="I11192">
            <v>0</v>
          </cell>
          <cell r="J11192">
            <v>8000</v>
          </cell>
          <cell r="K11192">
            <v>0</v>
          </cell>
          <cell r="L11192">
            <v>0</v>
          </cell>
          <cell r="M11192">
            <v>0</v>
          </cell>
          <cell r="N11192">
            <v>8000</v>
          </cell>
          <cell r="O11192">
            <v>0</v>
          </cell>
        </row>
        <row r="11193">
          <cell r="A11193" t="str">
            <v>660.40.75.630-5000.06</v>
          </cell>
          <cell r="B11193" t="str">
            <v>660</v>
          </cell>
          <cell r="C11193" t="str">
            <v>40</v>
          </cell>
          <cell r="D11193" t="str">
            <v>75</v>
          </cell>
          <cell r="E11193" t="str">
            <v>630</v>
          </cell>
          <cell r="F11193" t="str">
            <v>5000.06</v>
          </cell>
          <cell r="G11193" t="str">
            <v>Salaries Out of Class</v>
          </cell>
          <cell r="H11193">
            <v>0</v>
          </cell>
          <cell r="I11193">
            <v>0</v>
          </cell>
          <cell r="J11193">
            <v>0</v>
          </cell>
          <cell r="K11193">
            <v>0</v>
          </cell>
          <cell r="L11193">
            <v>0</v>
          </cell>
          <cell r="M11193">
            <v>0</v>
          </cell>
          <cell r="N11193">
            <v>0</v>
          </cell>
          <cell r="O11193" t="str">
            <v>+++</v>
          </cell>
        </row>
        <row r="11194">
          <cell r="A11194" t="str">
            <v>660.40.75.630-5000.07</v>
          </cell>
          <cell r="B11194" t="str">
            <v>660</v>
          </cell>
          <cell r="C11194" t="str">
            <v>40</v>
          </cell>
          <cell r="D11194" t="str">
            <v>75</v>
          </cell>
          <cell r="E11194" t="str">
            <v>630</v>
          </cell>
          <cell r="F11194" t="str">
            <v>5000.07</v>
          </cell>
          <cell r="G11194" t="str">
            <v>Salaries Admin Leave Pay</v>
          </cell>
          <cell r="H11194">
            <v>0</v>
          </cell>
          <cell r="I11194">
            <v>0</v>
          </cell>
          <cell r="J11194">
            <v>0</v>
          </cell>
          <cell r="K11194">
            <v>0</v>
          </cell>
          <cell r="L11194">
            <v>0</v>
          </cell>
          <cell r="M11194">
            <v>0</v>
          </cell>
          <cell r="N11194">
            <v>0</v>
          </cell>
          <cell r="O11194" t="str">
            <v>+++</v>
          </cell>
        </row>
        <row r="11195">
          <cell r="A11195" t="str">
            <v>660.40.75.630-5000.08</v>
          </cell>
          <cell r="B11195" t="str">
            <v>660</v>
          </cell>
          <cell r="C11195" t="str">
            <v>40</v>
          </cell>
          <cell r="D11195" t="str">
            <v>75</v>
          </cell>
          <cell r="E11195" t="str">
            <v>630</v>
          </cell>
          <cell r="F11195" t="str">
            <v>5000.08</v>
          </cell>
          <cell r="G11195" t="str">
            <v>Salaries Longevity Pay</v>
          </cell>
          <cell r="H11195">
            <v>1118</v>
          </cell>
          <cell r="I11195">
            <v>0</v>
          </cell>
          <cell r="J11195">
            <v>1118</v>
          </cell>
          <cell r="K11195">
            <v>0</v>
          </cell>
          <cell r="L11195">
            <v>0</v>
          </cell>
          <cell r="M11195">
            <v>0</v>
          </cell>
          <cell r="N11195">
            <v>1118</v>
          </cell>
          <cell r="O11195">
            <v>0</v>
          </cell>
        </row>
        <row r="11196">
          <cell r="A11196" t="str">
            <v>660.40.75.630-5000.10</v>
          </cell>
          <cell r="B11196" t="str">
            <v>660</v>
          </cell>
          <cell r="C11196" t="str">
            <v>40</v>
          </cell>
          <cell r="D11196" t="str">
            <v>75</v>
          </cell>
          <cell r="E11196" t="str">
            <v>630</v>
          </cell>
          <cell r="F11196" t="str">
            <v>5000.10</v>
          </cell>
          <cell r="G11196" t="str">
            <v>Salaries Furloughs</v>
          </cell>
          <cell r="H11196">
            <v>0</v>
          </cell>
          <cell r="I11196">
            <v>0</v>
          </cell>
          <cell r="J11196">
            <v>0</v>
          </cell>
          <cell r="K11196">
            <v>0</v>
          </cell>
          <cell r="L11196">
            <v>0</v>
          </cell>
          <cell r="M11196">
            <v>0</v>
          </cell>
          <cell r="N11196">
            <v>0</v>
          </cell>
          <cell r="O11196" t="str">
            <v>+++</v>
          </cell>
        </row>
        <row r="11197">
          <cell r="A11197" t="str">
            <v>660.40.75.630-5000.11</v>
          </cell>
          <cell r="B11197" t="str">
            <v>660</v>
          </cell>
          <cell r="C11197" t="str">
            <v>40</v>
          </cell>
          <cell r="D11197" t="str">
            <v>75</v>
          </cell>
          <cell r="E11197" t="str">
            <v>630</v>
          </cell>
          <cell r="F11197" t="str">
            <v>5000.11</v>
          </cell>
          <cell r="G11197" t="str">
            <v>Salaries Worker's Comp</v>
          </cell>
          <cell r="H11197">
            <v>0</v>
          </cell>
          <cell r="I11197">
            <v>0</v>
          </cell>
          <cell r="J11197">
            <v>0</v>
          </cell>
          <cell r="K11197">
            <v>0</v>
          </cell>
          <cell r="L11197">
            <v>0</v>
          </cell>
          <cell r="M11197">
            <v>0</v>
          </cell>
          <cell r="N11197">
            <v>0</v>
          </cell>
          <cell r="O11197" t="str">
            <v>+++</v>
          </cell>
        </row>
        <row r="11198">
          <cell r="A11198" t="str">
            <v>660.40.75.630-5000.12</v>
          </cell>
          <cell r="B11198" t="str">
            <v>660</v>
          </cell>
          <cell r="C11198" t="str">
            <v>40</v>
          </cell>
          <cell r="D11198" t="str">
            <v>75</v>
          </cell>
          <cell r="E11198" t="str">
            <v>630</v>
          </cell>
          <cell r="F11198" t="str">
            <v>5000.12</v>
          </cell>
          <cell r="G11198" t="str">
            <v>Salaries Compensated Absences</v>
          </cell>
          <cell r="H11198">
            <v>0</v>
          </cell>
          <cell r="I11198">
            <v>0</v>
          </cell>
          <cell r="J11198">
            <v>0</v>
          </cell>
          <cell r="K11198">
            <v>0</v>
          </cell>
          <cell r="L11198">
            <v>0</v>
          </cell>
          <cell r="M11198">
            <v>0</v>
          </cell>
          <cell r="N11198">
            <v>0</v>
          </cell>
          <cell r="O11198" t="str">
            <v>+++</v>
          </cell>
        </row>
        <row r="11199">
          <cell r="A11199" t="str">
            <v>660.40.75.630-5000.99</v>
          </cell>
          <cell r="B11199" t="str">
            <v>660</v>
          </cell>
          <cell r="C11199" t="str">
            <v>40</v>
          </cell>
          <cell r="D11199" t="str">
            <v>75</v>
          </cell>
          <cell r="E11199" t="str">
            <v>630</v>
          </cell>
          <cell r="F11199" t="str">
            <v>5000.99</v>
          </cell>
          <cell r="G11199" t="str">
            <v>Salaries New Personnel Requests</v>
          </cell>
          <cell r="H11199">
            <v>0</v>
          </cell>
          <cell r="I11199">
            <v>0</v>
          </cell>
          <cell r="J11199">
            <v>0</v>
          </cell>
          <cell r="K11199">
            <v>0</v>
          </cell>
          <cell r="L11199">
            <v>0</v>
          </cell>
          <cell r="M11199">
            <v>0</v>
          </cell>
          <cell r="N11199">
            <v>0</v>
          </cell>
          <cell r="O11199" t="str">
            <v>+++</v>
          </cell>
        </row>
        <row r="11200">
          <cell r="A11200" t="str">
            <v>660.40.75.630-5100.00</v>
          </cell>
          <cell r="B11200" t="str">
            <v>660</v>
          </cell>
          <cell r="C11200" t="str">
            <v>40</v>
          </cell>
          <cell r="D11200" t="str">
            <v>75</v>
          </cell>
          <cell r="E11200" t="str">
            <v>630</v>
          </cell>
          <cell r="F11200" t="str">
            <v>5100.00</v>
          </cell>
          <cell r="G11200" t="str">
            <v>Benefits PERS Pool Liability</v>
          </cell>
          <cell r="H11200">
            <v>25365</v>
          </cell>
          <cell r="I11200">
            <v>0</v>
          </cell>
          <cell r="J11200">
            <v>25365</v>
          </cell>
          <cell r="K11200">
            <v>0</v>
          </cell>
          <cell r="L11200">
            <v>0</v>
          </cell>
          <cell r="M11200">
            <v>6614.84</v>
          </cell>
          <cell r="N11200">
            <v>18750.16</v>
          </cell>
          <cell r="O11200">
            <v>0.26</v>
          </cell>
        </row>
        <row r="11201">
          <cell r="A11201" t="str">
            <v>660.40.75.630-5100.01</v>
          </cell>
          <cell r="B11201" t="str">
            <v>660</v>
          </cell>
          <cell r="C11201" t="str">
            <v>40</v>
          </cell>
          <cell r="D11201" t="str">
            <v>75</v>
          </cell>
          <cell r="E11201" t="str">
            <v>630</v>
          </cell>
          <cell r="F11201" t="str">
            <v>5100.01</v>
          </cell>
          <cell r="G11201" t="str">
            <v>Benefits Retirement</v>
          </cell>
          <cell r="H11201">
            <v>15410</v>
          </cell>
          <cell r="I11201">
            <v>0</v>
          </cell>
          <cell r="J11201">
            <v>15410</v>
          </cell>
          <cell r="K11201">
            <v>0</v>
          </cell>
          <cell r="L11201">
            <v>0</v>
          </cell>
          <cell r="M11201">
            <v>3716.61</v>
          </cell>
          <cell r="N11201">
            <v>11693.39</v>
          </cell>
          <cell r="O11201">
            <v>0.24</v>
          </cell>
        </row>
        <row r="11202">
          <cell r="A11202" t="str">
            <v>660.40.75.630-5100.02</v>
          </cell>
          <cell r="B11202" t="str">
            <v>660</v>
          </cell>
          <cell r="C11202" t="str">
            <v>40</v>
          </cell>
          <cell r="D11202" t="str">
            <v>75</v>
          </cell>
          <cell r="E11202" t="str">
            <v>630</v>
          </cell>
          <cell r="F11202" t="str">
            <v>5100.02</v>
          </cell>
          <cell r="G11202" t="str">
            <v>Benefits Health Insurance</v>
          </cell>
          <cell r="H11202">
            <v>8700</v>
          </cell>
          <cell r="I11202">
            <v>0</v>
          </cell>
          <cell r="J11202">
            <v>8700</v>
          </cell>
          <cell r="K11202">
            <v>0</v>
          </cell>
          <cell r="L11202">
            <v>0</v>
          </cell>
          <cell r="M11202">
            <v>2250</v>
          </cell>
          <cell r="N11202">
            <v>6450</v>
          </cell>
          <cell r="O11202">
            <v>0.26</v>
          </cell>
        </row>
        <row r="11203">
          <cell r="A11203" t="str">
            <v>660.40.75.630-5100.03</v>
          </cell>
          <cell r="B11203" t="str">
            <v>660</v>
          </cell>
          <cell r="C11203" t="str">
            <v>40</v>
          </cell>
          <cell r="D11203" t="str">
            <v>75</v>
          </cell>
          <cell r="E11203" t="str">
            <v>630</v>
          </cell>
          <cell r="F11203" t="str">
            <v>5100.03</v>
          </cell>
          <cell r="G11203" t="str">
            <v>Benefits Dental Insurance</v>
          </cell>
          <cell r="H11203">
            <v>2080</v>
          </cell>
          <cell r="I11203">
            <v>0</v>
          </cell>
          <cell r="J11203">
            <v>2080</v>
          </cell>
          <cell r="K11203">
            <v>0</v>
          </cell>
          <cell r="L11203">
            <v>0</v>
          </cell>
          <cell r="M11203">
            <v>498.18</v>
          </cell>
          <cell r="N11203">
            <v>1581.82</v>
          </cell>
          <cell r="O11203">
            <v>0.24</v>
          </cell>
        </row>
        <row r="11204">
          <cell r="A11204" t="str">
            <v>660.40.75.630-5100.04</v>
          </cell>
          <cell r="B11204" t="str">
            <v>660</v>
          </cell>
          <cell r="C11204" t="str">
            <v>40</v>
          </cell>
          <cell r="D11204" t="str">
            <v>75</v>
          </cell>
          <cell r="E11204" t="str">
            <v>630</v>
          </cell>
          <cell r="F11204" t="str">
            <v>5100.04</v>
          </cell>
          <cell r="G11204" t="str">
            <v>Benefits Vision Insurance</v>
          </cell>
          <cell r="H11204">
            <v>355</v>
          </cell>
          <cell r="I11204">
            <v>0</v>
          </cell>
          <cell r="J11204">
            <v>355</v>
          </cell>
          <cell r="K11204">
            <v>0</v>
          </cell>
          <cell r="L11204">
            <v>0</v>
          </cell>
          <cell r="M11204">
            <v>87.84</v>
          </cell>
          <cell r="N11204">
            <v>267.16000000000003</v>
          </cell>
          <cell r="O11204">
            <v>0.25</v>
          </cell>
        </row>
        <row r="11205">
          <cell r="A11205" t="str">
            <v>660.40.75.630-5100.05</v>
          </cell>
          <cell r="B11205" t="str">
            <v>660</v>
          </cell>
          <cell r="C11205" t="str">
            <v>40</v>
          </cell>
          <cell r="D11205" t="str">
            <v>75</v>
          </cell>
          <cell r="E11205" t="str">
            <v>630</v>
          </cell>
          <cell r="F11205" t="str">
            <v>5100.05</v>
          </cell>
          <cell r="G11205" t="str">
            <v>Benefits Life Insurance</v>
          </cell>
          <cell r="H11205">
            <v>180</v>
          </cell>
          <cell r="I11205">
            <v>0</v>
          </cell>
          <cell r="J11205">
            <v>180</v>
          </cell>
          <cell r="K11205">
            <v>0</v>
          </cell>
          <cell r="L11205">
            <v>0</v>
          </cell>
          <cell r="M11205">
            <v>41.26</v>
          </cell>
          <cell r="N11205">
            <v>138.74</v>
          </cell>
          <cell r="O11205">
            <v>0.23</v>
          </cell>
        </row>
        <row r="11206">
          <cell r="A11206" t="str">
            <v>660.40.75.630-5100.06</v>
          </cell>
          <cell r="B11206" t="str">
            <v>660</v>
          </cell>
          <cell r="C11206" t="str">
            <v>40</v>
          </cell>
          <cell r="D11206" t="str">
            <v>75</v>
          </cell>
          <cell r="E11206" t="str">
            <v>630</v>
          </cell>
          <cell r="F11206" t="str">
            <v>5100.06</v>
          </cell>
          <cell r="G11206" t="str">
            <v>Benefits Worker's Comp</v>
          </cell>
          <cell r="H11206">
            <v>3910</v>
          </cell>
          <cell r="I11206">
            <v>0</v>
          </cell>
          <cell r="J11206">
            <v>3910</v>
          </cell>
          <cell r="K11206">
            <v>0</v>
          </cell>
          <cell r="L11206">
            <v>0</v>
          </cell>
          <cell r="M11206">
            <v>0</v>
          </cell>
          <cell r="N11206">
            <v>3910</v>
          </cell>
          <cell r="O11206">
            <v>0</v>
          </cell>
        </row>
        <row r="11207">
          <cell r="A11207" t="str">
            <v>660.40.75.630-5100.07</v>
          </cell>
          <cell r="B11207" t="str">
            <v>660</v>
          </cell>
          <cell r="C11207" t="str">
            <v>40</v>
          </cell>
          <cell r="D11207" t="str">
            <v>75</v>
          </cell>
          <cell r="E11207" t="str">
            <v>630</v>
          </cell>
          <cell r="F11207" t="str">
            <v>5100.07</v>
          </cell>
          <cell r="G11207" t="str">
            <v>Benefits Long Term Disability</v>
          </cell>
          <cell r="H11207">
            <v>720</v>
          </cell>
          <cell r="I11207">
            <v>0</v>
          </cell>
          <cell r="J11207">
            <v>720</v>
          </cell>
          <cell r="K11207">
            <v>0</v>
          </cell>
          <cell r="L11207">
            <v>0</v>
          </cell>
          <cell r="M11207">
            <v>150.19999999999999</v>
          </cell>
          <cell r="N11207">
            <v>569.79999999999995</v>
          </cell>
          <cell r="O11207">
            <v>0.21</v>
          </cell>
        </row>
        <row r="11208">
          <cell r="A11208" t="str">
            <v>660.40.75.630-5100.08</v>
          </cell>
          <cell r="B11208" t="str">
            <v>660</v>
          </cell>
          <cell r="C11208" t="str">
            <v>40</v>
          </cell>
          <cell r="D11208" t="str">
            <v>75</v>
          </cell>
          <cell r="E11208" t="str">
            <v>630</v>
          </cell>
          <cell r="F11208" t="str">
            <v>5100.08</v>
          </cell>
          <cell r="G11208" t="str">
            <v>Benefits Deferred Compensation</v>
          </cell>
          <cell r="H11208">
            <v>11090</v>
          </cell>
          <cell r="I11208">
            <v>0</v>
          </cell>
          <cell r="J11208">
            <v>11090</v>
          </cell>
          <cell r="K11208">
            <v>0</v>
          </cell>
          <cell r="L11208">
            <v>0</v>
          </cell>
          <cell r="M11208">
            <v>2932.2</v>
          </cell>
          <cell r="N11208">
            <v>8157.8</v>
          </cell>
          <cell r="O11208">
            <v>0.26</v>
          </cell>
        </row>
        <row r="11209">
          <cell r="A11209" t="str">
            <v>660.40.75.630-5100.09</v>
          </cell>
          <cell r="B11209" t="str">
            <v>660</v>
          </cell>
          <cell r="C11209" t="str">
            <v>40</v>
          </cell>
          <cell r="D11209" t="str">
            <v>75</v>
          </cell>
          <cell r="E11209" t="str">
            <v>630</v>
          </cell>
          <cell r="F11209" t="str">
            <v>5100.09</v>
          </cell>
          <cell r="G11209" t="str">
            <v>Benefits Unemployment Insurance</v>
          </cell>
          <cell r="H11209">
            <v>0</v>
          </cell>
          <cell r="I11209">
            <v>0</v>
          </cell>
          <cell r="J11209">
            <v>0</v>
          </cell>
          <cell r="K11209">
            <v>0</v>
          </cell>
          <cell r="L11209">
            <v>0</v>
          </cell>
          <cell r="M11209">
            <v>0</v>
          </cell>
          <cell r="N11209">
            <v>0</v>
          </cell>
          <cell r="O11209" t="str">
            <v>+++</v>
          </cell>
        </row>
        <row r="11210">
          <cell r="A11210" t="str">
            <v>660.40.75.630-5100.10</v>
          </cell>
          <cell r="B11210" t="str">
            <v>660</v>
          </cell>
          <cell r="C11210" t="str">
            <v>40</v>
          </cell>
          <cell r="D11210" t="str">
            <v>75</v>
          </cell>
          <cell r="E11210" t="str">
            <v>630</v>
          </cell>
          <cell r="F11210" t="str">
            <v>5100.10</v>
          </cell>
          <cell r="G11210" t="str">
            <v>Benefits Uniform Allowance</v>
          </cell>
          <cell r="H11210">
            <v>0</v>
          </cell>
          <cell r="I11210">
            <v>0</v>
          </cell>
          <cell r="J11210">
            <v>0</v>
          </cell>
          <cell r="K11210">
            <v>0</v>
          </cell>
          <cell r="L11210">
            <v>0</v>
          </cell>
          <cell r="M11210">
            <v>0</v>
          </cell>
          <cell r="N11210">
            <v>0</v>
          </cell>
          <cell r="O11210" t="str">
            <v>+++</v>
          </cell>
        </row>
        <row r="11211">
          <cell r="A11211" t="str">
            <v>660.40.75.630-5100.11</v>
          </cell>
          <cell r="B11211" t="str">
            <v>660</v>
          </cell>
          <cell r="C11211" t="str">
            <v>40</v>
          </cell>
          <cell r="D11211" t="str">
            <v>75</v>
          </cell>
          <cell r="E11211" t="str">
            <v>630</v>
          </cell>
          <cell r="F11211" t="str">
            <v>5100.11</v>
          </cell>
          <cell r="G11211" t="str">
            <v>Benefits Medicare</v>
          </cell>
          <cell r="H11211">
            <v>2070</v>
          </cell>
          <cell r="I11211">
            <v>0</v>
          </cell>
          <cell r="J11211">
            <v>2070</v>
          </cell>
          <cell r="K11211">
            <v>0</v>
          </cell>
          <cell r="L11211">
            <v>0</v>
          </cell>
          <cell r="M11211">
            <v>562.79</v>
          </cell>
          <cell r="N11211">
            <v>1507.21</v>
          </cell>
          <cell r="O11211">
            <v>0.27</v>
          </cell>
        </row>
        <row r="11212">
          <cell r="A11212" t="str">
            <v>660.40.75.630-5100.12</v>
          </cell>
          <cell r="B11212" t="str">
            <v>660</v>
          </cell>
          <cell r="C11212" t="str">
            <v>40</v>
          </cell>
          <cell r="D11212" t="str">
            <v>75</v>
          </cell>
          <cell r="E11212" t="str">
            <v>630</v>
          </cell>
          <cell r="F11212" t="str">
            <v>5100.12</v>
          </cell>
          <cell r="G11212" t="str">
            <v>Benefits Annual Physical Exam</v>
          </cell>
          <cell r="H11212">
            <v>0</v>
          </cell>
          <cell r="I11212">
            <v>0</v>
          </cell>
          <cell r="J11212">
            <v>0</v>
          </cell>
          <cell r="K11212">
            <v>0</v>
          </cell>
          <cell r="L11212">
            <v>0</v>
          </cell>
          <cell r="M11212">
            <v>0</v>
          </cell>
          <cell r="N11212">
            <v>0</v>
          </cell>
          <cell r="O11212" t="str">
            <v>+++</v>
          </cell>
        </row>
        <row r="11213">
          <cell r="A11213" t="str">
            <v>660.40.75.630-5100.15</v>
          </cell>
          <cell r="B11213" t="str">
            <v>660</v>
          </cell>
          <cell r="C11213" t="str">
            <v>40</v>
          </cell>
          <cell r="D11213" t="str">
            <v>75</v>
          </cell>
          <cell r="E11213" t="str">
            <v>630</v>
          </cell>
          <cell r="F11213" t="str">
            <v>5100.15</v>
          </cell>
          <cell r="G11213" t="str">
            <v>Benefits Cell Phone Allowance</v>
          </cell>
          <cell r="H11213">
            <v>0</v>
          </cell>
          <cell r="I11213">
            <v>0</v>
          </cell>
          <cell r="J11213">
            <v>0</v>
          </cell>
          <cell r="K11213">
            <v>0</v>
          </cell>
          <cell r="L11213">
            <v>0</v>
          </cell>
          <cell r="M11213">
            <v>0</v>
          </cell>
          <cell r="N11213">
            <v>0</v>
          </cell>
          <cell r="O11213" t="str">
            <v>+++</v>
          </cell>
        </row>
        <row r="11214">
          <cell r="A11214" t="str">
            <v>660.40.75.630-5100.17</v>
          </cell>
          <cell r="B11214" t="str">
            <v>660</v>
          </cell>
          <cell r="C11214" t="str">
            <v>40</v>
          </cell>
          <cell r="D11214" t="str">
            <v>75</v>
          </cell>
          <cell r="E11214" t="str">
            <v>630</v>
          </cell>
          <cell r="F11214" t="str">
            <v>5100.17</v>
          </cell>
          <cell r="G11214" t="str">
            <v>Benefits Other Post Employment Benefits</v>
          </cell>
          <cell r="H11214">
            <v>0</v>
          </cell>
          <cell r="I11214">
            <v>0</v>
          </cell>
          <cell r="J11214">
            <v>0</v>
          </cell>
          <cell r="K11214">
            <v>0</v>
          </cell>
          <cell r="L11214">
            <v>0</v>
          </cell>
          <cell r="M11214">
            <v>0</v>
          </cell>
          <cell r="N11214">
            <v>0</v>
          </cell>
          <cell r="O11214" t="str">
            <v>+++</v>
          </cell>
        </row>
        <row r="11215">
          <cell r="A11215" t="str">
            <v>660.40.75.630-6000.09</v>
          </cell>
          <cell r="B11215" t="str">
            <v>660</v>
          </cell>
          <cell r="C11215" t="str">
            <v>40</v>
          </cell>
          <cell r="D11215" t="str">
            <v>75</v>
          </cell>
          <cell r="E11215" t="str">
            <v>630</v>
          </cell>
          <cell r="F11215" t="str">
            <v>6000.09</v>
          </cell>
          <cell r="G11215" t="str">
            <v>Professional Services Uniform</v>
          </cell>
          <cell r="H11215">
            <v>650</v>
          </cell>
          <cell r="I11215">
            <v>0</v>
          </cell>
          <cell r="J11215">
            <v>650</v>
          </cell>
          <cell r="K11215">
            <v>0</v>
          </cell>
          <cell r="L11215">
            <v>0</v>
          </cell>
          <cell r="M11215">
            <v>259.49</v>
          </cell>
          <cell r="N11215">
            <v>390.51</v>
          </cell>
          <cell r="O11215">
            <v>0.4</v>
          </cell>
        </row>
        <row r="11216">
          <cell r="A11216" t="str">
            <v>660.40.75.630-6200.02</v>
          </cell>
          <cell r="B11216" t="str">
            <v>660</v>
          </cell>
          <cell r="C11216" t="str">
            <v>40</v>
          </cell>
          <cell r="D11216" t="str">
            <v>75</v>
          </cell>
          <cell r="E11216" t="str">
            <v>630</v>
          </cell>
          <cell r="F11216" t="str">
            <v>6200.02</v>
          </cell>
          <cell r="G11216" t="str">
            <v>Supplies Special Department</v>
          </cell>
          <cell r="H11216">
            <v>20000</v>
          </cell>
          <cell r="I11216">
            <v>0</v>
          </cell>
          <cell r="J11216">
            <v>20000</v>
          </cell>
          <cell r="K11216">
            <v>0</v>
          </cell>
          <cell r="L11216">
            <v>0</v>
          </cell>
          <cell r="M11216">
            <v>4142.43</v>
          </cell>
          <cell r="N11216">
            <v>15857.57</v>
          </cell>
          <cell r="O11216">
            <v>0.21</v>
          </cell>
        </row>
        <row r="11217">
          <cell r="A11217" t="str">
            <v>660.40.75.630-6200.05</v>
          </cell>
          <cell r="B11217" t="str">
            <v>660</v>
          </cell>
          <cell r="C11217" t="str">
            <v>40</v>
          </cell>
          <cell r="D11217" t="str">
            <v>75</v>
          </cell>
          <cell r="E11217" t="str">
            <v>630</v>
          </cell>
          <cell r="F11217" t="str">
            <v>6200.05</v>
          </cell>
          <cell r="G11217" t="str">
            <v>Supplies Gasoline</v>
          </cell>
          <cell r="H11217">
            <v>17500</v>
          </cell>
          <cell r="I11217">
            <v>0</v>
          </cell>
          <cell r="J11217">
            <v>17500</v>
          </cell>
          <cell r="K11217">
            <v>0</v>
          </cell>
          <cell r="L11217">
            <v>0</v>
          </cell>
          <cell r="M11217">
            <v>0</v>
          </cell>
          <cell r="N11217">
            <v>17500</v>
          </cell>
          <cell r="O11217">
            <v>0</v>
          </cell>
        </row>
        <row r="11218">
          <cell r="A11218" t="str">
            <v>660.40.75.630-6200.06</v>
          </cell>
          <cell r="B11218" t="str">
            <v>660</v>
          </cell>
          <cell r="C11218" t="str">
            <v>40</v>
          </cell>
          <cell r="D11218" t="str">
            <v>75</v>
          </cell>
          <cell r="E11218" t="str">
            <v>630</v>
          </cell>
          <cell r="F11218" t="str">
            <v>6200.06</v>
          </cell>
          <cell r="G11218" t="str">
            <v>Supplies Propane</v>
          </cell>
          <cell r="H11218">
            <v>0</v>
          </cell>
          <cell r="I11218">
            <v>0</v>
          </cell>
          <cell r="J11218">
            <v>0</v>
          </cell>
          <cell r="K11218">
            <v>0</v>
          </cell>
          <cell r="L11218">
            <v>0</v>
          </cell>
          <cell r="M11218">
            <v>0</v>
          </cell>
          <cell r="N11218">
            <v>0</v>
          </cell>
          <cell r="O11218" t="str">
            <v>+++</v>
          </cell>
        </row>
        <row r="11219">
          <cell r="A11219" t="str">
            <v>660.40.75.630-6280.01</v>
          </cell>
          <cell r="B11219" t="str">
            <v>660</v>
          </cell>
          <cell r="C11219" t="str">
            <v>40</v>
          </cell>
          <cell r="D11219" t="str">
            <v>75</v>
          </cell>
          <cell r="E11219" t="str">
            <v>630</v>
          </cell>
          <cell r="F11219" t="str">
            <v>6280.01</v>
          </cell>
          <cell r="G11219" t="str">
            <v>Supplies-Public Works Street Maintenance</v>
          </cell>
          <cell r="H11219">
            <v>0</v>
          </cell>
          <cell r="I11219">
            <v>0</v>
          </cell>
          <cell r="J11219">
            <v>0</v>
          </cell>
          <cell r="K11219">
            <v>0</v>
          </cell>
          <cell r="L11219">
            <v>0</v>
          </cell>
          <cell r="M11219">
            <v>0</v>
          </cell>
          <cell r="N11219">
            <v>0</v>
          </cell>
          <cell r="O11219" t="str">
            <v>+++</v>
          </cell>
        </row>
        <row r="11220">
          <cell r="A11220" t="str">
            <v>660.40.75.630-6280.02</v>
          </cell>
          <cell r="B11220" t="str">
            <v>660</v>
          </cell>
          <cell r="C11220" t="str">
            <v>40</v>
          </cell>
          <cell r="D11220" t="str">
            <v>75</v>
          </cell>
          <cell r="E11220" t="str">
            <v>630</v>
          </cell>
          <cell r="F11220" t="str">
            <v>6280.02</v>
          </cell>
          <cell r="G11220" t="str">
            <v>Supplies-Public Works Pavement Repair</v>
          </cell>
          <cell r="H11220">
            <v>0</v>
          </cell>
          <cell r="I11220">
            <v>0</v>
          </cell>
          <cell r="J11220">
            <v>0</v>
          </cell>
          <cell r="K11220">
            <v>0</v>
          </cell>
          <cell r="L11220">
            <v>0</v>
          </cell>
          <cell r="M11220">
            <v>0</v>
          </cell>
          <cell r="N11220">
            <v>0</v>
          </cell>
          <cell r="O11220" t="str">
            <v>+++</v>
          </cell>
        </row>
        <row r="11221">
          <cell r="A11221" t="str">
            <v>660.40.75.630-6280.14</v>
          </cell>
          <cell r="B11221" t="str">
            <v>660</v>
          </cell>
          <cell r="C11221" t="str">
            <v>40</v>
          </cell>
          <cell r="D11221" t="str">
            <v>75</v>
          </cell>
          <cell r="E11221" t="str">
            <v>630</v>
          </cell>
          <cell r="F11221" t="str">
            <v>6280.14</v>
          </cell>
          <cell r="G11221" t="str">
            <v>Supplies-Public Works Protective Clothing</v>
          </cell>
          <cell r="H11221">
            <v>200</v>
          </cell>
          <cell r="I11221">
            <v>0</v>
          </cell>
          <cell r="J11221">
            <v>200</v>
          </cell>
          <cell r="K11221">
            <v>0</v>
          </cell>
          <cell r="L11221">
            <v>0</v>
          </cell>
          <cell r="M11221">
            <v>0</v>
          </cell>
          <cell r="N11221">
            <v>200</v>
          </cell>
          <cell r="O11221">
            <v>0</v>
          </cell>
        </row>
        <row r="11222">
          <cell r="A11222" t="str">
            <v>660.40.75.630-6280.19</v>
          </cell>
          <cell r="B11222" t="str">
            <v>660</v>
          </cell>
          <cell r="C11222" t="str">
            <v>40</v>
          </cell>
          <cell r="D11222" t="str">
            <v>75</v>
          </cell>
          <cell r="E11222" t="str">
            <v>630</v>
          </cell>
          <cell r="F11222" t="str">
            <v>6280.19</v>
          </cell>
          <cell r="G11222" t="str">
            <v>Supplies-Public Works Specialty Maintenance Tools</v>
          </cell>
          <cell r="H11222">
            <v>500</v>
          </cell>
          <cell r="I11222">
            <v>0</v>
          </cell>
          <cell r="J11222">
            <v>500</v>
          </cell>
          <cell r="K11222">
            <v>0</v>
          </cell>
          <cell r="L11222">
            <v>0</v>
          </cell>
          <cell r="M11222">
            <v>0</v>
          </cell>
          <cell r="N11222">
            <v>500</v>
          </cell>
          <cell r="O11222">
            <v>0</v>
          </cell>
        </row>
        <row r="11223">
          <cell r="A11223" t="str">
            <v>660.40.75.630-6300.01</v>
          </cell>
          <cell r="B11223" t="str">
            <v>660</v>
          </cell>
          <cell r="C11223" t="str">
            <v>40</v>
          </cell>
          <cell r="D11223" t="str">
            <v>75</v>
          </cell>
          <cell r="E11223" t="str">
            <v>630</v>
          </cell>
          <cell r="F11223" t="str">
            <v>6300.01</v>
          </cell>
          <cell r="G11223" t="str">
            <v>Dues &amp; Subscriptions Memberships</v>
          </cell>
          <cell r="H11223">
            <v>0</v>
          </cell>
          <cell r="I11223">
            <v>0</v>
          </cell>
          <cell r="J11223">
            <v>0</v>
          </cell>
          <cell r="K11223">
            <v>0</v>
          </cell>
          <cell r="L11223">
            <v>0</v>
          </cell>
          <cell r="M11223">
            <v>0</v>
          </cell>
          <cell r="N11223">
            <v>0</v>
          </cell>
          <cell r="O11223" t="str">
            <v>+++</v>
          </cell>
        </row>
        <row r="11224">
          <cell r="A11224" t="str">
            <v>660.40.75.630-6375.04</v>
          </cell>
          <cell r="B11224" t="str">
            <v>660</v>
          </cell>
          <cell r="C11224" t="str">
            <v>40</v>
          </cell>
          <cell r="D11224" t="str">
            <v>75</v>
          </cell>
          <cell r="E11224" t="str">
            <v>630</v>
          </cell>
          <cell r="F11224" t="str">
            <v>6375.04</v>
          </cell>
          <cell r="G11224" t="str">
            <v>Operating Fees Operating Permits</v>
          </cell>
          <cell r="H11224">
            <v>0</v>
          </cell>
          <cell r="I11224">
            <v>0</v>
          </cell>
          <cell r="J11224">
            <v>0</v>
          </cell>
          <cell r="K11224">
            <v>0</v>
          </cell>
          <cell r="L11224">
            <v>0</v>
          </cell>
          <cell r="M11224">
            <v>0</v>
          </cell>
          <cell r="N11224">
            <v>0</v>
          </cell>
          <cell r="O11224" t="str">
            <v>+++</v>
          </cell>
        </row>
        <row r="11225">
          <cell r="A11225" t="str">
            <v>660.40.75.630-6375.09</v>
          </cell>
          <cell r="B11225" t="str">
            <v>660</v>
          </cell>
          <cell r="C11225" t="str">
            <v>40</v>
          </cell>
          <cell r="D11225" t="str">
            <v>75</v>
          </cell>
          <cell r="E11225" t="str">
            <v>630</v>
          </cell>
          <cell r="F11225" t="str">
            <v>6375.09</v>
          </cell>
          <cell r="G11225" t="str">
            <v>Operating Fees Dumping</v>
          </cell>
          <cell r="H11225">
            <v>0</v>
          </cell>
          <cell r="I11225">
            <v>0</v>
          </cell>
          <cell r="J11225">
            <v>0</v>
          </cell>
          <cell r="K11225">
            <v>0</v>
          </cell>
          <cell r="L11225">
            <v>0</v>
          </cell>
          <cell r="M11225">
            <v>0</v>
          </cell>
          <cell r="N11225">
            <v>0</v>
          </cell>
          <cell r="O11225" t="str">
            <v>+++</v>
          </cell>
        </row>
        <row r="11226">
          <cell r="A11226" t="str">
            <v>660.40.75.630-6375.13</v>
          </cell>
          <cell r="B11226" t="str">
            <v>660</v>
          </cell>
          <cell r="C11226" t="str">
            <v>40</v>
          </cell>
          <cell r="D11226" t="str">
            <v>75</v>
          </cell>
          <cell r="E11226" t="str">
            <v>630</v>
          </cell>
          <cell r="F11226" t="str">
            <v>6375.13</v>
          </cell>
          <cell r="G11226" t="str">
            <v>Operating Fees Street Sweeper Tipping</v>
          </cell>
          <cell r="H11226">
            <v>0</v>
          </cell>
          <cell r="I11226">
            <v>0</v>
          </cell>
          <cell r="J11226">
            <v>0</v>
          </cell>
          <cell r="K11226">
            <v>0</v>
          </cell>
          <cell r="L11226">
            <v>0</v>
          </cell>
          <cell r="M11226">
            <v>0</v>
          </cell>
          <cell r="N11226">
            <v>0</v>
          </cell>
          <cell r="O11226" t="str">
            <v>+++</v>
          </cell>
        </row>
        <row r="11227">
          <cell r="A11227" t="str">
            <v>660.40.75.630-6400.02</v>
          </cell>
          <cell r="B11227" t="str">
            <v>660</v>
          </cell>
          <cell r="C11227" t="str">
            <v>40</v>
          </cell>
          <cell r="D11227" t="str">
            <v>75</v>
          </cell>
          <cell r="E11227" t="str">
            <v>630</v>
          </cell>
          <cell r="F11227" t="str">
            <v>6400.02</v>
          </cell>
          <cell r="G11227" t="str">
            <v>Repairs &amp; Maintenance Minor Equipment/Other</v>
          </cell>
          <cell r="H11227">
            <v>750</v>
          </cell>
          <cell r="I11227">
            <v>0</v>
          </cell>
          <cell r="J11227">
            <v>750</v>
          </cell>
          <cell r="K11227">
            <v>0</v>
          </cell>
          <cell r="L11227">
            <v>0</v>
          </cell>
          <cell r="M11227">
            <v>32.020000000000003</v>
          </cell>
          <cell r="N11227">
            <v>717.98</v>
          </cell>
          <cell r="O11227">
            <v>0.04</v>
          </cell>
        </row>
        <row r="11228">
          <cell r="A11228" t="str">
            <v>660.40.75.630-6400.04</v>
          </cell>
          <cell r="B11228" t="str">
            <v>660</v>
          </cell>
          <cell r="C11228" t="str">
            <v>40</v>
          </cell>
          <cell r="D11228" t="str">
            <v>75</v>
          </cell>
          <cell r="E11228" t="str">
            <v>630</v>
          </cell>
          <cell r="F11228" t="str">
            <v>6400.04</v>
          </cell>
          <cell r="G11228" t="str">
            <v>Repairs &amp; Maintenance Equipment Rental</v>
          </cell>
          <cell r="H11228">
            <v>0</v>
          </cell>
          <cell r="I11228">
            <v>0</v>
          </cell>
          <cell r="J11228">
            <v>0</v>
          </cell>
          <cell r="K11228">
            <v>0</v>
          </cell>
          <cell r="L11228">
            <v>0</v>
          </cell>
          <cell r="M11228">
            <v>0</v>
          </cell>
          <cell r="N11228">
            <v>0</v>
          </cell>
          <cell r="O11228" t="str">
            <v>+++</v>
          </cell>
        </row>
        <row r="11229">
          <cell r="A11229" t="str">
            <v>660.40.75.630-6400.05</v>
          </cell>
          <cell r="B11229" t="str">
            <v>660</v>
          </cell>
          <cell r="C11229" t="str">
            <v>40</v>
          </cell>
          <cell r="D11229" t="str">
            <v>75</v>
          </cell>
          <cell r="E11229" t="str">
            <v>630</v>
          </cell>
          <cell r="F11229" t="str">
            <v>6400.05</v>
          </cell>
          <cell r="G11229" t="str">
            <v>Repairs &amp; Maintenance Vehicle</v>
          </cell>
          <cell r="H11229">
            <v>0</v>
          </cell>
          <cell r="I11229">
            <v>0</v>
          </cell>
          <cell r="J11229">
            <v>0</v>
          </cell>
          <cell r="K11229">
            <v>0</v>
          </cell>
          <cell r="L11229">
            <v>0</v>
          </cell>
          <cell r="M11229">
            <v>0</v>
          </cell>
          <cell r="N11229">
            <v>0</v>
          </cell>
          <cell r="O11229" t="str">
            <v>+++</v>
          </cell>
        </row>
        <row r="11230">
          <cell r="A11230" t="str">
            <v>660.40.75.630-6400.06</v>
          </cell>
          <cell r="B11230" t="str">
            <v>660</v>
          </cell>
          <cell r="C11230" t="str">
            <v>40</v>
          </cell>
          <cell r="D11230" t="str">
            <v>75</v>
          </cell>
          <cell r="E11230" t="str">
            <v>630</v>
          </cell>
          <cell r="F11230" t="str">
            <v>6400.06</v>
          </cell>
          <cell r="G11230" t="str">
            <v>Repairs &amp; Maintenance Smog Retrofit</v>
          </cell>
          <cell r="H11230">
            <v>0</v>
          </cell>
          <cell r="I11230">
            <v>0</v>
          </cell>
          <cell r="J11230">
            <v>0</v>
          </cell>
          <cell r="K11230">
            <v>0</v>
          </cell>
          <cell r="L11230">
            <v>0</v>
          </cell>
          <cell r="M11230">
            <v>0</v>
          </cell>
          <cell r="N11230">
            <v>0</v>
          </cell>
          <cell r="O11230" t="str">
            <v>+++</v>
          </cell>
        </row>
        <row r="11231">
          <cell r="A11231" t="str">
            <v>660.40.75.630-6400.07</v>
          </cell>
          <cell r="B11231" t="str">
            <v>660</v>
          </cell>
          <cell r="C11231" t="str">
            <v>40</v>
          </cell>
          <cell r="D11231" t="str">
            <v>75</v>
          </cell>
          <cell r="E11231" t="str">
            <v>630</v>
          </cell>
          <cell r="F11231" t="str">
            <v>6400.07</v>
          </cell>
          <cell r="G11231" t="str">
            <v>Repairs &amp; Maintenance Radio Communication</v>
          </cell>
          <cell r="H11231">
            <v>0</v>
          </cell>
          <cell r="I11231">
            <v>0</v>
          </cell>
          <cell r="J11231">
            <v>0</v>
          </cell>
          <cell r="K11231">
            <v>0</v>
          </cell>
          <cell r="L11231">
            <v>0</v>
          </cell>
          <cell r="M11231">
            <v>0</v>
          </cell>
          <cell r="N11231">
            <v>0</v>
          </cell>
          <cell r="O11231" t="str">
            <v>+++</v>
          </cell>
        </row>
        <row r="11232">
          <cell r="A11232" t="str">
            <v>660.40.75.630-6600.01</v>
          </cell>
          <cell r="B11232" t="str">
            <v>660</v>
          </cell>
          <cell r="C11232" t="str">
            <v>40</v>
          </cell>
          <cell r="D11232" t="str">
            <v>75</v>
          </cell>
          <cell r="E11232" t="str">
            <v>630</v>
          </cell>
          <cell r="F11232" t="str">
            <v>6600.01</v>
          </cell>
          <cell r="G11232" t="str">
            <v>Administrative Expenses Meetings</v>
          </cell>
          <cell r="H11232">
            <v>0</v>
          </cell>
          <cell r="I11232">
            <v>0</v>
          </cell>
          <cell r="J11232">
            <v>0</v>
          </cell>
          <cell r="K11232">
            <v>0</v>
          </cell>
          <cell r="L11232">
            <v>0</v>
          </cell>
          <cell r="M11232">
            <v>0</v>
          </cell>
          <cell r="N11232">
            <v>0</v>
          </cell>
          <cell r="O11232" t="str">
            <v>+++</v>
          </cell>
        </row>
        <row r="11233">
          <cell r="A11233" t="str">
            <v>660.40.75.630-6600.03</v>
          </cell>
          <cell r="B11233" t="str">
            <v>660</v>
          </cell>
          <cell r="C11233" t="str">
            <v>40</v>
          </cell>
          <cell r="D11233" t="str">
            <v>75</v>
          </cell>
          <cell r="E11233" t="str">
            <v>630</v>
          </cell>
          <cell r="F11233" t="str">
            <v>6600.03</v>
          </cell>
          <cell r="G11233" t="str">
            <v>Administrative Expenses Mileage Reimbursement</v>
          </cell>
          <cell r="H11233">
            <v>0</v>
          </cell>
          <cell r="I11233">
            <v>0</v>
          </cell>
          <cell r="J11233">
            <v>0</v>
          </cell>
          <cell r="K11233">
            <v>0</v>
          </cell>
          <cell r="L11233">
            <v>0</v>
          </cell>
          <cell r="M11233">
            <v>0</v>
          </cell>
          <cell r="N11233">
            <v>0</v>
          </cell>
          <cell r="O11233" t="str">
            <v>+++</v>
          </cell>
        </row>
        <row r="11234">
          <cell r="A11234" t="str">
            <v>660.40.75.630-6600.04</v>
          </cell>
          <cell r="B11234" t="str">
            <v>660</v>
          </cell>
          <cell r="C11234" t="str">
            <v>40</v>
          </cell>
          <cell r="D11234" t="str">
            <v>75</v>
          </cell>
          <cell r="E11234" t="str">
            <v>630</v>
          </cell>
          <cell r="F11234" t="str">
            <v>6600.04</v>
          </cell>
          <cell r="G11234" t="str">
            <v>Administrative Expenses Training/Conferences</v>
          </cell>
          <cell r="H11234">
            <v>0</v>
          </cell>
          <cell r="I11234">
            <v>0</v>
          </cell>
          <cell r="J11234">
            <v>0</v>
          </cell>
          <cell r="K11234">
            <v>0</v>
          </cell>
          <cell r="L11234">
            <v>0</v>
          </cell>
          <cell r="M11234">
            <v>0</v>
          </cell>
          <cell r="N11234">
            <v>0</v>
          </cell>
          <cell r="O11234" t="str">
            <v>+++</v>
          </cell>
        </row>
        <row r="11235">
          <cell r="A11235" t="str">
            <v>660.45.40.000-5000.01</v>
          </cell>
          <cell r="B11235" t="str">
            <v>660</v>
          </cell>
          <cell r="C11235" t="str">
            <v>45</v>
          </cell>
          <cell r="D11235" t="str">
            <v>40</v>
          </cell>
          <cell r="E11235" t="str">
            <v>000</v>
          </cell>
          <cell r="F11235" t="str">
            <v>5000.01</v>
          </cell>
          <cell r="G11235" t="str">
            <v>Salaries Regular</v>
          </cell>
          <cell r="H11235">
            <v>0</v>
          </cell>
          <cell r="I11235">
            <v>0</v>
          </cell>
          <cell r="J11235">
            <v>0</v>
          </cell>
          <cell r="K11235">
            <v>0</v>
          </cell>
          <cell r="L11235">
            <v>0</v>
          </cell>
          <cell r="M11235">
            <v>0</v>
          </cell>
          <cell r="N11235">
            <v>0</v>
          </cell>
          <cell r="O11235" t="str">
            <v>+++</v>
          </cell>
        </row>
        <row r="11236">
          <cell r="A11236" t="str">
            <v>660.45.40.000-5000.02</v>
          </cell>
          <cell r="B11236" t="str">
            <v>660</v>
          </cell>
          <cell r="C11236" t="str">
            <v>45</v>
          </cell>
          <cell r="D11236" t="str">
            <v>40</v>
          </cell>
          <cell r="E11236" t="str">
            <v>000</v>
          </cell>
          <cell r="F11236" t="str">
            <v>5000.02</v>
          </cell>
          <cell r="G11236" t="str">
            <v>Salaries Part Time</v>
          </cell>
          <cell r="H11236">
            <v>0</v>
          </cell>
          <cell r="I11236">
            <v>0</v>
          </cell>
          <cell r="J11236">
            <v>0</v>
          </cell>
          <cell r="K11236">
            <v>0</v>
          </cell>
          <cell r="L11236">
            <v>0</v>
          </cell>
          <cell r="M11236">
            <v>0</v>
          </cell>
          <cell r="N11236">
            <v>0</v>
          </cell>
          <cell r="O11236" t="str">
            <v>+++</v>
          </cell>
        </row>
        <row r="11237">
          <cell r="A11237" t="str">
            <v>660.45.40.000-5000.03</v>
          </cell>
          <cell r="B11237" t="str">
            <v>660</v>
          </cell>
          <cell r="C11237" t="str">
            <v>45</v>
          </cell>
          <cell r="D11237" t="str">
            <v>40</v>
          </cell>
          <cell r="E11237" t="str">
            <v>000</v>
          </cell>
          <cell r="F11237" t="str">
            <v>5000.03</v>
          </cell>
          <cell r="G11237" t="str">
            <v>Salaries Overtime</v>
          </cell>
          <cell r="H11237">
            <v>0</v>
          </cell>
          <cell r="I11237">
            <v>0</v>
          </cell>
          <cell r="J11237">
            <v>0</v>
          </cell>
          <cell r="K11237">
            <v>0</v>
          </cell>
          <cell r="L11237">
            <v>0</v>
          </cell>
          <cell r="M11237">
            <v>0</v>
          </cell>
          <cell r="N11237">
            <v>0</v>
          </cell>
          <cell r="O11237" t="str">
            <v>+++</v>
          </cell>
        </row>
        <row r="11238">
          <cell r="A11238" t="str">
            <v>660.45.40.000-5000.04</v>
          </cell>
          <cell r="B11238" t="str">
            <v>660</v>
          </cell>
          <cell r="C11238" t="str">
            <v>45</v>
          </cell>
          <cell r="D11238" t="str">
            <v>40</v>
          </cell>
          <cell r="E11238" t="str">
            <v>000</v>
          </cell>
          <cell r="F11238" t="str">
            <v>5000.04</v>
          </cell>
          <cell r="G11238" t="str">
            <v>Salaries Holiday Pay</v>
          </cell>
          <cell r="H11238">
            <v>0</v>
          </cell>
          <cell r="I11238">
            <v>0</v>
          </cell>
          <cell r="J11238">
            <v>0</v>
          </cell>
          <cell r="K11238">
            <v>0</v>
          </cell>
          <cell r="L11238">
            <v>0</v>
          </cell>
          <cell r="M11238">
            <v>0</v>
          </cell>
          <cell r="N11238">
            <v>0</v>
          </cell>
          <cell r="O11238" t="str">
            <v>+++</v>
          </cell>
        </row>
        <row r="11239">
          <cell r="A11239" t="str">
            <v>660.45.40.000-5000.06</v>
          </cell>
          <cell r="B11239" t="str">
            <v>660</v>
          </cell>
          <cell r="C11239" t="str">
            <v>45</v>
          </cell>
          <cell r="D11239" t="str">
            <v>40</v>
          </cell>
          <cell r="E11239" t="str">
            <v>000</v>
          </cell>
          <cell r="F11239" t="str">
            <v>5000.06</v>
          </cell>
          <cell r="G11239" t="str">
            <v>Salaries Out of Class</v>
          </cell>
          <cell r="H11239">
            <v>0</v>
          </cell>
          <cell r="I11239">
            <v>0</v>
          </cell>
          <cell r="J11239">
            <v>0</v>
          </cell>
          <cell r="K11239">
            <v>0</v>
          </cell>
          <cell r="L11239">
            <v>0</v>
          </cell>
          <cell r="M11239">
            <v>0</v>
          </cell>
          <cell r="N11239">
            <v>0</v>
          </cell>
          <cell r="O11239" t="str">
            <v>+++</v>
          </cell>
        </row>
        <row r="11240">
          <cell r="A11240" t="str">
            <v>660.45.40.000-5000.07</v>
          </cell>
          <cell r="B11240" t="str">
            <v>660</v>
          </cell>
          <cell r="C11240" t="str">
            <v>45</v>
          </cell>
          <cell r="D11240" t="str">
            <v>40</v>
          </cell>
          <cell r="E11240" t="str">
            <v>000</v>
          </cell>
          <cell r="F11240" t="str">
            <v>5000.07</v>
          </cell>
          <cell r="G11240" t="str">
            <v>Salaries Admin Leave Pay</v>
          </cell>
          <cell r="H11240">
            <v>0</v>
          </cell>
          <cell r="I11240">
            <v>0</v>
          </cell>
          <cell r="J11240">
            <v>0</v>
          </cell>
          <cell r="K11240">
            <v>0</v>
          </cell>
          <cell r="L11240">
            <v>0</v>
          </cell>
          <cell r="M11240">
            <v>0</v>
          </cell>
          <cell r="N11240">
            <v>0</v>
          </cell>
          <cell r="O11240" t="str">
            <v>+++</v>
          </cell>
        </row>
        <row r="11241">
          <cell r="A11241" t="str">
            <v>660.45.40.000-5000.08</v>
          </cell>
          <cell r="B11241" t="str">
            <v>660</v>
          </cell>
          <cell r="C11241" t="str">
            <v>45</v>
          </cell>
          <cell r="D11241" t="str">
            <v>40</v>
          </cell>
          <cell r="E11241" t="str">
            <v>000</v>
          </cell>
          <cell r="F11241" t="str">
            <v>5000.08</v>
          </cell>
          <cell r="G11241" t="str">
            <v>Salaries Longevity Pay</v>
          </cell>
          <cell r="H11241">
            <v>0</v>
          </cell>
          <cell r="I11241">
            <v>0</v>
          </cell>
          <cell r="J11241">
            <v>0</v>
          </cell>
          <cell r="K11241">
            <v>0</v>
          </cell>
          <cell r="L11241">
            <v>0</v>
          </cell>
          <cell r="M11241">
            <v>0</v>
          </cell>
          <cell r="N11241">
            <v>0</v>
          </cell>
          <cell r="O11241" t="str">
            <v>+++</v>
          </cell>
        </row>
        <row r="11242">
          <cell r="A11242" t="str">
            <v>660.45.40.000-5000.11</v>
          </cell>
          <cell r="B11242" t="str">
            <v>660</v>
          </cell>
          <cell r="C11242" t="str">
            <v>45</v>
          </cell>
          <cell r="D11242" t="str">
            <v>40</v>
          </cell>
          <cell r="E11242" t="str">
            <v>000</v>
          </cell>
          <cell r="F11242" t="str">
            <v>5000.11</v>
          </cell>
          <cell r="G11242" t="str">
            <v>Salaries Worker's Comp</v>
          </cell>
          <cell r="H11242">
            <v>0</v>
          </cell>
          <cell r="I11242">
            <v>0</v>
          </cell>
          <cell r="J11242">
            <v>0</v>
          </cell>
          <cell r="K11242">
            <v>0</v>
          </cell>
          <cell r="L11242">
            <v>0</v>
          </cell>
          <cell r="M11242">
            <v>0</v>
          </cell>
          <cell r="N11242">
            <v>0</v>
          </cell>
          <cell r="O11242" t="str">
            <v>+++</v>
          </cell>
        </row>
        <row r="11243">
          <cell r="A11243" t="str">
            <v>660.45.40.000-5000.99</v>
          </cell>
          <cell r="B11243" t="str">
            <v>660</v>
          </cell>
          <cell r="C11243" t="str">
            <v>45</v>
          </cell>
          <cell r="D11243" t="str">
            <v>40</v>
          </cell>
          <cell r="E11243" t="str">
            <v>000</v>
          </cell>
          <cell r="F11243" t="str">
            <v>5000.99</v>
          </cell>
          <cell r="G11243" t="str">
            <v>Salaries New Personnel Requests</v>
          </cell>
          <cell r="H11243">
            <v>0</v>
          </cell>
          <cell r="I11243">
            <v>0</v>
          </cell>
          <cell r="J11243">
            <v>0</v>
          </cell>
          <cell r="K11243">
            <v>0</v>
          </cell>
          <cell r="L11243">
            <v>0</v>
          </cell>
          <cell r="M11243">
            <v>0</v>
          </cell>
          <cell r="N11243">
            <v>0</v>
          </cell>
          <cell r="O11243" t="str">
            <v>+++</v>
          </cell>
        </row>
        <row r="11244">
          <cell r="A11244" t="str">
            <v>660.45.40.000-5100.00</v>
          </cell>
          <cell r="B11244" t="str">
            <v>660</v>
          </cell>
          <cell r="C11244" t="str">
            <v>45</v>
          </cell>
          <cell r="D11244" t="str">
            <v>40</v>
          </cell>
          <cell r="E11244" t="str">
            <v>000</v>
          </cell>
          <cell r="F11244" t="str">
            <v>5100.00</v>
          </cell>
          <cell r="G11244" t="str">
            <v>Benefits PERS Pool Liability</v>
          </cell>
          <cell r="H11244">
            <v>0</v>
          </cell>
          <cell r="I11244">
            <v>0</v>
          </cell>
          <cell r="J11244">
            <v>0</v>
          </cell>
          <cell r="K11244">
            <v>0</v>
          </cell>
          <cell r="L11244">
            <v>0</v>
          </cell>
          <cell r="M11244">
            <v>0</v>
          </cell>
          <cell r="N11244">
            <v>0</v>
          </cell>
          <cell r="O11244" t="str">
            <v>+++</v>
          </cell>
        </row>
        <row r="11245">
          <cell r="A11245" t="str">
            <v>660.45.40.000-5100.01</v>
          </cell>
          <cell r="B11245" t="str">
            <v>660</v>
          </cell>
          <cell r="C11245" t="str">
            <v>45</v>
          </cell>
          <cell r="D11245" t="str">
            <v>40</v>
          </cell>
          <cell r="E11245" t="str">
            <v>000</v>
          </cell>
          <cell r="F11245" t="str">
            <v>5100.01</v>
          </cell>
          <cell r="G11245" t="str">
            <v>Benefits Retirement</v>
          </cell>
          <cell r="H11245">
            <v>0</v>
          </cell>
          <cell r="I11245">
            <v>0</v>
          </cell>
          <cell r="J11245">
            <v>0</v>
          </cell>
          <cell r="K11245">
            <v>0</v>
          </cell>
          <cell r="L11245">
            <v>0</v>
          </cell>
          <cell r="M11245">
            <v>0</v>
          </cell>
          <cell r="N11245">
            <v>0</v>
          </cell>
          <cell r="O11245" t="str">
            <v>+++</v>
          </cell>
        </row>
        <row r="11246">
          <cell r="A11246" t="str">
            <v>660.45.40.000-5100.02</v>
          </cell>
          <cell r="B11246" t="str">
            <v>660</v>
          </cell>
          <cell r="C11246" t="str">
            <v>45</v>
          </cell>
          <cell r="D11246" t="str">
            <v>40</v>
          </cell>
          <cell r="E11246" t="str">
            <v>000</v>
          </cell>
          <cell r="F11246" t="str">
            <v>5100.02</v>
          </cell>
          <cell r="G11246" t="str">
            <v>Benefits Health Insurance</v>
          </cell>
          <cell r="H11246">
            <v>0</v>
          </cell>
          <cell r="I11246">
            <v>0</v>
          </cell>
          <cell r="J11246">
            <v>0</v>
          </cell>
          <cell r="K11246">
            <v>0</v>
          </cell>
          <cell r="L11246">
            <v>0</v>
          </cell>
          <cell r="M11246">
            <v>0</v>
          </cell>
          <cell r="N11246">
            <v>0</v>
          </cell>
          <cell r="O11246" t="str">
            <v>+++</v>
          </cell>
        </row>
        <row r="11247">
          <cell r="A11247" t="str">
            <v>660.45.40.000-5100.03</v>
          </cell>
          <cell r="B11247" t="str">
            <v>660</v>
          </cell>
          <cell r="C11247" t="str">
            <v>45</v>
          </cell>
          <cell r="D11247" t="str">
            <v>40</v>
          </cell>
          <cell r="E11247" t="str">
            <v>000</v>
          </cell>
          <cell r="F11247" t="str">
            <v>5100.03</v>
          </cell>
          <cell r="G11247" t="str">
            <v>Benefits Dental Insurance</v>
          </cell>
          <cell r="H11247">
            <v>0</v>
          </cell>
          <cell r="I11247">
            <v>0</v>
          </cell>
          <cell r="J11247">
            <v>0</v>
          </cell>
          <cell r="K11247">
            <v>0</v>
          </cell>
          <cell r="L11247">
            <v>0</v>
          </cell>
          <cell r="M11247">
            <v>0</v>
          </cell>
          <cell r="N11247">
            <v>0</v>
          </cell>
          <cell r="O11247" t="str">
            <v>+++</v>
          </cell>
        </row>
        <row r="11248">
          <cell r="A11248" t="str">
            <v>660.45.40.000-5100.04</v>
          </cell>
          <cell r="B11248" t="str">
            <v>660</v>
          </cell>
          <cell r="C11248" t="str">
            <v>45</v>
          </cell>
          <cell r="D11248" t="str">
            <v>40</v>
          </cell>
          <cell r="E11248" t="str">
            <v>000</v>
          </cell>
          <cell r="F11248" t="str">
            <v>5100.04</v>
          </cell>
          <cell r="G11248" t="str">
            <v>Benefits Vision Insurance</v>
          </cell>
          <cell r="H11248">
            <v>0</v>
          </cell>
          <cell r="I11248">
            <v>0</v>
          </cell>
          <cell r="J11248">
            <v>0</v>
          </cell>
          <cell r="K11248">
            <v>0</v>
          </cell>
          <cell r="L11248">
            <v>0</v>
          </cell>
          <cell r="M11248">
            <v>0</v>
          </cell>
          <cell r="N11248">
            <v>0</v>
          </cell>
          <cell r="O11248" t="str">
            <v>+++</v>
          </cell>
        </row>
        <row r="11249">
          <cell r="A11249" t="str">
            <v>660.45.40.000-5100.05</v>
          </cell>
          <cell r="B11249" t="str">
            <v>660</v>
          </cell>
          <cell r="C11249" t="str">
            <v>45</v>
          </cell>
          <cell r="D11249" t="str">
            <v>40</v>
          </cell>
          <cell r="E11249" t="str">
            <v>000</v>
          </cell>
          <cell r="F11249" t="str">
            <v>5100.05</v>
          </cell>
          <cell r="G11249" t="str">
            <v>Benefits Life Insurance</v>
          </cell>
          <cell r="H11249">
            <v>0</v>
          </cell>
          <cell r="I11249">
            <v>0</v>
          </cell>
          <cell r="J11249">
            <v>0</v>
          </cell>
          <cell r="K11249">
            <v>0</v>
          </cell>
          <cell r="L11249">
            <v>0</v>
          </cell>
          <cell r="M11249">
            <v>0</v>
          </cell>
          <cell r="N11249">
            <v>0</v>
          </cell>
          <cell r="O11249" t="str">
            <v>+++</v>
          </cell>
        </row>
        <row r="11250">
          <cell r="A11250" t="str">
            <v>660.45.40.000-5100.06</v>
          </cell>
          <cell r="B11250" t="str">
            <v>660</v>
          </cell>
          <cell r="C11250" t="str">
            <v>45</v>
          </cell>
          <cell r="D11250" t="str">
            <v>40</v>
          </cell>
          <cell r="E11250" t="str">
            <v>000</v>
          </cell>
          <cell r="F11250" t="str">
            <v>5100.06</v>
          </cell>
          <cell r="G11250" t="str">
            <v>Benefits Worker's Comp</v>
          </cell>
          <cell r="H11250">
            <v>0</v>
          </cell>
          <cell r="I11250">
            <v>0</v>
          </cell>
          <cell r="J11250">
            <v>0</v>
          </cell>
          <cell r="K11250">
            <v>0</v>
          </cell>
          <cell r="L11250">
            <v>0</v>
          </cell>
          <cell r="M11250">
            <v>0</v>
          </cell>
          <cell r="N11250">
            <v>0</v>
          </cell>
          <cell r="O11250" t="str">
            <v>+++</v>
          </cell>
        </row>
        <row r="11251">
          <cell r="A11251" t="str">
            <v>660.45.40.000-5100.07</v>
          </cell>
          <cell r="B11251" t="str">
            <v>660</v>
          </cell>
          <cell r="C11251" t="str">
            <v>45</v>
          </cell>
          <cell r="D11251" t="str">
            <v>40</v>
          </cell>
          <cell r="E11251" t="str">
            <v>000</v>
          </cell>
          <cell r="F11251" t="str">
            <v>5100.07</v>
          </cell>
          <cell r="G11251" t="str">
            <v>Benefits Long Term Disability</v>
          </cell>
          <cell r="H11251">
            <v>0</v>
          </cell>
          <cell r="I11251">
            <v>0</v>
          </cell>
          <cell r="J11251">
            <v>0</v>
          </cell>
          <cell r="K11251">
            <v>0</v>
          </cell>
          <cell r="L11251">
            <v>0</v>
          </cell>
          <cell r="M11251">
            <v>0</v>
          </cell>
          <cell r="N11251">
            <v>0</v>
          </cell>
          <cell r="O11251" t="str">
            <v>+++</v>
          </cell>
        </row>
        <row r="11252">
          <cell r="A11252" t="str">
            <v>660.45.40.000-5100.08</v>
          </cell>
          <cell r="B11252" t="str">
            <v>660</v>
          </cell>
          <cell r="C11252" t="str">
            <v>45</v>
          </cell>
          <cell r="D11252" t="str">
            <v>40</v>
          </cell>
          <cell r="E11252" t="str">
            <v>000</v>
          </cell>
          <cell r="F11252" t="str">
            <v>5100.08</v>
          </cell>
          <cell r="G11252" t="str">
            <v>Benefits Deferred Compensation</v>
          </cell>
          <cell r="H11252">
            <v>0</v>
          </cell>
          <cell r="I11252">
            <v>0</v>
          </cell>
          <cell r="J11252">
            <v>0</v>
          </cell>
          <cell r="K11252">
            <v>0</v>
          </cell>
          <cell r="L11252">
            <v>0</v>
          </cell>
          <cell r="M11252">
            <v>0</v>
          </cell>
          <cell r="N11252">
            <v>0</v>
          </cell>
          <cell r="O11252" t="str">
            <v>+++</v>
          </cell>
        </row>
        <row r="11253">
          <cell r="A11253" t="str">
            <v>660.45.40.000-5100.09</v>
          </cell>
          <cell r="B11253" t="str">
            <v>660</v>
          </cell>
          <cell r="C11253" t="str">
            <v>45</v>
          </cell>
          <cell r="D11253" t="str">
            <v>40</v>
          </cell>
          <cell r="E11253" t="str">
            <v>000</v>
          </cell>
          <cell r="F11253" t="str">
            <v>5100.09</v>
          </cell>
          <cell r="G11253" t="str">
            <v>Benefits Unemployment Insurance</v>
          </cell>
          <cell r="H11253">
            <v>0</v>
          </cell>
          <cell r="I11253">
            <v>0</v>
          </cell>
          <cell r="J11253">
            <v>0</v>
          </cell>
          <cell r="K11253">
            <v>0</v>
          </cell>
          <cell r="L11253">
            <v>0</v>
          </cell>
          <cell r="M11253">
            <v>0</v>
          </cell>
          <cell r="N11253">
            <v>0</v>
          </cell>
          <cell r="O11253" t="str">
            <v>+++</v>
          </cell>
        </row>
        <row r="11254">
          <cell r="A11254" t="str">
            <v>660.45.40.000-5100.11</v>
          </cell>
          <cell r="B11254" t="str">
            <v>660</v>
          </cell>
          <cell r="C11254" t="str">
            <v>45</v>
          </cell>
          <cell r="D11254" t="str">
            <v>40</v>
          </cell>
          <cell r="E11254" t="str">
            <v>000</v>
          </cell>
          <cell r="F11254" t="str">
            <v>5100.11</v>
          </cell>
          <cell r="G11254" t="str">
            <v>Benefits Medicare</v>
          </cell>
          <cell r="H11254">
            <v>0</v>
          </cell>
          <cell r="I11254">
            <v>0</v>
          </cell>
          <cell r="J11254">
            <v>0</v>
          </cell>
          <cell r="K11254">
            <v>0</v>
          </cell>
          <cell r="L11254">
            <v>0</v>
          </cell>
          <cell r="M11254">
            <v>0</v>
          </cell>
          <cell r="N11254">
            <v>0</v>
          </cell>
          <cell r="O11254" t="str">
            <v>+++</v>
          </cell>
        </row>
        <row r="11255">
          <cell r="A11255" t="str">
            <v>660.45.40.000-5100.15</v>
          </cell>
          <cell r="B11255" t="str">
            <v>660</v>
          </cell>
          <cell r="C11255" t="str">
            <v>45</v>
          </cell>
          <cell r="D11255" t="str">
            <v>40</v>
          </cell>
          <cell r="E11255" t="str">
            <v>000</v>
          </cell>
          <cell r="F11255" t="str">
            <v>5100.15</v>
          </cell>
          <cell r="G11255" t="str">
            <v>Benefits Cell Phone Allowance</v>
          </cell>
          <cell r="H11255">
            <v>0</v>
          </cell>
          <cell r="I11255">
            <v>0</v>
          </cell>
          <cell r="J11255">
            <v>0</v>
          </cell>
          <cell r="K11255">
            <v>0</v>
          </cell>
          <cell r="L11255">
            <v>0</v>
          </cell>
          <cell r="M11255">
            <v>0</v>
          </cell>
          <cell r="N11255">
            <v>0</v>
          </cell>
          <cell r="O11255" t="str">
            <v>+++</v>
          </cell>
        </row>
        <row r="11256">
          <cell r="A11256" t="str">
            <v>660.45.40.000-5100.17</v>
          </cell>
          <cell r="B11256" t="str">
            <v>660</v>
          </cell>
          <cell r="C11256" t="str">
            <v>45</v>
          </cell>
          <cell r="D11256" t="str">
            <v>40</v>
          </cell>
          <cell r="E11256" t="str">
            <v>000</v>
          </cell>
          <cell r="F11256" t="str">
            <v>5100.17</v>
          </cell>
          <cell r="G11256" t="str">
            <v>Benefits Other Post Employment Benefits</v>
          </cell>
          <cell r="H11256">
            <v>0</v>
          </cell>
          <cell r="I11256">
            <v>0</v>
          </cell>
          <cell r="J11256">
            <v>0</v>
          </cell>
          <cell r="K11256">
            <v>0</v>
          </cell>
          <cell r="L11256">
            <v>0</v>
          </cell>
          <cell r="M11256">
            <v>0</v>
          </cell>
          <cell r="N11256">
            <v>0</v>
          </cell>
          <cell r="O11256" t="str">
            <v>+++</v>
          </cell>
        </row>
        <row r="11257">
          <cell r="A11257" t="str">
            <v>660.45.40.000-6000.01</v>
          </cell>
          <cell r="B11257" t="str">
            <v>660</v>
          </cell>
          <cell r="C11257" t="str">
            <v>45</v>
          </cell>
          <cell r="D11257" t="str">
            <v>40</v>
          </cell>
          <cell r="E11257" t="str">
            <v>000</v>
          </cell>
          <cell r="F11257" t="str">
            <v>6000.01</v>
          </cell>
          <cell r="G11257" t="str">
            <v>Professional Services General</v>
          </cell>
          <cell r="H11257">
            <v>0</v>
          </cell>
          <cell r="I11257">
            <v>0</v>
          </cell>
          <cell r="J11257">
            <v>0</v>
          </cell>
          <cell r="K11257">
            <v>0</v>
          </cell>
          <cell r="L11257">
            <v>0</v>
          </cell>
          <cell r="M11257">
            <v>0</v>
          </cell>
          <cell r="N11257">
            <v>0</v>
          </cell>
          <cell r="O11257" t="str">
            <v>+++</v>
          </cell>
        </row>
        <row r="11258">
          <cell r="A11258" t="str">
            <v>660.45.40.000-6000.10</v>
          </cell>
          <cell r="B11258" t="str">
            <v>660</v>
          </cell>
          <cell r="C11258" t="str">
            <v>45</v>
          </cell>
          <cell r="D11258" t="str">
            <v>40</v>
          </cell>
          <cell r="E11258" t="str">
            <v>000</v>
          </cell>
          <cell r="F11258" t="str">
            <v>6000.10</v>
          </cell>
          <cell r="G11258" t="str">
            <v>Professional Services Consultant</v>
          </cell>
          <cell r="H11258">
            <v>0</v>
          </cell>
          <cell r="I11258">
            <v>0</v>
          </cell>
          <cell r="J11258">
            <v>0</v>
          </cell>
          <cell r="K11258">
            <v>0</v>
          </cell>
          <cell r="L11258">
            <v>0</v>
          </cell>
          <cell r="M11258">
            <v>0</v>
          </cell>
          <cell r="N11258">
            <v>0</v>
          </cell>
          <cell r="O11258" t="str">
            <v>+++</v>
          </cell>
        </row>
        <row r="11259">
          <cell r="A11259" t="str">
            <v>660.45.40.000-6000.12</v>
          </cell>
          <cell r="B11259" t="str">
            <v>660</v>
          </cell>
          <cell r="C11259" t="str">
            <v>45</v>
          </cell>
          <cell r="D11259" t="str">
            <v>40</v>
          </cell>
          <cell r="E11259" t="str">
            <v>000</v>
          </cell>
          <cell r="F11259" t="str">
            <v>6000.12</v>
          </cell>
          <cell r="G11259" t="str">
            <v>Professional Services Contract Services</v>
          </cell>
          <cell r="H11259">
            <v>0</v>
          </cell>
          <cell r="I11259">
            <v>0</v>
          </cell>
          <cell r="J11259">
            <v>0</v>
          </cell>
          <cell r="K11259">
            <v>0</v>
          </cell>
          <cell r="L11259">
            <v>0</v>
          </cell>
          <cell r="M11259">
            <v>0</v>
          </cell>
          <cell r="N11259">
            <v>0</v>
          </cell>
          <cell r="O11259" t="str">
            <v>+++</v>
          </cell>
        </row>
        <row r="11260">
          <cell r="A11260" t="str">
            <v>660.45.40.000-6000.13</v>
          </cell>
          <cell r="B11260" t="str">
            <v>660</v>
          </cell>
          <cell r="C11260" t="str">
            <v>45</v>
          </cell>
          <cell r="D11260" t="str">
            <v>40</v>
          </cell>
          <cell r="E11260" t="str">
            <v>000</v>
          </cell>
          <cell r="F11260" t="str">
            <v>6000.13</v>
          </cell>
          <cell r="G11260" t="str">
            <v>Professional Services Compliance Monitoring</v>
          </cell>
          <cell r="H11260">
            <v>0</v>
          </cell>
          <cell r="I11260">
            <v>0</v>
          </cell>
          <cell r="J11260">
            <v>0</v>
          </cell>
          <cell r="K11260">
            <v>0</v>
          </cell>
          <cell r="L11260">
            <v>0</v>
          </cell>
          <cell r="M11260">
            <v>0</v>
          </cell>
          <cell r="N11260">
            <v>0</v>
          </cell>
          <cell r="O11260" t="str">
            <v>+++</v>
          </cell>
        </row>
        <row r="11261">
          <cell r="A11261" t="str">
            <v>660.45.40.000-6000.14</v>
          </cell>
          <cell r="B11261" t="str">
            <v>660</v>
          </cell>
          <cell r="C11261" t="str">
            <v>45</v>
          </cell>
          <cell r="D11261" t="str">
            <v>40</v>
          </cell>
          <cell r="E11261" t="str">
            <v>000</v>
          </cell>
          <cell r="F11261" t="str">
            <v>6000.14</v>
          </cell>
          <cell r="G11261" t="str">
            <v>Professional Services IW Pre Analysis</v>
          </cell>
          <cell r="H11261">
            <v>0</v>
          </cell>
          <cell r="I11261">
            <v>0</v>
          </cell>
          <cell r="J11261">
            <v>0</v>
          </cell>
          <cell r="K11261">
            <v>0</v>
          </cell>
          <cell r="L11261">
            <v>0</v>
          </cell>
          <cell r="M11261">
            <v>0</v>
          </cell>
          <cell r="N11261">
            <v>0</v>
          </cell>
          <cell r="O11261" t="str">
            <v>+++</v>
          </cell>
        </row>
        <row r="11262">
          <cell r="A11262" t="str">
            <v>660.45.40.000-6000.18</v>
          </cell>
          <cell r="B11262" t="str">
            <v>660</v>
          </cell>
          <cell r="C11262" t="str">
            <v>45</v>
          </cell>
          <cell r="D11262" t="str">
            <v>40</v>
          </cell>
          <cell r="E11262" t="str">
            <v>000</v>
          </cell>
          <cell r="F11262" t="str">
            <v>6000.18</v>
          </cell>
          <cell r="G11262" t="str">
            <v>Professional Services Legal</v>
          </cell>
          <cell r="H11262">
            <v>0</v>
          </cell>
          <cell r="I11262">
            <v>0</v>
          </cell>
          <cell r="J11262">
            <v>0</v>
          </cell>
          <cell r="K11262">
            <v>0</v>
          </cell>
          <cell r="L11262">
            <v>0</v>
          </cell>
          <cell r="M11262">
            <v>0</v>
          </cell>
          <cell r="N11262">
            <v>0</v>
          </cell>
          <cell r="O11262" t="str">
            <v>+++</v>
          </cell>
        </row>
        <row r="11263">
          <cell r="A11263" t="str">
            <v>660.45.40.000-6100.01</v>
          </cell>
          <cell r="B11263" t="str">
            <v>660</v>
          </cell>
          <cell r="C11263" t="str">
            <v>45</v>
          </cell>
          <cell r="D11263" t="str">
            <v>40</v>
          </cell>
          <cell r="E11263" t="str">
            <v>000</v>
          </cell>
          <cell r="F11263" t="str">
            <v>6100.01</v>
          </cell>
          <cell r="G11263" t="str">
            <v>Utilities Electric</v>
          </cell>
          <cell r="H11263">
            <v>0</v>
          </cell>
          <cell r="I11263">
            <v>0</v>
          </cell>
          <cell r="J11263">
            <v>0</v>
          </cell>
          <cell r="K11263">
            <v>0</v>
          </cell>
          <cell r="L11263">
            <v>0</v>
          </cell>
          <cell r="M11263">
            <v>0</v>
          </cell>
          <cell r="N11263">
            <v>0</v>
          </cell>
          <cell r="O11263" t="str">
            <v>+++</v>
          </cell>
        </row>
        <row r="11264">
          <cell r="A11264" t="str">
            <v>660.45.40.000-6100.02</v>
          </cell>
          <cell r="B11264" t="str">
            <v>660</v>
          </cell>
          <cell r="C11264" t="str">
            <v>45</v>
          </cell>
          <cell r="D11264" t="str">
            <v>40</v>
          </cell>
          <cell r="E11264" t="str">
            <v>000</v>
          </cell>
          <cell r="F11264" t="str">
            <v>6100.02</v>
          </cell>
          <cell r="G11264" t="str">
            <v>Utilities Telephone</v>
          </cell>
          <cell r="H11264">
            <v>0</v>
          </cell>
          <cell r="I11264">
            <v>0</v>
          </cell>
          <cell r="J11264">
            <v>0</v>
          </cell>
          <cell r="K11264">
            <v>0</v>
          </cell>
          <cell r="L11264">
            <v>0</v>
          </cell>
          <cell r="M11264">
            <v>0</v>
          </cell>
          <cell r="N11264">
            <v>0</v>
          </cell>
          <cell r="O11264" t="str">
            <v>+++</v>
          </cell>
        </row>
        <row r="11265">
          <cell r="A11265" t="str">
            <v>660.45.40.000-6100.03</v>
          </cell>
          <cell r="B11265" t="str">
            <v>660</v>
          </cell>
          <cell r="C11265" t="str">
            <v>45</v>
          </cell>
          <cell r="D11265" t="str">
            <v>40</v>
          </cell>
          <cell r="E11265" t="str">
            <v>000</v>
          </cell>
          <cell r="F11265" t="str">
            <v>6100.03</v>
          </cell>
          <cell r="G11265" t="str">
            <v>Utilities Data Transmission / ISP</v>
          </cell>
          <cell r="H11265">
            <v>0</v>
          </cell>
          <cell r="I11265">
            <v>0</v>
          </cell>
          <cell r="J11265">
            <v>0</v>
          </cell>
          <cell r="K11265">
            <v>0</v>
          </cell>
          <cell r="L11265">
            <v>0</v>
          </cell>
          <cell r="M11265">
            <v>0</v>
          </cell>
          <cell r="N11265">
            <v>0</v>
          </cell>
          <cell r="O11265" t="str">
            <v>+++</v>
          </cell>
        </row>
        <row r="11266">
          <cell r="A11266" t="str">
            <v>660.45.40.000-6200.01</v>
          </cell>
          <cell r="B11266" t="str">
            <v>660</v>
          </cell>
          <cell r="C11266" t="str">
            <v>45</v>
          </cell>
          <cell r="D11266" t="str">
            <v>40</v>
          </cell>
          <cell r="E11266" t="str">
            <v>000</v>
          </cell>
          <cell r="F11266" t="str">
            <v>6200.01</v>
          </cell>
          <cell r="G11266" t="str">
            <v>Supplies Office</v>
          </cell>
          <cell r="H11266">
            <v>0</v>
          </cell>
          <cell r="I11266">
            <v>0</v>
          </cell>
          <cell r="J11266">
            <v>0</v>
          </cell>
          <cell r="K11266">
            <v>0</v>
          </cell>
          <cell r="L11266">
            <v>0</v>
          </cell>
          <cell r="M11266">
            <v>0</v>
          </cell>
          <cell r="N11266">
            <v>0</v>
          </cell>
          <cell r="O11266" t="str">
            <v>+++</v>
          </cell>
        </row>
        <row r="11267">
          <cell r="A11267" t="str">
            <v>660.45.40.000-6200.02</v>
          </cell>
          <cell r="B11267" t="str">
            <v>660</v>
          </cell>
          <cell r="C11267" t="str">
            <v>45</v>
          </cell>
          <cell r="D11267" t="str">
            <v>40</v>
          </cell>
          <cell r="E11267" t="str">
            <v>000</v>
          </cell>
          <cell r="F11267" t="str">
            <v>6200.02</v>
          </cell>
          <cell r="G11267" t="str">
            <v>Supplies Special Department</v>
          </cell>
          <cell r="H11267">
            <v>0</v>
          </cell>
          <cell r="I11267">
            <v>0</v>
          </cell>
          <cell r="J11267">
            <v>0</v>
          </cell>
          <cell r="K11267">
            <v>0</v>
          </cell>
          <cell r="L11267">
            <v>0</v>
          </cell>
          <cell r="M11267">
            <v>0</v>
          </cell>
          <cell r="N11267">
            <v>0</v>
          </cell>
          <cell r="O11267" t="str">
            <v>+++</v>
          </cell>
        </row>
        <row r="11268">
          <cell r="A11268" t="str">
            <v>660.45.40.000-6200.03</v>
          </cell>
          <cell r="B11268" t="str">
            <v>660</v>
          </cell>
          <cell r="C11268" t="str">
            <v>45</v>
          </cell>
          <cell r="D11268" t="str">
            <v>40</v>
          </cell>
          <cell r="E11268" t="str">
            <v>000</v>
          </cell>
          <cell r="F11268" t="str">
            <v>6200.03</v>
          </cell>
          <cell r="G11268" t="str">
            <v>Supplies Copier Maintenance &amp; Supplies</v>
          </cell>
          <cell r="H11268">
            <v>0</v>
          </cell>
          <cell r="I11268">
            <v>0</v>
          </cell>
          <cell r="J11268">
            <v>0</v>
          </cell>
          <cell r="K11268">
            <v>0</v>
          </cell>
          <cell r="L11268">
            <v>0</v>
          </cell>
          <cell r="M11268">
            <v>0</v>
          </cell>
          <cell r="N11268">
            <v>0</v>
          </cell>
          <cell r="O11268" t="str">
            <v>+++</v>
          </cell>
        </row>
        <row r="11269">
          <cell r="A11269" t="str">
            <v>660.45.40.000-6200.04</v>
          </cell>
          <cell r="B11269" t="str">
            <v>660</v>
          </cell>
          <cell r="C11269" t="str">
            <v>45</v>
          </cell>
          <cell r="D11269" t="str">
            <v>40</v>
          </cell>
          <cell r="E11269" t="str">
            <v>000</v>
          </cell>
          <cell r="F11269" t="str">
            <v>6200.04</v>
          </cell>
          <cell r="G11269" t="str">
            <v>Supplies Postage</v>
          </cell>
          <cell r="H11269">
            <v>0</v>
          </cell>
          <cell r="I11269">
            <v>0</v>
          </cell>
          <cell r="J11269">
            <v>0</v>
          </cell>
          <cell r="K11269">
            <v>0</v>
          </cell>
          <cell r="L11269">
            <v>0</v>
          </cell>
          <cell r="M11269">
            <v>0</v>
          </cell>
          <cell r="N11269">
            <v>0</v>
          </cell>
          <cell r="O11269" t="str">
            <v>+++</v>
          </cell>
        </row>
        <row r="11270">
          <cell r="A11270" t="str">
            <v>660.45.40.000-6200.05</v>
          </cell>
          <cell r="B11270" t="str">
            <v>660</v>
          </cell>
          <cell r="C11270" t="str">
            <v>45</v>
          </cell>
          <cell r="D11270" t="str">
            <v>40</v>
          </cell>
          <cell r="E11270" t="str">
            <v>000</v>
          </cell>
          <cell r="F11270" t="str">
            <v>6200.05</v>
          </cell>
          <cell r="G11270" t="str">
            <v>Supplies Gasoline</v>
          </cell>
          <cell r="H11270">
            <v>0</v>
          </cell>
          <cell r="I11270">
            <v>0</v>
          </cell>
          <cell r="J11270">
            <v>0</v>
          </cell>
          <cell r="K11270">
            <v>0</v>
          </cell>
          <cell r="L11270">
            <v>0</v>
          </cell>
          <cell r="M11270">
            <v>0</v>
          </cell>
          <cell r="N11270">
            <v>0</v>
          </cell>
          <cell r="O11270" t="str">
            <v>+++</v>
          </cell>
        </row>
        <row r="11271">
          <cell r="A11271" t="str">
            <v>660.45.40.000-6200.09</v>
          </cell>
          <cell r="B11271" t="str">
            <v>660</v>
          </cell>
          <cell r="C11271" t="str">
            <v>45</v>
          </cell>
          <cell r="D11271" t="str">
            <v>40</v>
          </cell>
          <cell r="E11271" t="str">
            <v>000</v>
          </cell>
          <cell r="F11271" t="str">
            <v>6200.09</v>
          </cell>
          <cell r="G11271" t="str">
            <v>Supplies Data Processing</v>
          </cell>
          <cell r="H11271">
            <v>0</v>
          </cell>
          <cell r="I11271">
            <v>0</v>
          </cell>
          <cell r="J11271">
            <v>0</v>
          </cell>
          <cell r="K11271">
            <v>0</v>
          </cell>
          <cell r="L11271">
            <v>0</v>
          </cell>
          <cell r="M11271">
            <v>0</v>
          </cell>
          <cell r="N11271">
            <v>0</v>
          </cell>
          <cell r="O11271" t="str">
            <v>+++</v>
          </cell>
        </row>
        <row r="11272">
          <cell r="A11272" t="str">
            <v>660.45.40.000-6300.01</v>
          </cell>
          <cell r="B11272" t="str">
            <v>660</v>
          </cell>
          <cell r="C11272" t="str">
            <v>45</v>
          </cell>
          <cell r="D11272" t="str">
            <v>40</v>
          </cell>
          <cell r="E11272" t="str">
            <v>000</v>
          </cell>
          <cell r="F11272" t="str">
            <v>6300.01</v>
          </cell>
          <cell r="G11272" t="str">
            <v>Dues &amp; Subscriptions Memberships</v>
          </cell>
          <cell r="H11272">
            <v>0</v>
          </cell>
          <cell r="I11272">
            <v>0</v>
          </cell>
          <cell r="J11272">
            <v>0</v>
          </cell>
          <cell r="K11272">
            <v>0</v>
          </cell>
          <cell r="L11272">
            <v>0</v>
          </cell>
          <cell r="M11272">
            <v>0</v>
          </cell>
          <cell r="N11272">
            <v>0</v>
          </cell>
          <cell r="O11272" t="str">
            <v>+++</v>
          </cell>
        </row>
        <row r="11273">
          <cell r="A11273" t="str">
            <v>660.45.40.000-6300.02</v>
          </cell>
          <cell r="B11273" t="str">
            <v>660</v>
          </cell>
          <cell r="C11273" t="str">
            <v>45</v>
          </cell>
          <cell r="D11273" t="str">
            <v>40</v>
          </cell>
          <cell r="E11273" t="str">
            <v>000</v>
          </cell>
          <cell r="F11273" t="str">
            <v>6300.02</v>
          </cell>
          <cell r="G11273" t="str">
            <v>Dues &amp; Subscriptions Publications</v>
          </cell>
          <cell r="H11273">
            <v>0</v>
          </cell>
          <cell r="I11273">
            <v>0</v>
          </cell>
          <cell r="J11273">
            <v>0</v>
          </cell>
          <cell r="K11273">
            <v>0</v>
          </cell>
          <cell r="L11273">
            <v>0</v>
          </cell>
          <cell r="M11273">
            <v>0</v>
          </cell>
          <cell r="N11273">
            <v>0</v>
          </cell>
          <cell r="O11273" t="str">
            <v>+++</v>
          </cell>
        </row>
        <row r="11274">
          <cell r="A11274" t="str">
            <v>660.45.40.000-6300.03</v>
          </cell>
          <cell r="B11274" t="str">
            <v>660</v>
          </cell>
          <cell r="C11274" t="str">
            <v>45</v>
          </cell>
          <cell r="D11274" t="str">
            <v>40</v>
          </cell>
          <cell r="E11274" t="str">
            <v>000</v>
          </cell>
          <cell r="F11274" t="str">
            <v>6300.03</v>
          </cell>
          <cell r="G11274" t="str">
            <v>Dues &amp; Subscriptions Certifications</v>
          </cell>
          <cell r="H11274">
            <v>0</v>
          </cell>
          <cell r="I11274">
            <v>0</v>
          </cell>
          <cell r="J11274">
            <v>0</v>
          </cell>
          <cell r="K11274">
            <v>0</v>
          </cell>
          <cell r="L11274">
            <v>0</v>
          </cell>
          <cell r="M11274">
            <v>0</v>
          </cell>
          <cell r="N11274">
            <v>0</v>
          </cell>
          <cell r="O11274" t="str">
            <v>+++</v>
          </cell>
        </row>
        <row r="11275">
          <cell r="A11275" t="str">
            <v>660.45.40.000-6350.01</v>
          </cell>
          <cell r="B11275" t="str">
            <v>660</v>
          </cell>
          <cell r="C11275" t="str">
            <v>45</v>
          </cell>
          <cell r="D11275" t="str">
            <v>40</v>
          </cell>
          <cell r="E11275" t="str">
            <v>000</v>
          </cell>
          <cell r="F11275" t="str">
            <v>6350.01</v>
          </cell>
          <cell r="G11275" t="str">
            <v>Maintenance Agreements &amp; Licenses License/Software Maintenance</v>
          </cell>
          <cell r="H11275">
            <v>0</v>
          </cell>
          <cell r="I11275">
            <v>0</v>
          </cell>
          <cell r="J11275">
            <v>0</v>
          </cell>
          <cell r="K11275">
            <v>0</v>
          </cell>
          <cell r="L11275">
            <v>0</v>
          </cell>
          <cell r="M11275">
            <v>0</v>
          </cell>
          <cell r="N11275">
            <v>0</v>
          </cell>
          <cell r="O11275" t="str">
            <v>+++</v>
          </cell>
        </row>
        <row r="11276">
          <cell r="A11276" t="str">
            <v>660.45.40.000-6350.02</v>
          </cell>
          <cell r="B11276" t="str">
            <v>660</v>
          </cell>
          <cell r="C11276" t="str">
            <v>45</v>
          </cell>
          <cell r="D11276" t="str">
            <v>40</v>
          </cell>
          <cell r="E11276" t="str">
            <v>000</v>
          </cell>
          <cell r="F11276" t="str">
            <v>6350.02</v>
          </cell>
          <cell r="G11276" t="str">
            <v>Maintenance Agreements &amp; Licenses Hardware Maintenance</v>
          </cell>
          <cell r="H11276">
            <v>0</v>
          </cell>
          <cell r="I11276">
            <v>0</v>
          </cell>
          <cell r="J11276">
            <v>0</v>
          </cell>
          <cell r="K11276">
            <v>0</v>
          </cell>
          <cell r="L11276">
            <v>0</v>
          </cell>
          <cell r="M11276">
            <v>0</v>
          </cell>
          <cell r="N11276">
            <v>0</v>
          </cell>
          <cell r="O11276" t="str">
            <v>+++</v>
          </cell>
        </row>
        <row r="11277">
          <cell r="A11277" t="str">
            <v>660.45.40.000-6350.03</v>
          </cell>
          <cell r="B11277" t="str">
            <v>660</v>
          </cell>
          <cell r="C11277" t="str">
            <v>45</v>
          </cell>
          <cell r="D11277" t="str">
            <v>40</v>
          </cell>
          <cell r="E11277" t="str">
            <v>000</v>
          </cell>
          <cell r="F11277" t="str">
            <v>6350.03</v>
          </cell>
          <cell r="G11277" t="str">
            <v>Maintenance Agreements &amp; Licenses Maintenance Agreements</v>
          </cell>
          <cell r="H11277">
            <v>0</v>
          </cell>
          <cell r="I11277">
            <v>0</v>
          </cell>
          <cell r="J11277">
            <v>0</v>
          </cell>
          <cell r="K11277">
            <v>0</v>
          </cell>
          <cell r="L11277">
            <v>0</v>
          </cell>
          <cell r="M11277">
            <v>0</v>
          </cell>
          <cell r="N11277">
            <v>0</v>
          </cell>
          <cell r="O11277" t="str">
            <v>+++</v>
          </cell>
        </row>
        <row r="11278">
          <cell r="A11278" t="str">
            <v>660.45.40.000-6350.04</v>
          </cell>
          <cell r="B11278" t="str">
            <v>660</v>
          </cell>
          <cell r="C11278" t="str">
            <v>45</v>
          </cell>
          <cell r="D11278" t="str">
            <v>40</v>
          </cell>
          <cell r="E11278" t="str">
            <v>000</v>
          </cell>
          <cell r="F11278" t="str">
            <v>6350.04</v>
          </cell>
          <cell r="G11278" t="str">
            <v>Maintenance Agreements &amp; Licenses SCADA</v>
          </cell>
          <cell r="H11278">
            <v>0</v>
          </cell>
          <cell r="I11278">
            <v>0</v>
          </cell>
          <cell r="J11278">
            <v>0</v>
          </cell>
          <cell r="K11278">
            <v>0</v>
          </cell>
          <cell r="L11278">
            <v>0</v>
          </cell>
          <cell r="M11278">
            <v>0</v>
          </cell>
          <cell r="N11278">
            <v>0</v>
          </cell>
          <cell r="O11278" t="str">
            <v>+++</v>
          </cell>
        </row>
        <row r="11279">
          <cell r="A11279" t="str">
            <v>660.45.40.000-6350.05</v>
          </cell>
          <cell r="B11279" t="str">
            <v>660</v>
          </cell>
          <cell r="C11279" t="str">
            <v>45</v>
          </cell>
          <cell r="D11279" t="str">
            <v>40</v>
          </cell>
          <cell r="E11279" t="str">
            <v>000</v>
          </cell>
          <cell r="F11279" t="str">
            <v>6350.05</v>
          </cell>
          <cell r="G11279" t="str">
            <v>Maintenance Agreements &amp; Licenses Traffic Control</v>
          </cell>
          <cell r="H11279">
            <v>0</v>
          </cell>
          <cell r="I11279">
            <v>0</v>
          </cell>
          <cell r="J11279">
            <v>0</v>
          </cell>
          <cell r="K11279">
            <v>0</v>
          </cell>
          <cell r="L11279">
            <v>0</v>
          </cell>
          <cell r="M11279">
            <v>0</v>
          </cell>
          <cell r="N11279">
            <v>0</v>
          </cell>
          <cell r="O11279" t="str">
            <v>+++</v>
          </cell>
        </row>
        <row r="11280">
          <cell r="A11280" t="str">
            <v>660.45.40.000-6350.06</v>
          </cell>
          <cell r="B11280" t="str">
            <v>660</v>
          </cell>
          <cell r="C11280" t="str">
            <v>45</v>
          </cell>
          <cell r="D11280" t="str">
            <v>40</v>
          </cell>
          <cell r="E11280" t="str">
            <v>000</v>
          </cell>
          <cell r="F11280" t="str">
            <v>6350.06</v>
          </cell>
          <cell r="G11280" t="str">
            <v>Maintenance Agreements &amp; Licenses Streetlights</v>
          </cell>
          <cell r="H11280">
            <v>0</v>
          </cell>
          <cell r="I11280">
            <v>0</v>
          </cell>
          <cell r="J11280">
            <v>0</v>
          </cell>
          <cell r="K11280">
            <v>0</v>
          </cell>
          <cell r="L11280">
            <v>0</v>
          </cell>
          <cell r="M11280">
            <v>0</v>
          </cell>
          <cell r="N11280">
            <v>0</v>
          </cell>
          <cell r="O11280" t="str">
            <v>+++</v>
          </cell>
        </row>
        <row r="11281">
          <cell r="A11281" t="str">
            <v>660.45.40.000-6400.01</v>
          </cell>
          <cell r="B11281" t="str">
            <v>660</v>
          </cell>
          <cell r="C11281" t="str">
            <v>45</v>
          </cell>
          <cell r="D11281" t="str">
            <v>40</v>
          </cell>
          <cell r="E11281" t="str">
            <v>000</v>
          </cell>
          <cell r="F11281" t="str">
            <v>6400.01</v>
          </cell>
          <cell r="G11281" t="str">
            <v>Repairs &amp; Maintenance Building</v>
          </cell>
          <cell r="H11281">
            <v>0</v>
          </cell>
          <cell r="I11281">
            <v>0</v>
          </cell>
          <cell r="J11281">
            <v>0</v>
          </cell>
          <cell r="K11281">
            <v>0</v>
          </cell>
          <cell r="L11281">
            <v>0</v>
          </cell>
          <cell r="M11281">
            <v>0</v>
          </cell>
          <cell r="N11281">
            <v>0</v>
          </cell>
          <cell r="O11281" t="str">
            <v>+++</v>
          </cell>
        </row>
        <row r="11282">
          <cell r="A11282" t="str">
            <v>660.45.40.000-6400.02</v>
          </cell>
          <cell r="B11282" t="str">
            <v>660</v>
          </cell>
          <cell r="C11282" t="str">
            <v>45</v>
          </cell>
          <cell r="D11282" t="str">
            <v>40</v>
          </cell>
          <cell r="E11282" t="str">
            <v>000</v>
          </cell>
          <cell r="F11282" t="str">
            <v>6400.02</v>
          </cell>
          <cell r="G11282" t="str">
            <v>Repairs &amp; Maintenance Minor Equipment/Other</v>
          </cell>
          <cell r="H11282">
            <v>0</v>
          </cell>
          <cell r="I11282">
            <v>0</v>
          </cell>
          <cell r="J11282">
            <v>0</v>
          </cell>
          <cell r="K11282">
            <v>0</v>
          </cell>
          <cell r="L11282">
            <v>0</v>
          </cell>
          <cell r="M11282">
            <v>0</v>
          </cell>
          <cell r="N11282">
            <v>0</v>
          </cell>
          <cell r="O11282" t="str">
            <v>+++</v>
          </cell>
        </row>
        <row r="11283">
          <cell r="A11283" t="str">
            <v>660.45.40.000-6400.03</v>
          </cell>
          <cell r="B11283" t="str">
            <v>660</v>
          </cell>
          <cell r="C11283" t="str">
            <v>45</v>
          </cell>
          <cell r="D11283" t="str">
            <v>40</v>
          </cell>
          <cell r="E11283" t="str">
            <v>000</v>
          </cell>
          <cell r="F11283" t="str">
            <v>6400.03</v>
          </cell>
          <cell r="G11283" t="str">
            <v>Repairs &amp; Maintenance Major Repair &amp; Contingency</v>
          </cell>
          <cell r="H11283">
            <v>0</v>
          </cell>
          <cell r="I11283">
            <v>0</v>
          </cell>
          <cell r="J11283">
            <v>0</v>
          </cell>
          <cell r="K11283">
            <v>0</v>
          </cell>
          <cell r="L11283">
            <v>0</v>
          </cell>
          <cell r="M11283">
            <v>0</v>
          </cell>
          <cell r="N11283">
            <v>0</v>
          </cell>
          <cell r="O11283" t="str">
            <v>+++</v>
          </cell>
        </row>
        <row r="11284">
          <cell r="A11284" t="str">
            <v>660.45.40.000-6400.04</v>
          </cell>
          <cell r="B11284" t="str">
            <v>660</v>
          </cell>
          <cell r="C11284" t="str">
            <v>45</v>
          </cell>
          <cell r="D11284" t="str">
            <v>40</v>
          </cell>
          <cell r="E11284" t="str">
            <v>000</v>
          </cell>
          <cell r="F11284" t="str">
            <v>6400.04</v>
          </cell>
          <cell r="G11284" t="str">
            <v>Repairs &amp; Maintenance Equipment Rental</v>
          </cell>
          <cell r="H11284">
            <v>0</v>
          </cell>
          <cell r="I11284">
            <v>0</v>
          </cell>
          <cell r="J11284">
            <v>0</v>
          </cell>
          <cell r="K11284">
            <v>0</v>
          </cell>
          <cell r="L11284">
            <v>0</v>
          </cell>
          <cell r="M11284">
            <v>0</v>
          </cell>
          <cell r="N11284">
            <v>0</v>
          </cell>
          <cell r="O11284" t="str">
            <v>+++</v>
          </cell>
        </row>
        <row r="11285">
          <cell r="A11285" t="str">
            <v>660.45.40.000-6400.05</v>
          </cell>
          <cell r="B11285" t="str">
            <v>660</v>
          </cell>
          <cell r="C11285" t="str">
            <v>45</v>
          </cell>
          <cell r="D11285" t="str">
            <v>40</v>
          </cell>
          <cell r="E11285" t="str">
            <v>000</v>
          </cell>
          <cell r="F11285" t="str">
            <v>6400.05</v>
          </cell>
          <cell r="G11285" t="str">
            <v>Repairs &amp; Maintenance Vehicle</v>
          </cell>
          <cell r="H11285">
            <v>0</v>
          </cell>
          <cell r="I11285">
            <v>0</v>
          </cell>
          <cell r="J11285">
            <v>0</v>
          </cell>
          <cell r="K11285">
            <v>0</v>
          </cell>
          <cell r="L11285">
            <v>0</v>
          </cell>
          <cell r="M11285">
            <v>0</v>
          </cell>
          <cell r="N11285">
            <v>0</v>
          </cell>
          <cell r="O11285" t="str">
            <v>+++</v>
          </cell>
        </row>
        <row r="11286">
          <cell r="A11286" t="str">
            <v>660.45.40.000-6600.01</v>
          </cell>
          <cell r="B11286" t="str">
            <v>660</v>
          </cell>
          <cell r="C11286" t="str">
            <v>45</v>
          </cell>
          <cell r="D11286" t="str">
            <v>40</v>
          </cell>
          <cell r="E11286" t="str">
            <v>000</v>
          </cell>
          <cell r="F11286" t="str">
            <v>6600.01</v>
          </cell>
          <cell r="G11286" t="str">
            <v>Administrative Expenses Meetings</v>
          </cell>
          <cell r="H11286">
            <v>0</v>
          </cell>
          <cell r="I11286">
            <v>0</v>
          </cell>
          <cell r="J11286">
            <v>0</v>
          </cell>
          <cell r="K11286">
            <v>0</v>
          </cell>
          <cell r="L11286">
            <v>0</v>
          </cell>
          <cell r="M11286">
            <v>0</v>
          </cell>
          <cell r="N11286">
            <v>0</v>
          </cell>
          <cell r="O11286" t="str">
            <v>+++</v>
          </cell>
        </row>
        <row r="11287">
          <cell r="A11287" t="str">
            <v>660.45.40.000-6600.03</v>
          </cell>
          <cell r="B11287" t="str">
            <v>660</v>
          </cell>
          <cell r="C11287" t="str">
            <v>45</v>
          </cell>
          <cell r="D11287" t="str">
            <v>40</v>
          </cell>
          <cell r="E11287" t="str">
            <v>000</v>
          </cell>
          <cell r="F11287" t="str">
            <v>6600.03</v>
          </cell>
          <cell r="G11287" t="str">
            <v>Administrative Expenses Mileage Reimbursement</v>
          </cell>
          <cell r="H11287">
            <v>0</v>
          </cell>
          <cell r="I11287">
            <v>0</v>
          </cell>
          <cell r="J11287">
            <v>0</v>
          </cell>
          <cell r="K11287">
            <v>0</v>
          </cell>
          <cell r="L11287">
            <v>0</v>
          </cell>
          <cell r="M11287">
            <v>0</v>
          </cell>
          <cell r="N11287">
            <v>0</v>
          </cell>
          <cell r="O11287" t="str">
            <v>+++</v>
          </cell>
        </row>
        <row r="11288">
          <cell r="A11288" t="str">
            <v>660.45.40.000-6600.04</v>
          </cell>
          <cell r="B11288" t="str">
            <v>660</v>
          </cell>
          <cell r="C11288" t="str">
            <v>45</v>
          </cell>
          <cell r="D11288" t="str">
            <v>40</v>
          </cell>
          <cell r="E11288" t="str">
            <v>000</v>
          </cell>
          <cell r="F11288" t="str">
            <v>6600.04</v>
          </cell>
          <cell r="G11288" t="str">
            <v>Administrative Expenses Training/Conferences</v>
          </cell>
          <cell r="H11288">
            <v>0</v>
          </cell>
          <cell r="I11288">
            <v>0</v>
          </cell>
          <cell r="J11288">
            <v>0</v>
          </cell>
          <cell r="K11288">
            <v>0</v>
          </cell>
          <cell r="L11288">
            <v>0</v>
          </cell>
          <cell r="M11288">
            <v>0</v>
          </cell>
          <cell r="N11288">
            <v>0</v>
          </cell>
          <cell r="O11288" t="str">
            <v>+++</v>
          </cell>
        </row>
        <row r="11289">
          <cell r="A11289" t="str">
            <v>660.45.40.000-6600.05</v>
          </cell>
          <cell r="B11289" t="str">
            <v>660</v>
          </cell>
          <cell r="C11289" t="str">
            <v>45</v>
          </cell>
          <cell r="D11289" t="str">
            <v>40</v>
          </cell>
          <cell r="E11289" t="str">
            <v>000</v>
          </cell>
          <cell r="F11289" t="str">
            <v>6600.05</v>
          </cell>
          <cell r="G11289" t="str">
            <v>Administrative Expenses Public/Legal Advertisement</v>
          </cell>
          <cell r="H11289">
            <v>0</v>
          </cell>
          <cell r="I11289">
            <v>0</v>
          </cell>
          <cell r="J11289">
            <v>0</v>
          </cell>
          <cell r="K11289">
            <v>0</v>
          </cell>
          <cell r="L11289">
            <v>0</v>
          </cell>
          <cell r="M11289">
            <v>0</v>
          </cell>
          <cell r="N11289">
            <v>0</v>
          </cell>
          <cell r="O11289" t="str">
            <v>+++</v>
          </cell>
        </row>
        <row r="11290">
          <cell r="A11290" t="str">
            <v>660.45.40.000-6600.06</v>
          </cell>
          <cell r="B11290" t="str">
            <v>660</v>
          </cell>
          <cell r="C11290" t="str">
            <v>45</v>
          </cell>
          <cell r="D11290" t="str">
            <v>40</v>
          </cell>
          <cell r="E11290" t="str">
            <v>000</v>
          </cell>
          <cell r="F11290" t="str">
            <v>6600.06</v>
          </cell>
          <cell r="G11290" t="str">
            <v>Administrative Expenses Property/Building Rental</v>
          </cell>
          <cell r="H11290">
            <v>0</v>
          </cell>
          <cell r="I11290">
            <v>0</v>
          </cell>
          <cell r="J11290">
            <v>0</v>
          </cell>
          <cell r="K11290">
            <v>0</v>
          </cell>
          <cell r="L11290">
            <v>0</v>
          </cell>
          <cell r="M11290">
            <v>0</v>
          </cell>
          <cell r="N11290">
            <v>0</v>
          </cell>
          <cell r="O11290" t="str">
            <v>+++</v>
          </cell>
        </row>
        <row r="11291">
          <cell r="A11291" t="str">
            <v>660.45.40.000-6600.07</v>
          </cell>
          <cell r="B11291" t="str">
            <v>660</v>
          </cell>
          <cell r="C11291" t="str">
            <v>45</v>
          </cell>
          <cell r="D11291" t="str">
            <v>40</v>
          </cell>
          <cell r="E11291" t="str">
            <v>000</v>
          </cell>
          <cell r="F11291" t="str">
            <v>6600.07</v>
          </cell>
          <cell r="G11291" t="str">
            <v>Administrative Expenses Employee Recruitment</v>
          </cell>
          <cell r="H11291">
            <v>0</v>
          </cell>
          <cell r="I11291">
            <v>0</v>
          </cell>
          <cell r="J11291">
            <v>0</v>
          </cell>
          <cell r="K11291">
            <v>0</v>
          </cell>
          <cell r="L11291">
            <v>0</v>
          </cell>
          <cell r="M11291">
            <v>0</v>
          </cell>
          <cell r="N11291">
            <v>0</v>
          </cell>
          <cell r="O11291" t="str">
            <v>+++</v>
          </cell>
        </row>
        <row r="11292">
          <cell r="A11292" t="str">
            <v>660.45.40.000-6600.08</v>
          </cell>
          <cell r="B11292" t="str">
            <v>660</v>
          </cell>
          <cell r="C11292" t="str">
            <v>45</v>
          </cell>
          <cell r="D11292" t="str">
            <v>40</v>
          </cell>
          <cell r="E11292" t="str">
            <v>000</v>
          </cell>
          <cell r="F11292" t="str">
            <v>6600.08</v>
          </cell>
          <cell r="G11292" t="str">
            <v>Administrative Expenses Employee Recognition</v>
          </cell>
          <cell r="H11292">
            <v>0</v>
          </cell>
          <cell r="I11292">
            <v>0</v>
          </cell>
          <cell r="J11292">
            <v>0</v>
          </cell>
          <cell r="K11292">
            <v>0</v>
          </cell>
          <cell r="L11292">
            <v>0</v>
          </cell>
          <cell r="M11292">
            <v>0</v>
          </cell>
          <cell r="N11292">
            <v>0</v>
          </cell>
          <cell r="O11292" t="str">
            <v>+++</v>
          </cell>
        </row>
        <row r="11293">
          <cell r="A11293" t="str">
            <v>660.45.40.000-6600.14</v>
          </cell>
          <cell r="B11293" t="str">
            <v>660</v>
          </cell>
          <cell r="C11293" t="str">
            <v>45</v>
          </cell>
          <cell r="D11293" t="str">
            <v>40</v>
          </cell>
          <cell r="E11293" t="str">
            <v>000</v>
          </cell>
          <cell r="F11293" t="str">
            <v>6600.14</v>
          </cell>
          <cell r="G11293" t="str">
            <v>Administrative Expenses Filing/Recording Fee</v>
          </cell>
          <cell r="H11293">
            <v>0</v>
          </cell>
          <cell r="I11293">
            <v>0</v>
          </cell>
          <cell r="J11293">
            <v>0</v>
          </cell>
          <cell r="K11293">
            <v>0</v>
          </cell>
          <cell r="L11293">
            <v>0</v>
          </cell>
          <cell r="M11293">
            <v>0</v>
          </cell>
          <cell r="N11293">
            <v>0</v>
          </cell>
          <cell r="O11293" t="str">
            <v>+++</v>
          </cell>
        </row>
        <row r="11294">
          <cell r="A11294" t="str">
            <v>660.45.40.000-6600.24</v>
          </cell>
          <cell r="B11294" t="str">
            <v>660</v>
          </cell>
          <cell r="C11294" t="str">
            <v>45</v>
          </cell>
          <cell r="D11294" t="str">
            <v>40</v>
          </cell>
          <cell r="E11294" t="str">
            <v>000</v>
          </cell>
          <cell r="F11294" t="str">
            <v>6600.24</v>
          </cell>
          <cell r="G11294" t="str">
            <v>Administrative Expenses Marketing</v>
          </cell>
          <cell r="H11294">
            <v>0</v>
          </cell>
          <cell r="I11294">
            <v>0</v>
          </cell>
          <cell r="J11294">
            <v>0</v>
          </cell>
          <cell r="K11294">
            <v>0</v>
          </cell>
          <cell r="L11294">
            <v>0</v>
          </cell>
          <cell r="M11294">
            <v>0</v>
          </cell>
          <cell r="N11294">
            <v>0</v>
          </cell>
          <cell r="O11294" t="str">
            <v>+++</v>
          </cell>
        </row>
        <row r="11295">
          <cell r="A11295" t="str">
            <v>660.45.40.000-6600.25</v>
          </cell>
          <cell r="B11295" t="str">
            <v>660</v>
          </cell>
          <cell r="C11295" t="str">
            <v>45</v>
          </cell>
          <cell r="D11295" t="str">
            <v>40</v>
          </cell>
          <cell r="E11295" t="str">
            <v>000</v>
          </cell>
          <cell r="F11295" t="str">
            <v>6600.25</v>
          </cell>
          <cell r="G11295" t="str">
            <v>Administrative Expenses Support Services-Indirect Labor</v>
          </cell>
          <cell r="H11295">
            <v>0</v>
          </cell>
          <cell r="I11295">
            <v>0</v>
          </cell>
          <cell r="J11295">
            <v>0</v>
          </cell>
          <cell r="K11295">
            <v>0</v>
          </cell>
          <cell r="L11295">
            <v>0</v>
          </cell>
          <cell r="M11295">
            <v>0</v>
          </cell>
          <cell r="N11295">
            <v>0</v>
          </cell>
          <cell r="O11295" t="str">
            <v>+++</v>
          </cell>
        </row>
        <row r="11296">
          <cell r="A11296" t="str">
            <v>660.45.40.000-6600.26</v>
          </cell>
          <cell r="B11296" t="str">
            <v>660</v>
          </cell>
          <cell r="C11296" t="str">
            <v>45</v>
          </cell>
          <cell r="D11296" t="str">
            <v>40</v>
          </cell>
          <cell r="E11296" t="str">
            <v>000</v>
          </cell>
          <cell r="F11296" t="str">
            <v>6600.26</v>
          </cell>
          <cell r="G11296" t="str">
            <v>Administrative Expenses Support Services-IT</v>
          </cell>
          <cell r="H11296">
            <v>0</v>
          </cell>
          <cell r="I11296">
            <v>0</v>
          </cell>
          <cell r="J11296">
            <v>0</v>
          </cell>
          <cell r="K11296">
            <v>0</v>
          </cell>
          <cell r="L11296">
            <v>0</v>
          </cell>
          <cell r="M11296">
            <v>0</v>
          </cell>
          <cell r="N11296">
            <v>0</v>
          </cell>
          <cell r="O11296" t="str">
            <v>+++</v>
          </cell>
        </row>
        <row r="11297">
          <cell r="A11297" t="str">
            <v>660.45.40.000-6600.27</v>
          </cell>
          <cell r="B11297" t="str">
            <v>660</v>
          </cell>
          <cell r="C11297" t="str">
            <v>45</v>
          </cell>
          <cell r="D11297" t="str">
            <v>40</v>
          </cell>
          <cell r="E11297" t="str">
            <v>000</v>
          </cell>
          <cell r="F11297" t="str">
            <v>6600.27</v>
          </cell>
          <cell r="G11297" t="str">
            <v>Administrative Expenses Support Services-Direct Labor</v>
          </cell>
          <cell r="H11297">
            <v>0</v>
          </cell>
          <cell r="I11297">
            <v>0</v>
          </cell>
          <cell r="J11297">
            <v>0</v>
          </cell>
          <cell r="K11297">
            <v>0</v>
          </cell>
          <cell r="L11297">
            <v>0</v>
          </cell>
          <cell r="M11297">
            <v>0</v>
          </cell>
          <cell r="N11297">
            <v>0</v>
          </cell>
          <cell r="O11297" t="str">
            <v>+++</v>
          </cell>
        </row>
        <row r="11298">
          <cell r="A11298" t="str">
            <v>660.45.40.000-6600.29</v>
          </cell>
          <cell r="B11298" t="str">
            <v>660</v>
          </cell>
          <cell r="C11298" t="str">
            <v>45</v>
          </cell>
          <cell r="D11298" t="str">
            <v>40</v>
          </cell>
          <cell r="E11298" t="str">
            <v>000</v>
          </cell>
          <cell r="F11298" t="str">
            <v>6600.29</v>
          </cell>
          <cell r="G11298" t="str">
            <v>Administrative Expenses Administration &amp; Planning</v>
          </cell>
          <cell r="H11298">
            <v>0</v>
          </cell>
          <cell r="I11298">
            <v>0</v>
          </cell>
          <cell r="J11298">
            <v>0</v>
          </cell>
          <cell r="K11298">
            <v>0</v>
          </cell>
          <cell r="L11298">
            <v>0</v>
          </cell>
          <cell r="M11298">
            <v>0</v>
          </cell>
          <cell r="N11298">
            <v>0</v>
          </cell>
          <cell r="O11298" t="str">
            <v>+++</v>
          </cell>
        </row>
        <row r="11299">
          <cell r="A11299" t="str">
            <v>660.45.40.000-6600.30</v>
          </cell>
          <cell r="B11299" t="str">
            <v>660</v>
          </cell>
          <cell r="C11299" t="str">
            <v>45</v>
          </cell>
          <cell r="D11299" t="str">
            <v>40</v>
          </cell>
          <cell r="E11299" t="str">
            <v>000</v>
          </cell>
          <cell r="F11299" t="str">
            <v>6600.30</v>
          </cell>
          <cell r="G11299" t="str">
            <v>Administrative Expenses Other Expenses</v>
          </cell>
          <cell r="H11299">
            <v>0</v>
          </cell>
          <cell r="I11299">
            <v>0</v>
          </cell>
          <cell r="J11299">
            <v>0</v>
          </cell>
          <cell r="K11299">
            <v>0</v>
          </cell>
          <cell r="L11299">
            <v>0</v>
          </cell>
          <cell r="M11299">
            <v>0</v>
          </cell>
          <cell r="N11299">
            <v>0</v>
          </cell>
          <cell r="O11299" t="str">
            <v>+++</v>
          </cell>
        </row>
        <row r="11300">
          <cell r="A11300" t="str">
            <v>660.45.40.000-7000.03</v>
          </cell>
          <cell r="B11300" t="str">
            <v>660</v>
          </cell>
          <cell r="C11300" t="str">
            <v>45</v>
          </cell>
          <cell r="D11300" t="str">
            <v>40</v>
          </cell>
          <cell r="E11300" t="str">
            <v>000</v>
          </cell>
          <cell r="F11300" t="str">
            <v>7000.03</v>
          </cell>
          <cell r="G11300" t="str">
            <v>Capital Outlay Operations Equip-Minor</v>
          </cell>
          <cell r="H11300">
            <v>0</v>
          </cell>
          <cell r="I11300">
            <v>0</v>
          </cell>
          <cell r="J11300">
            <v>0</v>
          </cell>
          <cell r="K11300">
            <v>0</v>
          </cell>
          <cell r="L11300">
            <v>0</v>
          </cell>
          <cell r="M11300">
            <v>0</v>
          </cell>
          <cell r="N11300">
            <v>0</v>
          </cell>
          <cell r="O11300" t="str">
            <v>+++</v>
          </cell>
        </row>
        <row r="11301">
          <cell r="A11301" t="str">
            <v>660.45.40.000-7000.04</v>
          </cell>
          <cell r="B11301" t="str">
            <v>660</v>
          </cell>
          <cell r="C11301" t="str">
            <v>45</v>
          </cell>
          <cell r="D11301" t="str">
            <v>40</v>
          </cell>
          <cell r="E11301" t="str">
            <v>000</v>
          </cell>
          <cell r="F11301" t="str">
            <v>7000.04</v>
          </cell>
          <cell r="G11301" t="str">
            <v>Capital Outlay Operations Equipment-Major</v>
          </cell>
          <cell r="H11301">
            <v>0</v>
          </cell>
          <cell r="I11301">
            <v>0</v>
          </cell>
          <cell r="J11301">
            <v>0</v>
          </cell>
          <cell r="K11301">
            <v>0</v>
          </cell>
          <cell r="L11301">
            <v>0</v>
          </cell>
          <cell r="M11301">
            <v>0</v>
          </cell>
          <cell r="N11301">
            <v>0</v>
          </cell>
          <cell r="O11301" t="str">
            <v>+++</v>
          </cell>
        </row>
        <row r="11302">
          <cell r="A11302" t="str">
            <v>660.45.40.000-7000.07</v>
          </cell>
          <cell r="B11302" t="str">
            <v>660</v>
          </cell>
          <cell r="C11302" t="str">
            <v>45</v>
          </cell>
          <cell r="D11302" t="str">
            <v>40</v>
          </cell>
          <cell r="E11302" t="str">
            <v>000</v>
          </cell>
          <cell r="F11302" t="str">
            <v>7000.07</v>
          </cell>
          <cell r="G11302" t="str">
            <v>Capital Outlay Computer Hardware</v>
          </cell>
          <cell r="H11302">
            <v>0</v>
          </cell>
          <cell r="I11302">
            <v>0</v>
          </cell>
          <cell r="J11302">
            <v>0</v>
          </cell>
          <cell r="K11302">
            <v>0</v>
          </cell>
          <cell r="L11302">
            <v>0</v>
          </cell>
          <cell r="M11302">
            <v>0</v>
          </cell>
          <cell r="N11302">
            <v>0</v>
          </cell>
          <cell r="O11302" t="str">
            <v>+++</v>
          </cell>
        </row>
        <row r="11303">
          <cell r="A11303" t="str">
            <v>660.45.40.000-7000.08</v>
          </cell>
          <cell r="B11303" t="str">
            <v>660</v>
          </cell>
          <cell r="C11303" t="str">
            <v>45</v>
          </cell>
          <cell r="D11303" t="str">
            <v>40</v>
          </cell>
          <cell r="E11303" t="str">
            <v>000</v>
          </cell>
          <cell r="F11303" t="str">
            <v>7000.08</v>
          </cell>
          <cell r="G11303" t="str">
            <v>Capital Outlay Computer Software</v>
          </cell>
          <cell r="H11303">
            <v>0</v>
          </cell>
          <cell r="I11303">
            <v>0</v>
          </cell>
          <cell r="J11303">
            <v>0</v>
          </cell>
          <cell r="K11303">
            <v>0</v>
          </cell>
          <cell r="L11303">
            <v>0</v>
          </cell>
          <cell r="M11303">
            <v>0</v>
          </cell>
          <cell r="N11303">
            <v>0</v>
          </cell>
          <cell r="O11303" t="str">
            <v>+++</v>
          </cell>
        </row>
        <row r="11304">
          <cell r="A11304" t="str">
            <v>660.45.40.000-7000.12</v>
          </cell>
          <cell r="B11304" t="str">
            <v>660</v>
          </cell>
          <cell r="C11304" t="str">
            <v>45</v>
          </cell>
          <cell r="D11304" t="str">
            <v>40</v>
          </cell>
          <cell r="E11304" t="str">
            <v>000</v>
          </cell>
          <cell r="F11304" t="str">
            <v>7000.12</v>
          </cell>
          <cell r="G11304" t="str">
            <v>Capital Outlay Furniture</v>
          </cell>
          <cell r="H11304">
            <v>0</v>
          </cell>
          <cell r="I11304">
            <v>0</v>
          </cell>
          <cell r="J11304">
            <v>0</v>
          </cell>
          <cell r="K11304">
            <v>0</v>
          </cell>
          <cell r="L11304">
            <v>0</v>
          </cell>
          <cell r="M11304">
            <v>0</v>
          </cell>
          <cell r="N11304">
            <v>0</v>
          </cell>
          <cell r="O11304" t="str">
            <v>+++</v>
          </cell>
        </row>
        <row r="11305">
          <cell r="A11305" t="str">
            <v>660.45.40.000-7000.99</v>
          </cell>
          <cell r="B11305" t="str">
            <v>660</v>
          </cell>
          <cell r="C11305" t="str">
            <v>45</v>
          </cell>
          <cell r="D11305" t="str">
            <v>40</v>
          </cell>
          <cell r="E11305" t="str">
            <v>000</v>
          </cell>
          <cell r="F11305" t="str">
            <v>7000.99</v>
          </cell>
          <cell r="G11305" t="str">
            <v>Capital Outlay General</v>
          </cell>
          <cell r="H11305">
            <v>0</v>
          </cell>
          <cell r="I11305">
            <v>0</v>
          </cell>
          <cell r="J11305">
            <v>0</v>
          </cell>
          <cell r="K11305">
            <v>0</v>
          </cell>
          <cell r="L11305">
            <v>0</v>
          </cell>
          <cell r="M11305">
            <v>0</v>
          </cell>
          <cell r="N11305">
            <v>0</v>
          </cell>
          <cell r="O11305" t="str">
            <v>+++</v>
          </cell>
        </row>
        <row r="11306">
          <cell r="A11306" t="str">
            <v>660.45.41.000-5000.01</v>
          </cell>
          <cell r="B11306" t="str">
            <v>660</v>
          </cell>
          <cell r="C11306" t="str">
            <v>45</v>
          </cell>
          <cell r="D11306" t="str">
            <v>41</v>
          </cell>
          <cell r="E11306" t="str">
            <v>000</v>
          </cell>
          <cell r="F11306" t="str">
            <v>5000.01</v>
          </cell>
          <cell r="G11306" t="str">
            <v>Salaries Regular</v>
          </cell>
          <cell r="H11306">
            <v>0</v>
          </cell>
          <cell r="I11306">
            <v>0</v>
          </cell>
          <cell r="J11306">
            <v>0</v>
          </cell>
          <cell r="K11306">
            <v>0</v>
          </cell>
          <cell r="L11306">
            <v>0</v>
          </cell>
          <cell r="M11306">
            <v>0</v>
          </cell>
          <cell r="N11306">
            <v>0</v>
          </cell>
          <cell r="O11306" t="str">
            <v>+++</v>
          </cell>
        </row>
        <row r="11307">
          <cell r="A11307" t="str">
            <v>660.45.41.000-5000.02</v>
          </cell>
          <cell r="B11307" t="str">
            <v>660</v>
          </cell>
          <cell r="C11307" t="str">
            <v>45</v>
          </cell>
          <cell r="D11307" t="str">
            <v>41</v>
          </cell>
          <cell r="E11307" t="str">
            <v>000</v>
          </cell>
          <cell r="F11307" t="str">
            <v>5000.02</v>
          </cell>
          <cell r="G11307" t="str">
            <v>Salaries Part Time</v>
          </cell>
          <cell r="H11307">
            <v>0</v>
          </cell>
          <cell r="I11307">
            <v>0</v>
          </cell>
          <cell r="J11307">
            <v>0</v>
          </cell>
          <cell r="K11307">
            <v>0</v>
          </cell>
          <cell r="L11307">
            <v>0</v>
          </cell>
          <cell r="M11307">
            <v>0</v>
          </cell>
          <cell r="N11307">
            <v>0</v>
          </cell>
          <cell r="O11307" t="str">
            <v>+++</v>
          </cell>
        </row>
        <row r="11308">
          <cell r="A11308" t="str">
            <v>660.45.41.000-5000.03</v>
          </cell>
          <cell r="B11308" t="str">
            <v>660</v>
          </cell>
          <cell r="C11308" t="str">
            <v>45</v>
          </cell>
          <cell r="D11308" t="str">
            <v>41</v>
          </cell>
          <cell r="E11308" t="str">
            <v>000</v>
          </cell>
          <cell r="F11308" t="str">
            <v>5000.03</v>
          </cell>
          <cell r="G11308" t="str">
            <v>Salaries Overtime</v>
          </cell>
          <cell r="H11308">
            <v>0</v>
          </cell>
          <cell r="I11308">
            <v>0</v>
          </cell>
          <cell r="J11308">
            <v>0</v>
          </cell>
          <cell r="K11308">
            <v>0</v>
          </cell>
          <cell r="L11308">
            <v>0</v>
          </cell>
          <cell r="M11308">
            <v>0</v>
          </cell>
          <cell r="N11308">
            <v>0</v>
          </cell>
          <cell r="O11308" t="str">
            <v>+++</v>
          </cell>
        </row>
        <row r="11309">
          <cell r="A11309" t="str">
            <v>660.45.41.000-5000.04</v>
          </cell>
          <cell r="B11309" t="str">
            <v>660</v>
          </cell>
          <cell r="C11309" t="str">
            <v>45</v>
          </cell>
          <cell r="D11309" t="str">
            <v>41</v>
          </cell>
          <cell r="E11309" t="str">
            <v>000</v>
          </cell>
          <cell r="F11309" t="str">
            <v>5000.04</v>
          </cell>
          <cell r="G11309" t="str">
            <v>Salaries Holiday Pay</v>
          </cell>
          <cell r="H11309">
            <v>0</v>
          </cell>
          <cell r="I11309">
            <v>0</v>
          </cell>
          <cell r="J11309">
            <v>0</v>
          </cell>
          <cell r="K11309">
            <v>0</v>
          </cell>
          <cell r="L11309">
            <v>0</v>
          </cell>
          <cell r="M11309">
            <v>0</v>
          </cell>
          <cell r="N11309">
            <v>0</v>
          </cell>
          <cell r="O11309" t="str">
            <v>+++</v>
          </cell>
        </row>
        <row r="11310">
          <cell r="A11310" t="str">
            <v>660.45.41.000-5000.06</v>
          </cell>
          <cell r="B11310" t="str">
            <v>660</v>
          </cell>
          <cell r="C11310" t="str">
            <v>45</v>
          </cell>
          <cell r="D11310" t="str">
            <v>41</v>
          </cell>
          <cell r="E11310" t="str">
            <v>000</v>
          </cell>
          <cell r="F11310" t="str">
            <v>5000.06</v>
          </cell>
          <cell r="G11310" t="str">
            <v>Salaries Out of Class</v>
          </cell>
          <cell r="H11310">
            <v>0</v>
          </cell>
          <cell r="I11310">
            <v>0</v>
          </cell>
          <cell r="J11310">
            <v>0</v>
          </cell>
          <cell r="K11310">
            <v>0</v>
          </cell>
          <cell r="L11310">
            <v>0</v>
          </cell>
          <cell r="M11310">
            <v>0</v>
          </cell>
          <cell r="N11310">
            <v>0</v>
          </cell>
          <cell r="O11310" t="str">
            <v>+++</v>
          </cell>
        </row>
        <row r="11311">
          <cell r="A11311" t="str">
            <v>660.45.41.000-5000.07</v>
          </cell>
          <cell r="B11311" t="str">
            <v>660</v>
          </cell>
          <cell r="C11311" t="str">
            <v>45</v>
          </cell>
          <cell r="D11311" t="str">
            <v>41</v>
          </cell>
          <cell r="E11311" t="str">
            <v>000</v>
          </cell>
          <cell r="F11311" t="str">
            <v>5000.07</v>
          </cell>
          <cell r="G11311" t="str">
            <v>Salaries Admin Leave Pay</v>
          </cell>
          <cell r="H11311">
            <v>0</v>
          </cell>
          <cell r="I11311">
            <v>0</v>
          </cell>
          <cell r="J11311">
            <v>0</v>
          </cell>
          <cell r="K11311">
            <v>0</v>
          </cell>
          <cell r="L11311">
            <v>0</v>
          </cell>
          <cell r="M11311">
            <v>0</v>
          </cell>
          <cell r="N11311">
            <v>0</v>
          </cell>
          <cell r="O11311" t="str">
            <v>+++</v>
          </cell>
        </row>
        <row r="11312">
          <cell r="A11312" t="str">
            <v>660.45.41.000-5000.08</v>
          </cell>
          <cell r="B11312" t="str">
            <v>660</v>
          </cell>
          <cell r="C11312" t="str">
            <v>45</v>
          </cell>
          <cell r="D11312" t="str">
            <v>41</v>
          </cell>
          <cell r="E11312" t="str">
            <v>000</v>
          </cell>
          <cell r="F11312" t="str">
            <v>5000.08</v>
          </cell>
          <cell r="G11312" t="str">
            <v>Salaries Longevity Pay</v>
          </cell>
          <cell r="H11312">
            <v>0</v>
          </cell>
          <cell r="I11312">
            <v>0</v>
          </cell>
          <cell r="J11312">
            <v>0</v>
          </cell>
          <cell r="K11312">
            <v>0</v>
          </cell>
          <cell r="L11312">
            <v>0</v>
          </cell>
          <cell r="M11312">
            <v>0</v>
          </cell>
          <cell r="N11312">
            <v>0</v>
          </cell>
          <cell r="O11312" t="str">
            <v>+++</v>
          </cell>
        </row>
        <row r="11313">
          <cell r="A11313" t="str">
            <v>660.45.41.000-5000.11</v>
          </cell>
          <cell r="B11313" t="str">
            <v>660</v>
          </cell>
          <cell r="C11313" t="str">
            <v>45</v>
          </cell>
          <cell r="D11313" t="str">
            <v>41</v>
          </cell>
          <cell r="E11313" t="str">
            <v>000</v>
          </cell>
          <cell r="F11313" t="str">
            <v>5000.11</v>
          </cell>
          <cell r="G11313" t="str">
            <v>Salaries Worker's Comp</v>
          </cell>
          <cell r="H11313">
            <v>0</v>
          </cell>
          <cell r="I11313">
            <v>0</v>
          </cell>
          <cell r="J11313">
            <v>0</v>
          </cell>
          <cell r="K11313">
            <v>0</v>
          </cell>
          <cell r="L11313">
            <v>0</v>
          </cell>
          <cell r="M11313">
            <v>0</v>
          </cell>
          <cell r="N11313">
            <v>0</v>
          </cell>
          <cell r="O11313" t="str">
            <v>+++</v>
          </cell>
        </row>
        <row r="11314">
          <cell r="A11314" t="str">
            <v>660.45.41.000-5000.99</v>
          </cell>
          <cell r="B11314" t="str">
            <v>660</v>
          </cell>
          <cell r="C11314" t="str">
            <v>45</v>
          </cell>
          <cell r="D11314" t="str">
            <v>41</v>
          </cell>
          <cell r="E11314" t="str">
            <v>000</v>
          </cell>
          <cell r="F11314" t="str">
            <v>5000.99</v>
          </cell>
          <cell r="G11314" t="str">
            <v>Salaries New Personnel Requests</v>
          </cell>
          <cell r="H11314">
            <v>0</v>
          </cell>
          <cell r="I11314">
            <v>0</v>
          </cell>
          <cell r="J11314">
            <v>0</v>
          </cell>
          <cell r="K11314">
            <v>0</v>
          </cell>
          <cell r="L11314">
            <v>0</v>
          </cell>
          <cell r="M11314">
            <v>0</v>
          </cell>
          <cell r="N11314">
            <v>0</v>
          </cell>
          <cell r="O11314" t="str">
            <v>+++</v>
          </cell>
        </row>
        <row r="11315">
          <cell r="A11315" t="str">
            <v>660.45.41.000-5100.00</v>
          </cell>
          <cell r="B11315" t="str">
            <v>660</v>
          </cell>
          <cell r="C11315" t="str">
            <v>45</v>
          </cell>
          <cell r="D11315" t="str">
            <v>41</v>
          </cell>
          <cell r="E11315" t="str">
            <v>000</v>
          </cell>
          <cell r="F11315" t="str">
            <v>5100.00</v>
          </cell>
          <cell r="G11315" t="str">
            <v>Benefits PERS Pool Liability</v>
          </cell>
          <cell r="H11315">
            <v>0</v>
          </cell>
          <cell r="I11315">
            <v>0</v>
          </cell>
          <cell r="J11315">
            <v>0</v>
          </cell>
          <cell r="K11315">
            <v>0</v>
          </cell>
          <cell r="L11315">
            <v>0</v>
          </cell>
          <cell r="M11315">
            <v>0</v>
          </cell>
          <cell r="N11315">
            <v>0</v>
          </cell>
          <cell r="O11315" t="str">
            <v>+++</v>
          </cell>
        </row>
        <row r="11316">
          <cell r="A11316" t="str">
            <v>660.45.41.000-5100.01</v>
          </cell>
          <cell r="B11316" t="str">
            <v>660</v>
          </cell>
          <cell r="C11316" t="str">
            <v>45</v>
          </cell>
          <cell r="D11316" t="str">
            <v>41</v>
          </cell>
          <cell r="E11316" t="str">
            <v>000</v>
          </cell>
          <cell r="F11316" t="str">
            <v>5100.01</v>
          </cell>
          <cell r="G11316" t="str">
            <v>Benefits Retirement</v>
          </cell>
          <cell r="H11316">
            <v>0</v>
          </cell>
          <cell r="I11316">
            <v>0</v>
          </cell>
          <cell r="J11316">
            <v>0</v>
          </cell>
          <cell r="K11316">
            <v>0</v>
          </cell>
          <cell r="L11316">
            <v>0</v>
          </cell>
          <cell r="M11316">
            <v>0</v>
          </cell>
          <cell r="N11316">
            <v>0</v>
          </cell>
          <cell r="O11316" t="str">
            <v>+++</v>
          </cell>
        </row>
        <row r="11317">
          <cell r="A11317" t="str">
            <v>660.45.41.000-5100.02</v>
          </cell>
          <cell r="B11317" t="str">
            <v>660</v>
          </cell>
          <cell r="C11317" t="str">
            <v>45</v>
          </cell>
          <cell r="D11317" t="str">
            <v>41</v>
          </cell>
          <cell r="E11317" t="str">
            <v>000</v>
          </cell>
          <cell r="F11317" t="str">
            <v>5100.02</v>
          </cell>
          <cell r="G11317" t="str">
            <v>Benefits Health Insurance</v>
          </cell>
          <cell r="H11317">
            <v>0</v>
          </cell>
          <cell r="I11317">
            <v>0</v>
          </cell>
          <cell r="J11317">
            <v>0</v>
          </cell>
          <cell r="K11317">
            <v>0</v>
          </cell>
          <cell r="L11317">
            <v>0</v>
          </cell>
          <cell r="M11317">
            <v>0</v>
          </cell>
          <cell r="N11317">
            <v>0</v>
          </cell>
          <cell r="O11317" t="str">
            <v>+++</v>
          </cell>
        </row>
        <row r="11318">
          <cell r="A11318" t="str">
            <v>660.45.41.000-5100.03</v>
          </cell>
          <cell r="B11318" t="str">
            <v>660</v>
          </cell>
          <cell r="C11318" t="str">
            <v>45</v>
          </cell>
          <cell r="D11318" t="str">
            <v>41</v>
          </cell>
          <cell r="E11318" t="str">
            <v>000</v>
          </cell>
          <cell r="F11318" t="str">
            <v>5100.03</v>
          </cell>
          <cell r="G11318" t="str">
            <v>Benefits Dental Insurance</v>
          </cell>
          <cell r="H11318">
            <v>0</v>
          </cell>
          <cell r="I11318">
            <v>0</v>
          </cell>
          <cell r="J11318">
            <v>0</v>
          </cell>
          <cell r="K11318">
            <v>0</v>
          </cell>
          <cell r="L11318">
            <v>0</v>
          </cell>
          <cell r="M11318">
            <v>0</v>
          </cell>
          <cell r="N11318">
            <v>0</v>
          </cell>
          <cell r="O11318" t="str">
            <v>+++</v>
          </cell>
        </row>
        <row r="11319">
          <cell r="A11319" t="str">
            <v>660.45.41.000-5100.04</v>
          </cell>
          <cell r="B11319" t="str">
            <v>660</v>
          </cell>
          <cell r="C11319" t="str">
            <v>45</v>
          </cell>
          <cell r="D11319" t="str">
            <v>41</v>
          </cell>
          <cell r="E11319" t="str">
            <v>000</v>
          </cell>
          <cell r="F11319" t="str">
            <v>5100.04</v>
          </cell>
          <cell r="G11319" t="str">
            <v>Benefits Vision Insurance</v>
          </cell>
          <cell r="H11319">
            <v>0</v>
          </cell>
          <cell r="I11319">
            <v>0</v>
          </cell>
          <cell r="J11319">
            <v>0</v>
          </cell>
          <cell r="K11319">
            <v>0</v>
          </cell>
          <cell r="L11319">
            <v>0</v>
          </cell>
          <cell r="M11319">
            <v>0</v>
          </cell>
          <cell r="N11319">
            <v>0</v>
          </cell>
          <cell r="O11319" t="str">
            <v>+++</v>
          </cell>
        </row>
        <row r="11320">
          <cell r="A11320" t="str">
            <v>660.45.41.000-5100.05</v>
          </cell>
          <cell r="B11320" t="str">
            <v>660</v>
          </cell>
          <cell r="C11320" t="str">
            <v>45</v>
          </cell>
          <cell r="D11320" t="str">
            <v>41</v>
          </cell>
          <cell r="E11320" t="str">
            <v>000</v>
          </cell>
          <cell r="F11320" t="str">
            <v>5100.05</v>
          </cell>
          <cell r="G11320" t="str">
            <v>Benefits Life Insurance</v>
          </cell>
          <cell r="H11320">
            <v>0</v>
          </cell>
          <cell r="I11320">
            <v>0</v>
          </cell>
          <cell r="J11320">
            <v>0</v>
          </cell>
          <cell r="K11320">
            <v>0</v>
          </cell>
          <cell r="L11320">
            <v>0</v>
          </cell>
          <cell r="M11320">
            <v>0</v>
          </cell>
          <cell r="N11320">
            <v>0</v>
          </cell>
          <cell r="O11320" t="str">
            <v>+++</v>
          </cell>
        </row>
        <row r="11321">
          <cell r="A11321" t="str">
            <v>660.45.41.000-5100.06</v>
          </cell>
          <cell r="B11321" t="str">
            <v>660</v>
          </cell>
          <cell r="C11321" t="str">
            <v>45</v>
          </cell>
          <cell r="D11321" t="str">
            <v>41</v>
          </cell>
          <cell r="E11321" t="str">
            <v>000</v>
          </cell>
          <cell r="F11321" t="str">
            <v>5100.06</v>
          </cell>
          <cell r="G11321" t="str">
            <v>Benefits Worker's Comp</v>
          </cell>
          <cell r="H11321">
            <v>0</v>
          </cell>
          <cell r="I11321">
            <v>0</v>
          </cell>
          <cell r="J11321">
            <v>0</v>
          </cell>
          <cell r="K11321">
            <v>0</v>
          </cell>
          <cell r="L11321">
            <v>0</v>
          </cell>
          <cell r="M11321">
            <v>0</v>
          </cell>
          <cell r="N11321">
            <v>0</v>
          </cell>
          <cell r="O11321" t="str">
            <v>+++</v>
          </cell>
        </row>
        <row r="11322">
          <cell r="A11322" t="str">
            <v>660.45.41.000-5100.07</v>
          </cell>
          <cell r="B11322" t="str">
            <v>660</v>
          </cell>
          <cell r="C11322" t="str">
            <v>45</v>
          </cell>
          <cell r="D11322" t="str">
            <v>41</v>
          </cell>
          <cell r="E11322" t="str">
            <v>000</v>
          </cell>
          <cell r="F11322" t="str">
            <v>5100.07</v>
          </cell>
          <cell r="G11322" t="str">
            <v>Benefits Long Term Disability</v>
          </cell>
          <cell r="H11322">
            <v>0</v>
          </cell>
          <cell r="I11322">
            <v>0</v>
          </cell>
          <cell r="J11322">
            <v>0</v>
          </cell>
          <cell r="K11322">
            <v>0</v>
          </cell>
          <cell r="L11322">
            <v>0</v>
          </cell>
          <cell r="M11322">
            <v>0</v>
          </cell>
          <cell r="N11322">
            <v>0</v>
          </cell>
          <cell r="O11322" t="str">
            <v>+++</v>
          </cell>
        </row>
        <row r="11323">
          <cell r="A11323" t="str">
            <v>660.45.41.000-5100.08</v>
          </cell>
          <cell r="B11323" t="str">
            <v>660</v>
          </cell>
          <cell r="C11323" t="str">
            <v>45</v>
          </cell>
          <cell r="D11323" t="str">
            <v>41</v>
          </cell>
          <cell r="E11323" t="str">
            <v>000</v>
          </cell>
          <cell r="F11323" t="str">
            <v>5100.08</v>
          </cell>
          <cell r="G11323" t="str">
            <v>Benefits Deferred Compensation</v>
          </cell>
          <cell r="H11323">
            <v>0</v>
          </cell>
          <cell r="I11323">
            <v>0</v>
          </cell>
          <cell r="J11323">
            <v>0</v>
          </cell>
          <cell r="K11323">
            <v>0</v>
          </cell>
          <cell r="L11323">
            <v>0</v>
          </cell>
          <cell r="M11323">
            <v>0</v>
          </cell>
          <cell r="N11323">
            <v>0</v>
          </cell>
          <cell r="O11323" t="str">
            <v>+++</v>
          </cell>
        </row>
        <row r="11324">
          <cell r="A11324" t="str">
            <v>660.45.41.000-5100.09</v>
          </cell>
          <cell r="B11324" t="str">
            <v>660</v>
          </cell>
          <cell r="C11324" t="str">
            <v>45</v>
          </cell>
          <cell r="D11324" t="str">
            <v>41</v>
          </cell>
          <cell r="E11324" t="str">
            <v>000</v>
          </cell>
          <cell r="F11324" t="str">
            <v>5100.09</v>
          </cell>
          <cell r="G11324" t="str">
            <v>Benefits Unemployment Insurance</v>
          </cell>
          <cell r="H11324">
            <v>0</v>
          </cell>
          <cell r="I11324">
            <v>0</v>
          </cell>
          <cell r="J11324">
            <v>0</v>
          </cell>
          <cell r="K11324">
            <v>0</v>
          </cell>
          <cell r="L11324">
            <v>0</v>
          </cell>
          <cell r="M11324">
            <v>0</v>
          </cell>
          <cell r="N11324">
            <v>0</v>
          </cell>
          <cell r="O11324" t="str">
            <v>+++</v>
          </cell>
        </row>
        <row r="11325">
          <cell r="A11325" t="str">
            <v>660.45.41.000-5100.11</v>
          </cell>
          <cell r="B11325" t="str">
            <v>660</v>
          </cell>
          <cell r="C11325" t="str">
            <v>45</v>
          </cell>
          <cell r="D11325" t="str">
            <v>41</v>
          </cell>
          <cell r="E11325" t="str">
            <v>000</v>
          </cell>
          <cell r="F11325" t="str">
            <v>5100.11</v>
          </cell>
          <cell r="G11325" t="str">
            <v>Benefits Medicare</v>
          </cell>
          <cell r="H11325">
            <v>0</v>
          </cell>
          <cell r="I11325">
            <v>0</v>
          </cell>
          <cell r="J11325">
            <v>0</v>
          </cell>
          <cell r="K11325">
            <v>0</v>
          </cell>
          <cell r="L11325">
            <v>0</v>
          </cell>
          <cell r="M11325">
            <v>0</v>
          </cell>
          <cell r="N11325">
            <v>0</v>
          </cell>
          <cell r="O11325" t="str">
            <v>+++</v>
          </cell>
        </row>
        <row r="11326">
          <cell r="A11326" t="str">
            <v>660.45.41.000-5100.15</v>
          </cell>
          <cell r="B11326" t="str">
            <v>660</v>
          </cell>
          <cell r="C11326" t="str">
            <v>45</v>
          </cell>
          <cell r="D11326" t="str">
            <v>41</v>
          </cell>
          <cell r="E11326" t="str">
            <v>000</v>
          </cell>
          <cell r="F11326" t="str">
            <v>5100.15</v>
          </cell>
          <cell r="G11326" t="str">
            <v>Benefits Cell Phone Allowance</v>
          </cell>
          <cell r="H11326">
            <v>0</v>
          </cell>
          <cell r="I11326">
            <v>0</v>
          </cell>
          <cell r="J11326">
            <v>0</v>
          </cell>
          <cell r="K11326">
            <v>0</v>
          </cell>
          <cell r="L11326">
            <v>0</v>
          </cell>
          <cell r="M11326">
            <v>0</v>
          </cell>
          <cell r="N11326">
            <v>0</v>
          </cell>
          <cell r="O11326" t="str">
            <v>+++</v>
          </cell>
        </row>
        <row r="11327">
          <cell r="A11327" t="str">
            <v>660.45.41.000-5100.17</v>
          </cell>
          <cell r="B11327" t="str">
            <v>660</v>
          </cell>
          <cell r="C11327" t="str">
            <v>45</v>
          </cell>
          <cell r="D11327" t="str">
            <v>41</v>
          </cell>
          <cell r="E11327" t="str">
            <v>000</v>
          </cell>
          <cell r="F11327" t="str">
            <v>5100.17</v>
          </cell>
          <cell r="G11327" t="str">
            <v>Benefits Other Post Employment Benefits</v>
          </cell>
          <cell r="H11327">
            <v>0</v>
          </cell>
          <cell r="I11327">
            <v>0</v>
          </cell>
          <cell r="J11327">
            <v>0</v>
          </cell>
          <cell r="K11327">
            <v>0</v>
          </cell>
          <cell r="L11327">
            <v>0</v>
          </cell>
          <cell r="M11327">
            <v>0</v>
          </cell>
          <cell r="N11327">
            <v>0</v>
          </cell>
          <cell r="O11327" t="str">
            <v>+++</v>
          </cell>
        </row>
        <row r="11328">
          <cell r="A11328" t="str">
            <v>660.45.41.000-6000.01</v>
          </cell>
          <cell r="B11328" t="str">
            <v>660</v>
          </cell>
          <cell r="C11328" t="str">
            <v>45</v>
          </cell>
          <cell r="D11328" t="str">
            <v>41</v>
          </cell>
          <cell r="E11328" t="str">
            <v>000</v>
          </cell>
          <cell r="F11328" t="str">
            <v>6000.01</v>
          </cell>
          <cell r="G11328" t="str">
            <v>Professional Services General</v>
          </cell>
          <cell r="H11328">
            <v>0</v>
          </cell>
          <cell r="I11328">
            <v>0</v>
          </cell>
          <cell r="J11328">
            <v>0</v>
          </cell>
          <cell r="K11328">
            <v>0</v>
          </cell>
          <cell r="L11328">
            <v>0</v>
          </cell>
          <cell r="M11328">
            <v>0</v>
          </cell>
          <cell r="N11328">
            <v>0</v>
          </cell>
          <cell r="O11328" t="str">
            <v>+++</v>
          </cell>
        </row>
        <row r="11329">
          <cell r="A11329" t="str">
            <v>660.45.41.000-6000.10</v>
          </cell>
          <cell r="B11329" t="str">
            <v>660</v>
          </cell>
          <cell r="C11329" t="str">
            <v>45</v>
          </cell>
          <cell r="D11329" t="str">
            <v>41</v>
          </cell>
          <cell r="E11329" t="str">
            <v>000</v>
          </cell>
          <cell r="F11329" t="str">
            <v>6000.10</v>
          </cell>
          <cell r="G11329" t="str">
            <v>Professional Services Consultant</v>
          </cell>
          <cell r="H11329">
            <v>0</v>
          </cell>
          <cell r="I11329">
            <v>0</v>
          </cell>
          <cell r="J11329">
            <v>0</v>
          </cell>
          <cell r="K11329">
            <v>0</v>
          </cell>
          <cell r="L11329">
            <v>0</v>
          </cell>
          <cell r="M11329">
            <v>0</v>
          </cell>
          <cell r="N11329">
            <v>0</v>
          </cell>
          <cell r="O11329" t="str">
            <v>+++</v>
          </cell>
        </row>
        <row r="11330">
          <cell r="A11330" t="str">
            <v>660.45.41.000-6000.12</v>
          </cell>
          <cell r="B11330" t="str">
            <v>660</v>
          </cell>
          <cell r="C11330" t="str">
            <v>45</v>
          </cell>
          <cell r="D11330" t="str">
            <v>41</v>
          </cell>
          <cell r="E11330" t="str">
            <v>000</v>
          </cell>
          <cell r="F11330" t="str">
            <v>6000.12</v>
          </cell>
          <cell r="G11330" t="str">
            <v>Professional Services Contract Services</v>
          </cell>
          <cell r="H11330">
            <v>0</v>
          </cell>
          <cell r="I11330">
            <v>0</v>
          </cell>
          <cell r="J11330">
            <v>0</v>
          </cell>
          <cell r="K11330">
            <v>0</v>
          </cell>
          <cell r="L11330">
            <v>0</v>
          </cell>
          <cell r="M11330">
            <v>0</v>
          </cell>
          <cell r="N11330">
            <v>0</v>
          </cell>
          <cell r="O11330" t="str">
            <v>+++</v>
          </cell>
        </row>
        <row r="11331">
          <cell r="A11331" t="str">
            <v>660.45.41.000-6000.13</v>
          </cell>
          <cell r="B11331" t="str">
            <v>660</v>
          </cell>
          <cell r="C11331" t="str">
            <v>45</v>
          </cell>
          <cell r="D11331" t="str">
            <v>41</v>
          </cell>
          <cell r="E11331" t="str">
            <v>000</v>
          </cell>
          <cell r="F11331" t="str">
            <v>6000.13</v>
          </cell>
          <cell r="G11331" t="str">
            <v>Professional Services Compliance Monitoring</v>
          </cell>
          <cell r="H11331">
            <v>0</v>
          </cell>
          <cell r="I11331">
            <v>0</v>
          </cell>
          <cell r="J11331">
            <v>0</v>
          </cell>
          <cell r="K11331">
            <v>0</v>
          </cell>
          <cell r="L11331">
            <v>0</v>
          </cell>
          <cell r="M11331">
            <v>0</v>
          </cell>
          <cell r="N11331">
            <v>0</v>
          </cell>
          <cell r="O11331" t="str">
            <v>+++</v>
          </cell>
        </row>
        <row r="11332">
          <cell r="A11332" t="str">
            <v>660.45.41.000-6000.14</v>
          </cell>
          <cell r="B11332" t="str">
            <v>660</v>
          </cell>
          <cell r="C11332" t="str">
            <v>45</v>
          </cell>
          <cell r="D11332" t="str">
            <v>41</v>
          </cell>
          <cell r="E11332" t="str">
            <v>000</v>
          </cell>
          <cell r="F11332" t="str">
            <v>6000.14</v>
          </cell>
          <cell r="G11332" t="str">
            <v>Professional Services IW Pre Analysis</v>
          </cell>
          <cell r="H11332">
            <v>0</v>
          </cell>
          <cell r="I11332">
            <v>0</v>
          </cell>
          <cell r="J11332">
            <v>0</v>
          </cell>
          <cell r="K11332">
            <v>0</v>
          </cell>
          <cell r="L11332">
            <v>0</v>
          </cell>
          <cell r="M11332">
            <v>0</v>
          </cell>
          <cell r="N11332">
            <v>0</v>
          </cell>
          <cell r="O11332" t="str">
            <v>+++</v>
          </cell>
        </row>
        <row r="11333">
          <cell r="A11333" t="str">
            <v>660.45.41.000-6000.18</v>
          </cell>
          <cell r="B11333" t="str">
            <v>660</v>
          </cell>
          <cell r="C11333" t="str">
            <v>45</v>
          </cell>
          <cell r="D11333" t="str">
            <v>41</v>
          </cell>
          <cell r="E11333" t="str">
            <v>000</v>
          </cell>
          <cell r="F11333" t="str">
            <v>6000.18</v>
          </cell>
          <cell r="G11333" t="str">
            <v>Professional Services Legal</v>
          </cell>
          <cell r="H11333">
            <v>0</v>
          </cell>
          <cell r="I11333">
            <v>0</v>
          </cell>
          <cell r="J11333">
            <v>0</v>
          </cell>
          <cell r="K11333">
            <v>0</v>
          </cell>
          <cell r="L11333">
            <v>0</v>
          </cell>
          <cell r="M11333">
            <v>0</v>
          </cell>
          <cell r="N11333">
            <v>0</v>
          </cell>
          <cell r="O11333" t="str">
            <v>+++</v>
          </cell>
        </row>
        <row r="11334">
          <cell r="A11334" t="str">
            <v>660.45.41.000-6100.01</v>
          </cell>
          <cell r="B11334" t="str">
            <v>660</v>
          </cell>
          <cell r="C11334" t="str">
            <v>45</v>
          </cell>
          <cell r="D11334" t="str">
            <v>41</v>
          </cell>
          <cell r="E11334" t="str">
            <v>000</v>
          </cell>
          <cell r="F11334" t="str">
            <v>6100.01</v>
          </cell>
          <cell r="G11334" t="str">
            <v>Utilities Electric</v>
          </cell>
          <cell r="H11334">
            <v>0</v>
          </cell>
          <cell r="I11334">
            <v>0</v>
          </cell>
          <cell r="J11334">
            <v>0</v>
          </cell>
          <cell r="K11334">
            <v>0</v>
          </cell>
          <cell r="L11334">
            <v>0</v>
          </cell>
          <cell r="M11334">
            <v>0</v>
          </cell>
          <cell r="N11334">
            <v>0</v>
          </cell>
          <cell r="O11334" t="str">
            <v>+++</v>
          </cell>
        </row>
        <row r="11335">
          <cell r="A11335" t="str">
            <v>660.45.41.000-6100.02</v>
          </cell>
          <cell r="B11335" t="str">
            <v>660</v>
          </cell>
          <cell r="C11335" t="str">
            <v>45</v>
          </cell>
          <cell r="D11335" t="str">
            <v>41</v>
          </cell>
          <cell r="E11335" t="str">
            <v>000</v>
          </cell>
          <cell r="F11335" t="str">
            <v>6100.02</v>
          </cell>
          <cell r="G11335" t="str">
            <v>Utilities Telephone</v>
          </cell>
          <cell r="H11335">
            <v>0</v>
          </cell>
          <cell r="I11335">
            <v>0</v>
          </cell>
          <cell r="J11335">
            <v>0</v>
          </cell>
          <cell r="K11335">
            <v>0</v>
          </cell>
          <cell r="L11335">
            <v>0</v>
          </cell>
          <cell r="M11335">
            <v>0</v>
          </cell>
          <cell r="N11335">
            <v>0</v>
          </cell>
          <cell r="O11335" t="str">
            <v>+++</v>
          </cell>
        </row>
        <row r="11336">
          <cell r="A11336" t="str">
            <v>660.45.41.000-6100.03</v>
          </cell>
          <cell r="B11336" t="str">
            <v>660</v>
          </cell>
          <cell r="C11336" t="str">
            <v>45</v>
          </cell>
          <cell r="D11336" t="str">
            <v>41</v>
          </cell>
          <cell r="E11336" t="str">
            <v>000</v>
          </cell>
          <cell r="F11336" t="str">
            <v>6100.03</v>
          </cell>
          <cell r="G11336" t="str">
            <v>Utilities Data Transmission / ISP</v>
          </cell>
          <cell r="H11336">
            <v>0</v>
          </cell>
          <cell r="I11336">
            <v>0</v>
          </cell>
          <cell r="J11336">
            <v>0</v>
          </cell>
          <cell r="K11336">
            <v>0</v>
          </cell>
          <cell r="L11336">
            <v>0</v>
          </cell>
          <cell r="M11336">
            <v>0</v>
          </cell>
          <cell r="N11336">
            <v>0</v>
          </cell>
          <cell r="O11336" t="str">
            <v>+++</v>
          </cell>
        </row>
        <row r="11337">
          <cell r="A11337" t="str">
            <v>660.45.41.000-6200.01</v>
          </cell>
          <cell r="B11337" t="str">
            <v>660</v>
          </cell>
          <cell r="C11337" t="str">
            <v>45</v>
          </cell>
          <cell r="D11337" t="str">
            <v>41</v>
          </cell>
          <cell r="E11337" t="str">
            <v>000</v>
          </cell>
          <cell r="F11337" t="str">
            <v>6200.01</v>
          </cell>
          <cell r="G11337" t="str">
            <v>Supplies Office</v>
          </cell>
          <cell r="H11337">
            <v>0</v>
          </cell>
          <cell r="I11337">
            <v>0</v>
          </cell>
          <cell r="J11337">
            <v>0</v>
          </cell>
          <cell r="K11337">
            <v>0</v>
          </cell>
          <cell r="L11337">
            <v>0</v>
          </cell>
          <cell r="M11337">
            <v>0</v>
          </cell>
          <cell r="N11337">
            <v>0</v>
          </cell>
          <cell r="O11337" t="str">
            <v>+++</v>
          </cell>
        </row>
        <row r="11338">
          <cell r="A11338" t="str">
            <v>660.45.41.000-6200.02</v>
          </cell>
          <cell r="B11338" t="str">
            <v>660</v>
          </cell>
          <cell r="C11338" t="str">
            <v>45</v>
          </cell>
          <cell r="D11338" t="str">
            <v>41</v>
          </cell>
          <cell r="E11338" t="str">
            <v>000</v>
          </cell>
          <cell r="F11338" t="str">
            <v>6200.02</v>
          </cell>
          <cell r="G11338" t="str">
            <v>Supplies Special Department</v>
          </cell>
          <cell r="H11338">
            <v>0</v>
          </cell>
          <cell r="I11338">
            <v>0</v>
          </cell>
          <cell r="J11338">
            <v>0</v>
          </cell>
          <cell r="K11338">
            <v>0</v>
          </cell>
          <cell r="L11338">
            <v>0</v>
          </cell>
          <cell r="M11338">
            <v>0</v>
          </cell>
          <cell r="N11338">
            <v>0</v>
          </cell>
          <cell r="O11338" t="str">
            <v>+++</v>
          </cell>
        </row>
        <row r="11339">
          <cell r="A11339" t="str">
            <v>660.45.41.000-6200.03</v>
          </cell>
          <cell r="B11339" t="str">
            <v>660</v>
          </cell>
          <cell r="C11339" t="str">
            <v>45</v>
          </cell>
          <cell r="D11339" t="str">
            <v>41</v>
          </cell>
          <cell r="E11339" t="str">
            <v>000</v>
          </cell>
          <cell r="F11339" t="str">
            <v>6200.03</v>
          </cell>
          <cell r="G11339" t="str">
            <v>Supplies Copier Maintenance &amp; Supplies</v>
          </cell>
          <cell r="H11339">
            <v>0</v>
          </cell>
          <cell r="I11339">
            <v>0</v>
          </cell>
          <cell r="J11339">
            <v>0</v>
          </cell>
          <cell r="K11339">
            <v>0</v>
          </cell>
          <cell r="L11339">
            <v>0</v>
          </cell>
          <cell r="M11339">
            <v>0</v>
          </cell>
          <cell r="N11339">
            <v>0</v>
          </cell>
          <cell r="O11339" t="str">
            <v>+++</v>
          </cell>
        </row>
        <row r="11340">
          <cell r="A11340" t="str">
            <v>660.45.41.000-6200.04</v>
          </cell>
          <cell r="B11340" t="str">
            <v>660</v>
          </cell>
          <cell r="C11340" t="str">
            <v>45</v>
          </cell>
          <cell r="D11340" t="str">
            <v>41</v>
          </cell>
          <cell r="E11340" t="str">
            <v>000</v>
          </cell>
          <cell r="F11340" t="str">
            <v>6200.04</v>
          </cell>
          <cell r="G11340" t="str">
            <v>Supplies Postage</v>
          </cell>
          <cell r="H11340">
            <v>0</v>
          </cell>
          <cell r="I11340">
            <v>0</v>
          </cell>
          <cell r="J11340">
            <v>0</v>
          </cell>
          <cell r="K11340">
            <v>0</v>
          </cell>
          <cell r="L11340">
            <v>0</v>
          </cell>
          <cell r="M11340">
            <v>0</v>
          </cell>
          <cell r="N11340">
            <v>0</v>
          </cell>
          <cell r="O11340" t="str">
            <v>+++</v>
          </cell>
        </row>
        <row r="11341">
          <cell r="A11341" t="str">
            <v>660.45.41.000-6200.05</v>
          </cell>
          <cell r="B11341" t="str">
            <v>660</v>
          </cell>
          <cell r="C11341" t="str">
            <v>45</v>
          </cell>
          <cell r="D11341" t="str">
            <v>41</v>
          </cell>
          <cell r="E11341" t="str">
            <v>000</v>
          </cell>
          <cell r="F11341" t="str">
            <v>6200.05</v>
          </cell>
          <cell r="G11341" t="str">
            <v>Supplies Gasoline</v>
          </cell>
          <cell r="H11341">
            <v>0</v>
          </cell>
          <cell r="I11341">
            <v>0</v>
          </cell>
          <cell r="J11341">
            <v>0</v>
          </cell>
          <cell r="K11341">
            <v>0</v>
          </cell>
          <cell r="L11341">
            <v>0</v>
          </cell>
          <cell r="M11341">
            <v>0</v>
          </cell>
          <cell r="N11341">
            <v>0</v>
          </cell>
          <cell r="O11341" t="str">
            <v>+++</v>
          </cell>
        </row>
        <row r="11342">
          <cell r="A11342" t="str">
            <v>660.45.41.000-6200.09</v>
          </cell>
          <cell r="B11342" t="str">
            <v>660</v>
          </cell>
          <cell r="C11342" t="str">
            <v>45</v>
          </cell>
          <cell r="D11342" t="str">
            <v>41</v>
          </cell>
          <cell r="E11342" t="str">
            <v>000</v>
          </cell>
          <cell r="F11342" t="str">
            <v>6200.09</v>
          </cell>
          <cell r="G11342" t="str">
            <v>Supplies Data Processing</v>
          </cell>
          <cell r="H11342">
            <v>0</v>
          </cell>
          <cell r="I11342">
            <v>0</v>
          </cell>
          <cell r="J11342">
            <v>0</v>
          </cell>
          <cell r="K11342">
            <v>0</v>
          </cell>
          <cell r="L11342">
            <v>0</v>
          </cell>
          <cell r="M11342">
            <v>0</v>
          </cell>
          <cell r="N11342">
            <v>0</v>
          </cell>
          <cell r="O11342" t="str">
            <v>+++</v>
          </cell>
        </row>
        <row r="11343">
          <cell r="A11343" t="str">
            <v>660.45.41.000-6300.01</v>
          </cell>
          <cell r="B11343" t="str">
            <v>660</v>
          </cell>
          <cell r="C11343" t="str">
            <v>45</v>
          </cell>
          <cell r="D11343" t="str">
            <v>41</v>
          </cell>
          <cell r="E11343" t="str">
            <v>000</v>
          </cell>
          <cell r="F11343" t="str">
            <v>6300.01</v>
          </cell>
          <cell r="G11343" t="str">
            <v>Dues &amp; Subscriptions Memberships</v>
          </cell>
          <cell r="H11343">
            <v>0</v>
          </cell>
          <cell r="I11343">
            <v>0</v>
          </cell>
          <cell r="J11343">
            <v>0</v>
          </cell>
          <cell r="K11343">
            <v>0</v>
          </cell>
          <cell r="L11343">
            <v>0</v>
          </cell>
          <cell r="M11343">
            <v>0</v>
          </cell>
          <cell r="N11343">
            <v>0</v>
          </cell>
          <cell r="O11343" t="str">
            <v>+++</v>
          </cell>
        </row>
        <row r="11344">
          <cell r="A11344" t="str">
            <v>660.45.41.000-6300.02</v>
          </cell>
          <cell r="B11344" t="str">
            <v>660</v>
          </cell>
          <cell r="C11344" t="str">
            <v>45</v>
          </cell>
          <cell r="D11344" t="str">
            <v>41</v>
          </cell>
          <cell r="E11344" t="str">
            <v>000</v>
          </cell>
          <cell r="F11344" t="str">
            <v>6300.02</v>
          </cell>
          <cell r="G11344" t="str">
            <v>Dues &amp; Subscriptions Publications</v>
          </cell>
          <cell r="H11344">
            <v>0</v>
          </cell>
          <cell r="I11344">
            <v>0</v>
          </cell>
          <cell r="J11344">
            <v>0</v>
          </cell>
          <cell r="K11344">
            <v>0</v>
          </cell>
          <cell r="L11344">
            <v>0</v>
          </cell>
          <cell r="M11344">
            <v>0</v>
          </cell>
          <cell r="N11344">
            <v>0</v>
          </cell>
          <cell r="O11344" t="str">
            <v>+++</v>
          </cell>
        </row>
        <row r="11345">
          <cell r="A11345" t="str">
            <v>660.45.41.000-6300.03</v>
          </cell>
          <cell r="B11345" t="str">
            <v>660</v>
          </cell>
          <cell r="C11345" t="str">
            <v>45</v>
          </cell>
          <cell r="D11345" t="str">
            <v>41</v>
          </cell>
          <cell r="E11345" t="str">
            <v>000</v>
          </cell>
          <cell r="F11345" t="str">
            <v>6300.03</v>
          </cell>
          <cell r="G11345" t="str">
            <v>Dues &amp; Subscriptions Certifications</v>
          </cell>
          <cell r="H11345">
            <v>0</v>
          </cell>
          <cell r="I11345">
            <v>0</v>
          </cell>
          <cell r="J11345">
            <v>0</v>
          </cell>
          <cell r="K11345">
            <v>0</v>
          </cell>
          <cell r="L11345">
            <v>0</v>
          </cell>
          <cell r="M11345">
            <v>0</v>
          </cell>
          <cell r="N11345">
            <v>0</v>
          </cell>
          <cell r="O11345" t="str">
            <v>+++</v>
          </cell>
        </row>
        <row r="11346">
          <cell r="A11346" t="str">
            <v>660.45.41.000-6350.01</v>
          </cell>
          <cell r="B11346" t="str">
            <v>660</v>
          </cell>
          <cell r="C11346" t="str">
            <v>45</v>
          </cell>
          <cell r="D11346" t="str">
            <v>41</v>
          </cell>
          <cell r="E11346" t="str">
            <v>000</v>
          </cell>
          <cell r="F11346" t="str">
            <v>6350.01</v>
          </cell>
          <cell r="G11346" t="str">
            <v>Maintenance Agreements &amp; Licenses License/Software Maintenance</v>
          </cell>
          <cell r="H11346">
            <v>0</v>
          </cell>
          <cell r="I11346">
            <v>0</v>
          </cell>
          <cell r="J11346">
            <v>0</v>
          </cell>
          <cell r="K11346">
            <v>0</v>
          </cell>
          <cell r="L11346">
            <v>0</v>
          </cell>
          <cell r="M11346">
            <v>0</v>
          </cell>
          <cell r="N11346">
            <v>0</v>
          </cell>
          <cell r="O11346" t="str">
            <v>+++</v>
          </cell>
        </row>
        <row r="11347">
          <cell r="A11347" t="str">
            <v>660.45.41.000-6350.02</v>
          </cell>
          <cell r="B11347" t="str">
            <v>660</v>
          </cell>
          <cell r="C11347" t="str">
            <v>45</v>
          </cell>
          <cell r="D11347" t="str">
            <v>41</v>
          </cell>
          <cell r="E11347" t="str">
            <v>000</v>
          </cell>
          <cell r="F11347" t="str">
            <v>6350.02</v>
          </cell>
          <cell r="G11347" t="str">
            <v>Maintenance Agreements &amp; Licenses Hardware Maintenance</v>
          </cell>
          <cell r="H11347">
            <v>0</v>
          </cell>
          <cell r="I11347">
            <v>0</v>
          </cell>
          <cell r="J11347">
            <v>0</v>
          </cell>
          <cell r="K11347">
            <v>0</v>
          </cell>
          <cell r="L11347">
            <v>0</v>
          </cell>
          <cell r="M11347">
            <v>0</v>
          </cell>
          <cell r="N11347">
            <v>0</v>
          </cell>
          <cell r="O11347" t="str">
            <v>+++</v>
          </cell>
        </row>
        <row r="11348">
          <cell r="A11348" t="str">
            <v>660.45.41.000-6350.03</v>
          </cell>
          <cell r="B11348" t="str">
            <v>660</v>
          </cell>
          <cell r="C11348" t="str">
            <v>45</v>
          </cell>
          <cell r="D11348" t="str">
            <v>41</v>
          </cell>
          <cell r="E11348" t="str">
            <v>000</v>
          </cell>
          <cell r="F11348" t="str">
            <v>6350.03</v>
          </cell>
          <cell r="G11348" t="str">
            <v>Maintenance Agreements &amp; Licenses Maintenance Agreements</v>
          </cell>
          <cell r="H11348">
            <v>0</v>
          </cell>
          <cell r="I11348">
            <v>0</v>
          </cell>
          <cell r="J11348">
            <v>0</v>
          </cell>
          <cell r="K11348">
            <v>0</v>
          </cell>
          <cell r="L11348">
            <v>0</v>
          </cell>
          <cell r="M11348">
            <v>0</v>
          </cell>
          <cell r="N11348">
            <v>0</v>
          </cell>
          <cell r="O11348" t="str">
            <v>+++</v>
          </cell>
        </row>
        <row r="11349">
          <cell r="A11349" t="str">
            <v>660.45.41.000-6350.04</v>
          </cell>
          <cell r="B11349" t="str">
            <v>660</v>
          </cell>
          <cell r="C11349" t="str">
            <v>45</v>
          </cell>
          <cell r="D11349" t="str">
            <v>41</v>
          </cell>
          <cell r="E11349" t="str">
            <v>000</v>
          </cell>
          <cell r="F11349" t="str">
            <v>6350.04</v>
          </cell>
          <cell r="G11349" t="str">
            <v>Maintenance Agreements &amp; Licenses SCADA</v>
          </cell>
          <cell r="H11349">
            <v>0</v>
          </cell>
          <cell r="I11349">
            <v>0</v>
          </cell>
          <cell r="J11349">
            <v>0</v>
          </cell>
          <cell r="K11349">
            <v>0</v>
          </cell>
          <cell r="L11349">
            <v>0</v>
          </cell>
          <cell r="M11349">
            <v>0</v>
          </cell>
          <cell r="N11349">
            <v>0</v>
          </cell>
          <cell r="O11349" t="str">
            <v>+++</v>
          </cell>
        </row>
        <row r="11350">
          <cell r="A11350" t="str">
            <v>660.45.41.000-6350.05</v>
          </cell>
          <cell r="B11350" t="str">
            <v>660</v>
          </cell>
          <cell r="C11350" t="str">
            <v>45</v>
          </cell>
          <cell r="D11350" t="str">
            <v>41</v>
          </cell>
          <cell r="E11350" t="str">
            <v>000</v>
          </cell>
          <cell r="F11350" t="str">
            <v>6350.05</v>
          </cell>
          <cell r="G11350" t="str">
            <v>Maintenance Agreements &amp; Licenses Traffic Control</v>
          </cell>
          <cell r="H11350">
            <v>0</v>
          </cell>
          <cell r="I11350">
            <v>0</v>
          </cell>
          <cell r="J11350">
            <v>0</v>
          </cell>
          <cell r="K11350">
            <v>0</v>
          </cell>
          <cell r="L11350">
            <v>0</v>
          </cell>
          <cell r="M11350">
            <v>0</v>
          </cell>
          <cell r="N11350">
            <v>0</v>
          </cell>
          <cell r="O11350" t="str">
            <v>+++</v>
          </cell>
        </row>
        <row r="11351">
          <cell r="A11351" t="str">
            <v>660.45.41.000-6350.06</v>
          </cell>
          <cell r="B11351" t="str">
            <v>660</v>
          </cell>
          <cell r="C11351" t="str">
            <v>45</v>
          </cell>
          <cell r="D11351" t="str">
            <v>41</v>
          </cell>
          <cell r="E11351" t="str">
            <v>000</v>
          </cell>
          <cell r="F11351" t="str">
            <v>6350.06</v>
          </cell>
          <cell r="G11351" t="str">
            <v>Maintenance Agreements &amp; Licenses Streetlights</v>
          </cell>
          <cell r="H11351">
            <v>0</v>
          </cell>
          <cell r="I11351">
            <v>0</v>
          </cell>
          <cell r="J11351">
            <v>0</v>
          </cell>
          <cell r="K11351">
            <v>0</v>
          </cell>
          <cell r="L11351">
            <v>0</v>
          </cell>
          <cell r="M11351">
            <v>0</v>
          </cell>
          <cell r="N11351">
            <v>0</v>
          </cell>
          <cell r="O11351" t="str">
            <v>+++</v>
          </cell>
        </row>
        <row r="11352">
          <cell r="A11352" t="str">
            <v>660.45.41.000-6400.01</v>
          </cell>
          <cell r="B11352" t="str">
            <v>660</v>
          </cell>
          <cell r="C11352" t="str">
            <v>45</v>
          </cell>
          <cell r="D11352" t="str">
            <v>41</v>
          </cell>
          <cell r="E11352" t="str">
            <v>000</v>
          </cell>
          <cell r="F11352" t="str">
            <v>6400.01</v>
          </cell>
          <cell r="G11352" t="str">
            <v>Repairs &amp; Maintenance Building</v>
          </cell>
          <cell r="H11352">
            <v>0</v>
          </cell>
          <cell r="I11352">
            <v>0</v>
          </cell>
          <cell r="J11352">
            <v>0</v>
          </cell>
          <cell r="K11352">
            <v>0</v>
          </cell>
          <cell r="L11352">
            <v>0</v>
          </cell>
          <cell r="M11352">
            <v>0</v>
          </cell>
          <cell r="N11352">
            <v>0</v>
          </cell>
          <cell r="O11352" t="str">
            <v>+++</v>
          </cell>
        </row>
        <row r="11353">
          <cell r="A11353" t="str">
            <v>660.45.41.000-6400.02</v>
          </cell>
          <cell r="B11353" t="str">
            <v>660</v>
          </cell>
          <cell r="C11353" t="str">
            <v>45</v>
          </cell>
          <cell r="D11353" t="str">
            <v>41</v>
          </cell>
          <cell r="E11353" t="str">
            <v>000</v>
          </cell>
          <cell r="F11353" t="str">
            <v>6400.02</v>
          </cell>
          <cell r="G11353" t="str">
            <v>Repairs &amp; Maintenance Minor Equipment/Other</v>
          </cell>
          <cell r="H11353">
            <v>0</v>
          </cell>
          <cell r="I11353">
            <v>0</v>
          </cell>
          <cell r="J11353">
            <v>0</v>
          </cell>
          <cell r="K11353">
            <v>0</v>
          </cell>
          <cell r="L11353">
            <v>0</v>
          </cell>
          <cell r="M11353">
            <v>0</v>
          </cell>
          <cell r="N11353">
            <v>0</v>
          </cell>
          <cell r="O11353" t="str">
            <v>+++</v>
          </cell>
        </row>
        <row r="11354">
          <cell r="A11354" t="str">
            <v>660.45.41.000-6400.03</v>
          </cell>
          <cell r="B11354" t="str">
            <v>660</v>
          </cell>
          <cell r="C11354" t="str">
            <v>45</v>
          </cell>
          <cell r="D11354" t="str">
            <v>41</v>
          </cell>
          <cell r="E11354" t="str">
            <v>000</v>
          </cell>
          <cell r="F11354" t="str">
            <v>6400.03</v>
          </cell>
          <cell r="G11354" t="str">
            <v>Repairs &amp; Maintenance Major Repair &amp; Contingency</v>
          </cell>
          <cell r="H11354">
            <v>0</v>
          </cell>
          <cell r="I11354">
            <v>0</v>
          </cell>
          <cell r="J11354">
            <v>0</v>
          </cell>
          <cell r="K11354">
            <v>0</v>
          </cell>
          <cell r="L11354">
            <v>0</v>
          </cell>
          <cell r="M11354">
            <v>0</v>
          </cell>
          <cell r="N11354">
            <v>0</v>
          </cell>
          <cell r="O11354" t="str">
            <v>+++</v>
          </cell>
        </row>
        <row r="11355">
          <cell r="A11355" t="str">
            <v>660.45.41.000-6400.04</v>
          </cell>
          <cell r="B11355" t="str">
            <v>660</v>
          </cell>
          <cell r="C11355" t="str">
            <v>45</v>
          </cell>
          <cell r="D11355" t="str">
            <v>41</v>
          </cell>
          <cell r="E11355" t="str">
            <v>000</v>
          </cell>
          <cell r="F11355" t="str">
            <v>6400.04</v>
          </cell>
          <cell r="G11355" t="str">
            <v>Repairs &amp; Maintenance Equipment Rental</v>
          </cell>
          <cell r="H11355">
            <v>0</v>
          </cell>
          <cell r="I11355">
            <v>0</v>
          </cell>
          <cell r="J11355">
            <v>0</v>
          </cell>
          <cell r="K11355">
            <v>0</v>
          </cell>
          <cell r="L11355">
            <v>0</v>
          </cell>
          <cell r="M11355">
            <v>0</v>
          </cell>
          <cell r="N11355">
            <v>0</v>
          </cell>
          <cell r="O11355" t="str">
            <v>+++</v>
          </cell>
        </row>
        <row r="11356">
          <cell r="A11356" t="str">
            <v>660.45.41.000-6400.05</v>
          </cell>
          <cell r="B11356" t="str">
            <v>660</v>
          </cell>
          <cell r="C11356" t="str">
            <v>45</v>
          </cell>
          <cell r="D11356" t="str">
            <v>41</v>
          </cell>
          <cell r="E11356" t="str">
            <v>000</v>
          </cell>
          <cell r="F11356" t="str">
            <v>6400.05</v>
          </cell>
          <cell r="G11356" t="str">
            <v>Repairs &amp; Maintenance Vehicle</v>
          </cell>
          <cell r="H11356">
            <v>0</v>
          </cell>
          <cell r="I11356">
            <v>0</v>
          </cell>
          <cell r="J11356">
            <v>0</v>
          </cell>
          <cell r="K11356">
            <v>0</v>
          </cell>
          <cell r="L11356">
            <v>0</v>
          </cell>
          <cell r="M11356">
            <v>0</v>
          </cell>
          <cell r="N11356">
            <v>0</v>
          </cell>
          <cell r="O11356" t="str">
            <v>+++</v>
          </cell>
        </row>
        <row r="11357">
          <cell r="A11357" t="str">
            <v>660.45.41.000-6600.01</v>
          </cell>
          <cell r="B11357" t="str">
            <v>660</v>
          </cell>
          <cell r="C11357" t="str">
            <v>45</v>
          </cell>
          <cell r="D11357" t="str">
            <v>41</v>
          </cell>
          <cell r="E11357" t="str">
            <v>000</v>
          </cell>
          <cell r="F11357" t="str">
            <v>6600.01</v>
          </cell>
          <cell r="G11357" t="str">
            <v>Administrative Expenses Meetings</v>
          </cell>
          <cell r="H11357">
            <v>0</v>
          </cell>
          <cell r="I11357">
            <v>0</v>
          </cell>
          <cell r="J11357">
            <v>0</v>
          </cell>
          <cell r="K11357">
            <v>0</v>
          </cell>
          <cell r="L11357">
            <v>0</v>
          </cell>
          <cell r="M11357">
            <v>0</v>
          </cell>
          <cell r="N11357">
            <v>0</v>
          </cell>
          <cell r="O11357" t="str">
            <v>+++</v>
          </cell>
        </row>
        <row r="11358">
          <cell r="A11358" t="str">
            <v>660.45.41.000-6600.03</v>
          </cell>
          <cell r="B11358" t="str">
            <v>660</v>
          </cell>
          <cell r="C11358" t="str">
            <v>45</v>
          </cell>
          <cell r="D11358" t="str">
            <v>41</v>
          </cell>
          <cell r="E11358" t="str">
            <v>000</v>
          </cell>
          <cell r="F11358" t="str">
            <v>6600.03</v>
          </cell>
          <cell r="G11358" t="str">
            <v>Administrative Expenses Mileage Reimbursement</v>
          </cell>
          <cell r="H11358">
            <v>0</v>
          </cell>
          <cell r="I11358">
            <v>0</v>
          </cell>
          <cell r="J11358">
            <v>0</v>
          </cell>
          <cell r="K11358">
            <v>0</v>
          </cell>
          <cell r="L11358">
            <v>0</v>
          </cell>
          <cell r="M11358">
            <v>0</v>
          </cell>
          <cell r="N11358">
            <v>0</v>
          </cell>
          <cell r="O11358" t="str">
            <v>+++</v>
          </cell>
        </row>
        <row r="11359">
          <cell r="A11359" t="str">
            <v>660.45.41.000-6600.04</v>
          </cell>
          <cell r="B11359" t="str">
            <v>660</v>
          </cell>
          <cell r="C11359" t="str">
            <v>45</v>
          </cell>
          <cell r="D11359" t="str">
            <v>41</v>
          </cell>
          <cell r="E11359" t="str">
            <v>000</v>
          </cell>
          <cell r="F11359" t="str">
            <v>6600.04</v>
          </cell>
          <cell r="G11359" t="str">
            <v>Administrative Expenses Training/Conferences</v>
          </cell>
          <cell r="H11359">
            <v>0</v>
          </cell>
          <cell r="I11359">
            <v>0</v>
          </cell>
          <cell r="J11359">
            <v>0</v>
          </cell>
          <cell r="K11359">
            <v>0</v>
          </cell>
          <cell r="L11359">
            <v>0</v>
          </cell>
          <cell r="M11359">
            <v>0</v>
          </cell>
          <cell r="N11359">
            <v>0</v>
          </cell>
          <cell r="O11359" t="str">
            <v>+++</v>
          </cell>
        </row>
        <row r="11360">
          <cell r="A11360" t="str">
            <v>660.45.41.000-6600.05</v>
          </cell>
          <cell r="B11360" t="str">
            <v>660</v>
          </cell>
          <cell r="C11360" t="str">
            <v>45</v>
          </cell>
          <cell r="D11360" t="str">
            <v>41</v>
          </cell>
          <cell r="E11360" t="str">
            <v>000</v>
          </cell>
          <cell r="F11360" t="str">
            <v>6600.05</v>
          </cell>
          <cell r="G11360" t="str">
            <v>Administrative Expenses Public/Legal Advertisement</v>
          </cell>
          <cell r="H11360">
            <v>0</v>
          </cell>
          <cell r="I11360">
            <v>0</v>
          </cell>
          <cell r="J11360">
            <v>0</v>
          </cell>
          <cell r="K11360">
            <v>0</v>
          </cell>
          <cell r="L11360">
            <v>0</v>
          </cell>
          <cell r="M11360">
            <v>0</v>
          </cell>
          <cell r="N11360">
            <v>0</v>
          </cell>
          <cell r="O11360" t="str">
            <v>+++</v>
          </cell>
        </row>
        <row r="11361">
          <cell r="A11361" t="str">
            <v>660.45.41.000-6600.06</v>
          </cell>
          <cell r="B11361" t="str">
            <v>660</v>
          </cell>
          <cell r="C11361" t="str">
            <v>45</v>
          </cell>
          <cell r="D11361" t="str">
            <v>41</v>
          </cell>
          <cell r="E11361" t="str">
            <v>000</v>
          </cell>
          <cell r="F11361" t="str">
            <v>6600.06</v>
          </cell>
          <cell r="G11361" t="str">
            <v>Administrative Expenses Property/Building Rental</v>
          </cell>
          <cell r="H11361">
            <v>0</v>
          </cell>
          <cell r="I11361">
            <v>0</v>
          </cell>
          <cell r="J11361">
            <v>0</v>
          </cell>
          <cell r="K11361">
            <v>0</v>
          </cell>
          <cell r="L11361">
            <v>0</v>
          </cell>
          <cell r="M11361">
            <v>0</v>
          </cell>
          <cell r="N11361">
            <v>0</v>
          </cell>
          <cell r="O11361" t="str">
            <v>+++</v>
          </cell>
        </row>
        <row r="11362">
          <cell r="A11362" t="str">
            <v>660.45.41.000-6600.07</v>
          </cell>
          <cell r="B11362" t="str">
            <v>660</v>
          </cell>
          <cell r="C11362" t="str">
            <v>45</v>
          </cell>
          <cell r="D11362" t="str">
            <v>41</v>
          </cell>
          <cell r="E11362" t="str">
            <v>000</v>
          </cell>
          <cell r="F11362" t="str">
            <v>6600.07</v>
          </cell>
          <cell r="G11362" t="str">
            <v>Administrative Expenses Employee Recruitment</v>
          </cell>
          <cell r="H11362">
            <v>0</v>
          </cell>
          <cell r="I11362">
            <v>0</v>
          </cell>
          <cell r="J11362">
            <v>0</v>
          </cell>
          <cell r="K11362">
            <v>0</v>
          </cell>
          <cell r="L11362">
            <v>0</v>
          </cell>
          <cell r="M11362">
            <v>0</v>
          </cell>
          <cell r="N11362">
            <v>0</v>
          </cell>
          <cell r="O11362" t="str">
            <v>+++</v>
          </cell>
        </row>
        <row r="11363">
          <cell r="A11363" t="str">
            <v>660.45.41.000-6600.08</v>
          </cell>
          <cell r="B11363" t="str">
            <v>660</v>
          </cell>
          <cell r="C11363" t="str">
            <v>45</v>
          </cell>
          <cell r="D11363" t="str">
            <v>41</v>
          </cell>
          <cell r="E11363" t="str">
            <v>000</v>
          </cell>
          <cell r="F11363" t="str">
            <v>6600.08</v>
          </cell>
          <cell r="G11363" t="str">
            <v>Administrative Expenses Employee Recognition</v>
          </cell>
          <cell r="H11363">
            <v>0</v>
          </cell>
          <cell r="I11363">
            <v>0</v>
          </cell>
          <cell r="J11363">
            <v>0</v>
          </cell>
          <cell r="K11363">
            <v>0</v>
          </cell>
          <cell r="L11363">
            <v>0</v>
          </cell>
          <cell r="M11363">
            <v>0</v>
          </cell>
          <cell r="N11363">
            <v>0</v>
          </cell>
          <cell r="O11363" t="str">
            <v>+++</v>
          </cell>
        </row>
        <row r="11364">
          <cell r="A11364" t="str">
            <v>660.45.41.000-6600.14</v>
          </cell>
          <cell r="B11364" t="str">
            <v>660</v>
          </cell>
          <cell r="C11364" t="str">
            <v>45</v>
          </cell>
          <cell r="D11364" t="str">
            <v>41</v>
          </cell>
          <cell r="E11364" t="str">
            <v>000</v>
          </cell>
          <cell r="F11364" t="str">
            <v>6600.14</v>
          </cell>
          <cell r="G11364" t="str">
            <v>Administrative Expenses Filing/Recording Fee</v>
          </cell>
          <cell r="H11364">
            <v>0</v>
          </cell>
          <cell r="I11364">
            <v>0</v>
          </cell>
          <cell r="J11364">
            <v>0</v>
          </cell>
          <cell r="K11364">
            <v>0</v>
          </cell>
          <cell r="L11364">
            <v>0</v>
          </cell>
          <cell r="M11364">
            <v>0</v>
          </cell>
          <cell r="N11364">
            <v>0</v>
          </cell>
          <cell r="O11364" t="str">
            <v>+++</v>
          </cell>
        </row>
        <row r="11365">
          <cell r="A11365" t="str">
            <v>660.45.41.000-6600.24</v>
          </cell>
          <cell r="B11365" t="str">
            <v>660</v>
          </cell>
          <cell r="C11365" t="str">
            <v>45</v>
          </cell>
          <cell r="D11365" t="str">
            <v>41</v>
          </cell>
          <cell r="E11365" t="str">
            <v>000</v>
          </cell>
          <cell r="F11365" t="str">
            <v>6600.24</v>
          </cell>
          <cell r="G11365" t="str">
            <v>Administrative Expenses Marketing</v>
          </cell>
          <cell r="H11365">
            <v>0</v>
          </cell>
          <cell r="I11365">
            <v>0</v>
          </cell>
          <cell r="J11365">
            <v>0</v>
          </cell>
          <cell r="K11365">
            <v>0</v>
          </cell>
          <cell r="L11365">
            <v>0</v>
          </cell>
          <cell r="M11365">
            <v>0</v>
          </cell>
          <cell r="N11365">
            <v>0</v>
          </cell>
          <cell r="O11365" t="str">
            <v>+++</v>
          </cell>
        </row>
        <row r="11366">
          <cell r="A11366" t="str">
            <v>660.45.41.000-6600.25</v>
          </cell>
          <cell r="B11366" t="str">
            <v>660</v>
          </cell>
          <cell r="C11366" t="str">
            <v>45</v>
          </cell>
          <cell r="D11366" t="str">
            <v>41</v>
          </cell>
          <cell r="E11366" t="str">
            <v>000</v>
          </cell>
          <cell r="F11366" t="str">
            <v>6600.25</v>
          </cell>
          <cell r="G11366" t="str">
            <v>Administrative Expenses Support Services-Indirect Labor</v>
          </cell>
          <cell r="H11366">
            <v>0</v>
          </cell>
          <cell r="I11366">
            <v>0</v>
          </cell>
          <cell r="J11366">
            <v>0</v>
          </cell>
          <cell r="K11366">
            <v>0</v>
          </cell>
          <cell r="L11366">
            <v>0</v>
          </cell>
          <cell r="M11366">
            <v>0</v>
          </cell>
          <cell r="N11366">
            <v>0</v>
          </cell>
          <cell r="O11366" t="str">
            <v>+++</v>
          </cell>
        </row>
        <row r="11367">
          <cell r="A11367" t="str">
            <v>660.45.41.000-6600.26</v>
          </cell>
          <cell r="B11367" t="str">
            <v>660</v>
          </cell>
          <cell r="C11367" t="str">
            <v>45</v>
          </cell>
          <cell r="D11367" t="str">
            <v>41</v>
          </cell>
          <cell r="E11367" t="str">
            <v>000</v>
          </cell>
          <cell r="F11367" t="str">
            <v>6600.26</v>
          </cell>
          <cell r="G11367" t="str">
            <v>Administrative Expenses Support Services-IT</v>
          </cell>
          <cell r="H11367">
            <v>0</v>
          </cell>
          <cell r="I11367">
            <v>0</v>
          </cell>
          <cell r="J11367">
            <v>0</v>
          </cell>
          <cell r="K11367">
            <v>0</v>
          </cell>
          <cell r="L11367">
            <v>0</v>
          </cell>
          <cell r="M11367">
            <v>0</v>
          </cell>
          <cell r="N11367">
            <v>0</v>
          </cell>
          <cell r="O11367" t="str">
            <v>+++</v>
          </cell>
        </row>
        <row r="11368">
          <cell r="A11368" t="str">
            <v>660.45.41.000-6600.27</v>
          </cell>
          <cell r="B11368" t="str">
            <v>660</v>
          </cell>
          <cell r="C11368" t="str">
            <v>45</v>
          </cell>
          <cell r="D11368" t="str">
            <v>41</v>
          </cell>
          <cell r="E11368" t="str">
            <v>000</v>
          </cell>
          <cell r="F11368" t="str">
            <v>6600.27</v>
          </cell>
          <cell r="G11368" t="str">
            <v>Administrative Expenses Support Services-Direct Labor</v>
          </cell>
          <cell r="H11368">
            <v>0</v>
          </cell>
          <cell r="I11368">
            <v>0</v>
          </cell>
          <cell r="J11368">
            <v>0</v>
          </cell>
          <cell r="K11368">
            <v>0</v>
          </cell>
          <cell r="L11368">
            <v>0</v>
          </cell>
          <cell r="M11368">
            <v>0</v>
          </cell>
          <cell r="N11368">
            <v>0</v>
          </cell>
          <cell r="O11368" t="str">
            <v>+++</v>
          </cell>
        </row>
        <row r="11369">
          <cell r="A11369" t="str">
            <v>660.45.41.000-6600.29</v>
          </cell>
          <cell r="B11369" t="str">
            <v>660</v>
          </cell>
          <cell r="C11369" t="str">
            <v>45</v>
          </cell>
          <cell r="D11369" t="str">
            <v>41</v>
          </cell>
          <cell r="E11369" t="str">
            <v>000</v>
          </cell>
          <cell r="F11369" t="str">
            <v>6600.29</v>
          </cell>
          <cell r="G11369" t="str">
            <v>Administrative Expenses Administration &amp; Planning</v>
          </cell>
          <cell r="H11369">
            <v>0</v>
          </cell>
          <cell r="I11369">
            <v>0</v>
          </cell>
          <cell r="J11369">
            <v>0</v>
          </cell>
          <cell r="K11369">
            <v>0</v>
          </cell>
          <cell r="L11369">
            <v>0</v>
          </cell>
          <cell r="M11369">
            <v>0</v>
          </cell>
          <cell r="N11369">
            <v>0</v>
          </cell>
          <cell r="O11369" t="str">
            <v>+++</v>
          </cell>
        </row>
        <row r="11370">
          <cell r="A11370" t="str">
            <v>660.45.41.000-6600.30</v>
          </cell>
          <cell r="B11370" t="str">
            <v>660</v>
          </cell>
          <cell r="C11370" t="str">
            <v>45</v>
          </cell>
          <cell r="D11370" t="str">
            <v>41</v>
          </cell>
          <cell r="E11370" t="str">
            <v>000</v>
          </cell>
          <cell r="F11370" t="str">
            <v>6600.30</v>
          </cell>
          <cell r="G11370" t="str">
            <v>Administrative Expenses Other Expenses</v>
          </cell>
          <cell r="H11370">
            <v>0</v>
          </cell>
          <cell r="I11370">
            <v>0</v>
          </cell>
          <cell r="J11370">
            <v>0</v>
          </cell>
          <cell r="K11370">
            <v>0</v>
          </cell>
          <cell r="L11370">
            <v>0</v>
          </cell>
          <cell r="M11370">
            <v>0</v>
          </cell>
          <cell r="N11370">
            <v>0</v>
          </cell>
          <cell r="O11370" t="str">
            <v>+++</v>
          </cell>
        </row>
        <row r="11371">
          <cell r="A11371" t="str">
            <v>660.45.41.000-7000.03</v>
          </cell>
          <cell r="B11371" t="str">
            <v>660</v>
          </cell>
          <cell r="C11371" t="str">
            <v>45</v>
          </cell>
          <cell r="D11371" t="str">
            <v>41</v>
          </cell>
          <cell r="E11371" t="str">
            <v>000</v>
          </cell>
          <cell r="F11371" t="str">
            <v>7000.03</v>
          </cell>
          <cell r="G11371" t="str">
            <v>Capital Outlay Operations Equip-Minor</v>
          </cell>
          <cell r="H11371">
            <v>0</v>
          </cell>
          <cell r="I11371">
            <v>0</v>
          </cell>
          <cell r="J11371">
            <v>0</v>
          </cell>
          <cell r="K11371">
            <v>0</v>
          </cell>
          <cell r="L11371">
            <v>0</v>
          </cell>
          <cell r="M11371">
            <v>0</v>
          </cell>
          <cell r="N11371">
            <v>0</v>
          </cell>
          <cell r="O11371" t="str">
            <v>+++</v>
          </cell>
        </row>
        <row r="11372">
          <cell r="A11372" t="str">
            <v>660.45.41.000-7000.04</v>
          </cell>
          <cell r="B11372" t="str">
            <v>660</v>
          </cell>
          <cell r="C11372" t="str">
            <v>45</v>
          </cell>
          <cell r="D11372" t="str">
            <v>41</v>
          </cell>
          <cell r="E11372" t="str">
            <v>000</v>
          </cell>
          <cell r="F11372" t="str">
            <v>7000.04</v>
          </cell>
          <cell r="G11372" t="str">
            <v>Capital Outlay Operations Equipment-Major</v>
          </cell>
          <cell r="H11372">
            <v>0</v>
          </cell>
          <cell r="I11372">
            <v>0</v>
          </cell>
          <cell r="J11372">
            <v>0</v>
          </cell>
          <cell r="K11372">
            <v>0</v>
          </cell>
          <cell r="L11372">
            <v>0</v>
          </cell>
          <cell r="M11372">
            <v>0</v>
          </cell>
          <cell r="N11372">
            <v>0</v>
          </cell>
          <cell r="O11372" t="str">
            <v>+++</v>
          </cell>
        </row>
        <row r="11373">
          <cell r="A11373" t="str">
            <v>660.45.41.000-7000.07</v>
          </cell>
          <cell r="B11373" t="str">
            <v>660</v>
          </cell>
          <cell r="C11373" t="str">
            <v>45</v>
          </cell>
          <cell r="D11373" t="str">
            <v>41</v>
          </cell>
          <cell r="E11373" t="str">
            <v>000</v>
          </cell>
          <cell r="F11373" t="str">
            <v>7000.07</v>
          </cell>
          <cell r="G11373" t="str">
            <v>Capital Outlay Computer Hardware</v>
          </cell>
          <cell r="H11373">
            <v>0</v>
          </cell>
          <cell r="I11373">
            <v>0</v>
          </cell>
          <cell r="J11373">
            <v>0</v>
          </cell>
          <cell r="K11373">
            <v>0</v>
          </cell>
          <cell r="L11373">
            <v>0</v>
          </cell>
          <cell r="M11373">
            <v>0</v>
          </cell>
          <cell r="N11373">
            <v>0</v>
          </cell>
          <cell r="O11373" t="str">
            <v>+++</v>
          </cell>
        </row>
        <row r="11374">
          <cell r="A11374" t="str">
            <v>660.45.41.000-7000.08</v>
          </cell>
          <cell r="B11374" t="str">
            <v>660</v>
          </cell>
          <cell r="C11374" t="str">
            <v>45</v>
          </cell>
          <cell r="D11374" t="str">
            <v>41</v>
          </cell>
          <cell r="E11374" t="str">
            <v>000</v>
          </cell>
          <cell r="F11374" t="str">
            <v>7000.08</v>
          </cell>
          <cell r="G11374" t="str">
            <v>Capital Outlay Computer Software</v>
          </cell>
          <cell r="H11374">
            <v>0</v>
          </cell>
          <cell r="I11374">
            <v>0</v>
          </cell>
          <cell r="J11374">
            <v>0</v>
          </cell>
          <cell r="K11374">
            <v>0</v>
          </cell>
          <cell r="L11374">
            <v>0</v>
          </cell>
          <cell r="M11374">
            <v>0</v>
          </cell>
          <cell r="N11374">
            <v>0</v>
          </cell>
          <cell r="O11374" t="str">
            <v>+++</v>
          </cell>
        </row>
        <row r="11375">
          <cell r="A11375" t="str">
            <v>660.45.41.000-7000.12</v>
          </cell>
          <cell r="B11375" t="str">
            <v>660</v>
          </cell>
          <cell r="C11375" t="str">
            <v>45</v>
          </cell>
          <cell r="D11375" t="str">
            <v>41</v>
          </cell>
          <cell r="E11375" t="str">
            <v>000</v>
          </cell>
          <cell r="F11375" t="str">
            <v>7000.12</v>
          </cell>
          <cell r="G11375" t="str">
            <v>Capital Outlay Furniture</v>
          </cell>
          <cell r="H11375">
            <v>0</v>
          </cell>
          <cell r="I11375">
            <v>0</v>
          </cell>
          <cell r="J11375">
            <v>0</v>
          </cell>
          <cell r="K11375">
            <v>0</v>
          </cell>
          <cell r="L11375">
            <v>0</v>
          </cell>
          <cell r="M11375">
            <v>0</v>
          </cell>
          <cell r="N11375">
            <v>0</v>
          </cell>
          <cell r="O11375" t="str">
            <v>+++</v>
          </cell>
        </row>
        <row r="11376">
          <cell r="A11376" t="str">
            <v>660.45.41.000-7000.99</v>
          </cell>
          <cell r="B11376" t="str">
            <v>660</v>
          </cell>
          <cell r="C11376" t="str">
            <v>45</v>
          </cell>
          <cell r="D11376" t="str">
            <v>41</v>
          </cell>
          <cell r="E11376" t="str">
            <v>000</v>
          </cell>
          <cell r="F11376" t="str">
            <v>7000.99</v>
          </cell>
          <cell r="G11376" t="str">
            <v>Capital Outlay General</v>
          </cell>
          <cell r="H11376">
            <v>0</v>
          </cell>
          <cell r="I11376">
            <v>0</v>
          </cell>
          <cell r="J11376">
            <v>0</v>
          </cell>
          <cell r="K11376">
            <v>0</v>
          </cell>
          <cell r="L11376">
            <v>0</v>
          </cell>
          <cell r="M11376">
            <v>0</v>
          </cell>
          <cell r="N11376">
            <v>0</v>
          </cell>
          <cell r="O11376" t="str">
            <v>+++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BudgetaryBudgetCrossOrganiza"/>
    </sheetNames>
    <sheetDataSet>
      <sheetData sheetId="0">
        <row r="2">
          <cell r="A2" t="str">
            <v>660.40.75.001-4450.14</v>
          </cell>
          <cell r="B2" t="str">
            <v>4450.14</v>
          </cell>
          <cell r="C2" t="str">
            <v>660.40.75.001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 t="str">
            <v>+++</v>
          </cell>
          <cell r="L2">
            <v>0</v>
          </cell>
          <cell r="M2" t="str">
            <v>4450.14 - Intergovernmental Grants-Federal CMAQ Program</v>
          </cell>
        </row>
        <row r="3">
          <cell r="A3" t="str">
            <v>660.40.75.001-4475.10</v>
          </cell>
          <cell r="B3" t="str">
            <v>4475.10</v>
          </cell>
          <cell r="C3" t="str">
            <v>660.40.75.001</v>
          </cell>
          <cell r="D3">
            <v>19500</v>
          </cell>
          <cell r="E3">
            <v>20645</v>
          </cell>
          <cell r="F3">
            <v>40145</v>
          </cell>
          <cell r="G3">
            <v>0</v>
          </cell>
          <cell r="H3">
            <v>0</v>
          </cell>
          <cell r="I3">
            <v>21245</v>
          </cell>
          <cell r="J3">
            <v>18900</v>
          </cell>
          <cell r="K3">
            <v>0.53</v>
          </cell>
          <cell r="L3">
            <v>800</v>
          </cell>
          <cell r="M3" t="str">
            <v>4475.10 - Intergovernmental Grants-State/County Used Oil Recycling</v>
          </cell>
        </row>
        <row r="4">
          <cell r="A4" t="str">
            <v>660.40.75.001-4475.11</v>
          </cell>
          <cell r="B4" t="str">
            <v>4475.11</v>
          </cell>
          <cell r="C4" t="str">
            <v>660.40.75.001</v>
          </cell>
          <cell r="D4">
            <v>0</v>
          </cell>
          <cell r="E4">
            <v>52123</v>
          </cell>
          <cell r="F4">
            <v>52123</v>
          </cell>
          <cell r="G4">
            <v>0</v>
          </cell>
          <cell r="H4">
            <v>0</v>
          </cell>
          <cell r="I4">
            <v>52123.5</v>
          </cell>
          <cell r="J4">
            <v>-0.5</v>
          </cell>
          <cell r="K4">
            <v>1</v>
          </cell>
          <cell r="L4">
            <v>0</v>
          </cell>
          <cell r="M4" t="str">
            <v>4475.11 - Intergovernmental Grants-State/County Beverage Container</v>
          </cell>
        </row>
        <row r="5">
          <cell r="A5" t="str">
            <v>660.40.75.001-4475.26</v>
          </cell>
          <cell r="B5" t="str">
            <v>4475.26</v>
          </cell>
          <cell r="C5" t="str">
            <v>660.40.75.001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 t="str">
            <v>+++</v>
          </cell>
          <cell r="L5">
            <v>0</v>
          </cell>
          <cell r="M5" t="str">
            <v>4475.26 - Intergovernmental Grants-State/County SJV Air Pollution Grant</v>
          </cell>
        </row>
        <row r="6">
          <cell r="A6" t="str">
            <v>660.40.75.001-4500.19</v>
          </cell>
          <cell r="B6" t="str">
            <v>4500.19</v>
          </cell>
          <cell r="C6" t="str">
            <v>660.40.75.001</v>
          </cell>
          <cell r="D6">
            <v>7724500</v>
          </cell>
          <cell r="E6">
            <v>0</v>
          </cell>
          <cell r="F6">
            <v>7724500</v>
          </cell>
          <cell r="G6">
            <v>668550.49</v>
          </cell>
          <cell r="H6">
            <v>0</v>
          </cell>
          <cell r="I6">
            <v>7296899.3600000003</v>
          </cell>
          <cell r="J6">
            <v>427600.64000000001</v>
          </cell>
          <cell r="K6">
            <v>0.94</v>
          </cell>
          <cell r="L6">
            <v>6384050.1799999997</v>
          </cell>
          <cell r="M6" t="str">
            <v>4500.19 - Charges for Services-Public Works Solid Waste-Residential</v>
          </cell>
        </row>
        <row r="7">
          <cell r="A7" t="str">
            <v>660.40.75.620-4500.19</v>
          </cell>
          <cell r="B7" t="str">
            <v>4500.19</v>
          </cell>
          <cell r="C7" t="str">
            <v>660.40.75.620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 t="str">
            <v>+++</v>
          </cell>
          <cell r="L7">
            <v>0</v>
          </cell>
          <cell r="M7" t="str">
            <v>4500.19 - Charges for Services-Public Works Solid Waste-Residential</v>
          </cell>
        </row>
        <row r="8">
          <cell r="A8" t="str">
            <v>660.40.75.001-4500.20</v>
          </cell>
          <cell r="B8" t="str">
            <v>4500.20</v>
          </cell>
          <cell r="C8" t="str">
            <v>660.40.75.001</v>
          </cell>
          <cell r="D8">
            <v>3600000</v>
          </cell>
          <cell r="E8">
            <v>0</v>
          </cell>
          <cell r="F8">
            <v>3600000</v>
          </cell>
          <cell r="G8">
            <v>335141.12</v>
          </cell>
          <cell r="H8">
            <v>0</v>
          </cell>
          <cell r="I8">
            <v>4068360.41</v>
          </cell>
          <cell r="J8">
            <v>-468360.41</v>
          </cell>
          <cell r="K8">
            <v>1.1299999999999999</v>
          </cell>
          <cell r="L8">
            <v>3371081.78</v>
          </cell>
          <cell r="M8" t="str">
            <v>4500.20 - Charges for Services-Public Works Solid Waste-Commercial</v>
          </cell>
        </row>
        <row r="9">
          <cell r="A9" t="str">
            <v>660.40.75.610-4500.20</v>
          </cell>
          <cell r="B9" t="str">
            <v>4500.20</v>
          </cell>
          <cell r="C9" t="str">
            <v>660.40.75.610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str">
            <v>+++</v>
          </cell>
          <cell r="L9">
            <v>0</v>
          </cell>
          <cell r="M9" t="str">
            <v>4500.20 - Charges for Services-Public Works Solid Waste-Commercial</v>
          </cell>
        </row>
        <row r="10">
          <cell r="A10" t="str">
            <v>660.40.75.001-4500.21</v>
          </cell>
          <cell r="B10" t="str">
            <v>4500.21</v>
          </cell>
          <cell r="C10" t="str">
            <v>660.40.75.001</v>
          </cell>
          <cell r="D10">
            <v>700000</v>
          </cell>
          <cell r="E10">
            <v>0</v>
          </cell>
          <cell r="F10">
            <v>700000</v>
          </cell>
          <cell r="G10">
            <v>169561.15</v>
          </cell>
          <cell r="H10">
            <v>0</v>
          </cell>
          <cell r="I10">
            <v>948601.6</v>
          </cell>
          <cell r="J10">
            <v>-248601.60000000001</v>
          </cell>
          <cell r="K10">
            <v>1.36</v>
          </cell>
          <cell r="L10">
            <v>685371.89</v>
          </cell>
          <cell r="M10" t="str">
            <v>4500.21 - Charges for Services-Public Works Solid Waste-Drop Box</v>
          </cell>
        </row>
        <row r="11">
          <cell r="A11" t="str">
            <v>660.40.75.610-4500.21</v>
          </cell>
          <cell r="B11" t="str">
            <v>4500.21</v>
          </cell>
          <cell r="C11" t="str">
            <v>660.40.75.610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 t="str">
            <v>+++</v>
          </cell>
          <cell r="L11">
            <v>0</v>
          </cell>
          <cell r="M11" t="str">
            <v>4500.21 - Charges for Services-Public Works Solid Waste-Drop Box</v>
          </cell>
        </row>
        <row r="12">
          <cell r="A12" t="str">
            <v>660.40.75.001-4500.24</v>
          </cell>
          <cell r="B12" t="str">
            <v>4500.24</v>
          </cell>
          <cell r="C12" t="str">
            <v>660.40.75.001</v>
          </cell>
          <cell r="D12">
            <v>20000</v>
          </cell>
          <cell r="E12">
            <v>0</v>
          </cell>
          <cell r="F12">
            <v>20000</v>
          </cell>
          <cell r="G12">
            <v>2556.1</v>
          </cell>
          <cell r="H12">
            <v>0</v>
          </cell>
          <cell r="I12">
            <v>23500.94</v>
          </cell>
          <cell r="J12">
            <v>-3500.94</v>
          </cell>
          <cell r="K12">
            <v>1.18</v>
          </cell>
          <cell r="L12">
            <v>65873.53</v>
          </cell>
          <cell r="M12" t="str">
            <v>4500.24 - Charges for Services-Public Works Penalties</v>
          </cell>
        </row>
        <row r="13">
          <cell r="A13" t="str">
            <v>660.40.75.001-4500.46</v>
          </cell>
          <cell r="B13" t="str">
            <v>4500.46</v>
          </cell>
          <cell r="C13" t="str">
            <v>660.40.75.001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str">
            <v>+++</v>
          </cell>
          <cell r="L13">
            <v>16800</v>
          </cell>
          <cell r="M13" t="str">
            <v>4500.46 - Charges for Services-Public Works Solid Waste - Service Initiation</v>
          </cell>
        </row>
        <row r="14">
          <cell r="A14" t="str">
            <v>660.40.75.001-4700.01</v>
          </cell>
          <cell r="B14" t="str">
            <v>4700.01</v>
          </cell>
          <cell r="C14" t="str">
            <v>660.40.75.001</v>
          </cell>
          <cell r="D14">
            <v>20000</v>
          </cell>
          <cell r="E14">
            <v>0</v>
          </cell>
          <cell r="F14">
            <v>20000</v>
          </cell>
          <cell r="G14">
            <v>7561.19</v>
          </cell>
          <cell r="H14">
            <v>0</v>
          </cell>
          <cell r="I14">
            <v>13997.3</v>
          </cell>
          <cell r="J14">
            <v>6002.7</v>
          </cell>
          <cell r="K14">
            <v>0.7</v>
          </cell>
          <cell r="L14">
            <v>18652.84</v>
          </cell>
          <cell r="M14" t="str">
            <v>4700.01 - Investment Earnings Interest on Investments</v>
          </cell>
        </row>
        <row r="15">
          <cell r="A15" t="str">
            <v>660.40.75.001-4700.10</v>
          </cell>
          <cell r="B15" t="str">
            <v>4700.10</v>
          </cell>
          <cell r="C15" t="str">
            <v>660.40.75.001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str">
            <v>+++</v>
          </cell>
          <cell r="L15">
            <v>0</v>
          </cell>
          <cell r="M15" t="str">
            <v>4700.10 - Investment Earnings Used Oil Block Grant</v>
          </cell>
        </row>
        <row r="16">
          <cell r="A16" t="str">
            <v>660.40.75.001-4700.19</v>
          </cell>
          <cell r="B16" t="str">
            <v>4700.19</v>
          </cell>
          <cell r="C16" t="str">
            <v>660.40.75.001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 t="str">
            <v>+++</v>
          </cell>
          <cell r="L16">
            <v>0</v>
          </cell>
          <cell r="M16" t="str">
            <v>4700.19 - Investment Earnings Market Value Change</v>
          </cell>
        </row>
        <row r="17">
          <cell r="A17" t="str">
            <v>660.40.75.001-4700.21</v>
          </cell>
          <cell r="B17" t="str">
            <v>4700.21</v>
          </cell>
          <cell r="C17" t="str">
            <v>660.40.75.001</v>
          </cell>
          <cell r="D17">
            <v>-3000</v>
          </cell>
          <cell r="E17">
            <v>0</v>
          </cell>
          <cell r="F17">
            <v>-3000</v>
          </cell>
          <cell r="G17">
            <v>-68.709999999999994</v>
          </cell>
          <cell r="H17">
            <v>0</v>
          </cell>
          <cell r="I17">
            <v>-1060.5999999999999</v>
          </cell>
          <cell r="J17">
            <v>-1939.4</v>
          </cell>
          <cell r="K17">
            <v>0.35</v>
          </cell>
          <cell r="L17">
            <v>-1376.31</v>
          </cell>
          <cell r="M17" t="str">
            <v>4700.21 - Investment Earnings Unallocated Investment Expense</v>
          </cell>
        </row>
        <row r="18">
          <cell r="A18" t="str">
            <v>660.40.75.001-4850.01</v>
          </cell>
          <cell r="B18" t="str">
            <v>4850.01</v>
          </cell>
          <cell r="C18" t="str">
            <v>660.40.75.001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1126</v>
          </cell>
          <cell r="J18">
            <v>-1126</v>
          </cell>
          <cell r="K18" t="str">
            <v>+++</v>
          </cell>
          <cell r="L18">
            <v>3150</v>
          </cell>
          <cell r="M18" t="str">
            <v>4850.01 - Other Revenue Sale of Property</v>
          </cell>
        </row>
        <row r="19">
          <cell r="A19" t="str">
            <v>660.40.75.001-4850.07</v>
          </cell>
          <cell r="B19" t="str">
            <v>4850.07</v>
          </cell>
          <cell r="C19" t="str">
            <v>660.40.75.001</v>
          </cell>
          <cell r="D19">
            <v>12500</v>
          </cell>
          <cell r="E19">
            <v>0</v>
          </cell>
          <cell r="F19">
            <v>12500</v>
          </cell>
          <cell r="G19">
            <v>116651.25</v>
          </cell>
          <cell r="H19">
            <v>0</v>
          </cell>
          <cell r="I19">
            <v>126768.28</v>
          </cell>
          <cell r="J19">
            <v>-114268.28</v>
          </cell>
          <cell r="K19">
            <v>10.14</v>
          </cell>
          <cell r="L19">
            <v>14979.67</v>
          </cell>
          <cell r="M19" t="str">
            <v>4850.07 - Other Revenue Misc Reimbursement</v>
          </cell>
        </row>
        <row r="20">
          <cell r="A20" t="str">
            <v>660.40.75.001-4850.12</v>
          </cell>
          <cell r="B20" t="str">
            <v>4850.12</v>
          </cell>
          <cell r="C20" t="str">
            <v>660.40.75.001</v>
          </cell>
          <cell r="D20">
            <v>2500</v>
          </cell>
          <cell r="E20">
            <v>0</v>
          </cell>
          <cell r="F20">
            <v>2500</v>
          </cell>
          <cell r="G20">
            <v>0</v>
          </cell>
          <cell r="H20">
            <v>0</v>
          </cell>
          <cell r="I20">
            <v>0</v>
          </cell>
          <cell r="J20">
            <v>2500</v>
          </cell>
          <cell r="K20">
            <v>0</v>
          </cell>
          <cell r="L20">
            <v>1252.32</v>
          </cell>
          <cell r="M20" t="str">
            <v>4850.12 - Other Revenue Miscellaneous Receipts</v>
          </cell>
        </row>
        <row r="21">
          <cell r="A21" t="str">
            <v>660.40.75.001-4850.14</v>
          </cell>
          <cell r="B21" t="str">
            <v>4850.14</v>
          </cell>
          <cell r="C21" t="str">
            <v>660.40.75.001</v>
          </cell>
          <cell r="D21">
            <v>70000</v>
          </cell>
          <cell r="E21">
            <v>0</v>
          </cell>
          <cell r="F21">
            <v>70000</v>
          </cell>
          <cell r="G21">
            <v>614.71</v>
          </cell>
          <cell r="H21">
            <v>0</v>
          </cell>
          <cell r="I21">
            <v>39703.01</v>
          </cell>
          <cell r="J21">
            <v>30296.99</v>
          </cell>
          <cell r="K21">
            <v>0.56999999999999995</v>
          </cell>
          <cell r="L21">
            <v>96512.48</v>
          </cell>
          <cell r="M21" t="str">
            <v>4850.14 - Other Revenue Curbside Recyclables</v>
          </cell>
        </row>
        <row r="22">
          <cell r="A22" t="str">
            <v>660.40.75.001-4850.15</v>
          </cell>
          <cell r="B22" t="str">
            <v>4850.15</v>
          </cell>
          <cell r="C22" t="str">
            <v>660.40.75.001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 t="str">
            <v>+++</v>
          </cell>
          <cell r="L22">
            <v>53909.32</v>
          </cell>
          <cell r="M22" t="str">
            <v>4850.15 - Other Revenue Beverage Container</v>
          </cell>
        </row>
        <row r="23">
          <cell r="A23" t="str">
            <v>660.40.75.001-4850.29</v>
          </cell>
          <cell r="B23" t="str">
            <v>4850.29</v>
          </cell>
          <cell r="C23" t="str">
            <v>660.40.75.001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str">
            <v>+++</v>
          </cell>
          <cell r="L23">
            <v>0</v>
          </cell>
          <cell r="M23" t="str">
            <v>4850.29 - Other Revenue Discounts</v>
          </cell>
        </row>
        <row r="24">
          <cell r="A24" t="str">
            <v>660.40.75.001-4850.37</v>
          </cell>
          <cell r="B24" t="str">
            <v>4850.37</v>
          </cell>
          <cell r="C24" t="str">
            <v>660.40.75.001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str">
            <v>+++</v>
          </cell>
          <cell r="L24">
            <v>1782</v>
          </cell>
          <cell r="M24" t="str">
            <v>4850.37 - Other Revenue Solid Waste Citations</v>
          </cell>
        </row>
        <row r="25">
          <cell r="A25" t="str">
            <v>660.40.75.001-4900.04</v>
          </cell>
          <cell r="B25" t="str">
            <v>4900.04</v>
          </cell>
          <cell r="C25" t="str">
            <v>660.40.75.001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str">
            <v>+++</v>
          </cell>
          <cell r="L25">
            <v>0</v>
          </cell>
          <cell r="M25" t="str">
            <v>4900.04 - Other Financing Sources Long Term Debt Proceeds</v>
          </cell>
        </row>
        <row r="26">
          <cell r="A26" t="str">
            <v>660.40.75.001-4900.88</v>
          </cell>
          <cell r="B26" t="str">
            <v>4900.88</v>
          </cell>
          <cell r="C26" t="str">
            <v>660.40.75.001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 t="str">
            <v>+++</v>
          </cell>
          <cell r="L26">
            <v>0</v>
          </cell>
          <cell r="M26" t="str">
            <v>4900.88 - Other Financing Sources Op Transfer In-Payroll Tax Ben</v>
          </cell>
        </row>
        <row r="27">
          <cell r="A27" t="str">
            <v>660.05.00.150-5000.01</v>
          </cell>
          <cell r="B27" t="str">
            <v>5000.01</v>
          </cell>
          <cell r="C27" t="str">
            <v>660.05.00.150</v>
          </cell>
          <cell r="D27">
            <v>38320</v>
          </cell>
          <cell r="E27">
            <v>12100</v>
          </cell>
          <cell r="F27">
            <v>50420</v>
          </cell>
          <cell r="G27">
            <v>3096.34</v>
          </cell>
          <cell r="H27">
            <v>0</v>
          </cell>
          <cell r="I27">
            <v>41184.19</v>
          </cell>
          <cell r="J27">
            <v>9235.81</v>
          </cell>
          <cell r="K27">
            <v>0.82</v>
          </cell>
          <cell r="L27">
            <v>36612.129999999997</v>
          </cell>
          <cell r="M27" t="str">
            <v>5000.01 - Salaries Regular</v>
          </cell>
        </row>
        <row r="28">
          <cell r="A28" t="str">
            <v>660.05.00.160-5000.01</v>
          </cell>
          <cell r="B28" t="str">
            <v>5000.01</v>
          </cell>
          <cell r="C28" t="str">
            <v>660.05.00.160</v>
          </cell>
          <cell r="D28">
            <v>166050</v>
          </cell>
          <cell r="E28">
            <v>0</v>
          </cell>
          <cell r="F28">
            <v>166050</v>
          </cell>
          <cell r="G28">
            <v>13508.75</v>
          </cell>
          <cell r="H28">
            <v>0</v>
          </cell>
          <cell r="I28">
            <v>142132.14000000001</v>
          </cell>
          <cell r="J28">
            <v>23917.86</v>
          </cell>
          <cell r="K28">
            <v>0.86</v>
          </cell>
          <cell r="L28">
            <v>142869.76999999999</v>
          </cell>
          <cell r="M28" t="str">
            <v>5000.01 - Salaries Regular</v>
          </cell>
        </row>
        <row r="29">
          <cell r="A29" t="str">
            <v>660.07.00.170-5000.01</v>
          </cell>
          <cell r="B29" t="str">
            <v>5000.01</v>
          </cell>
          <cell r="C29" t="str">
            <v>660.07.00.170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str">
            <v>+++</v>
          </cell>
          <cell r="L29">
            <v>0</v>
          </cell>
          <cell r="M29" t="str">
            <v>5000.01 - Salaries Regular</v>
          </cell>
        </row>
        <row r="30">
          <cell r="A30" t="str">
            <v>660.11.00.250-5000.01</v>
          </cell>
          <cell r="B30" t="str">
            <v>5000.01</v>
          </cell>
          <cell r="C30" t="str">
            <v>660.11.00.250</v>
          </cell>
          <cell r="D30">
            <v>7955</v>
          </cell>
          <cell r="E30">
            <v>0</v>
          </cell>
          <cell r="F30">
            <v>7955</v>
          </cell>
          <cell r="G30">
            <v>656.56</v>
          </cell>
          <cell r="H30">
            <v>0</v>
          </cell>
          <cell r="I30">
            <v>7935.77</v>
          </cell>
          <cell r="J30">
            <v>19.23</v>
          </cell>
          <cell r="K30">
            <v>1</v>
          </cell>
          <cell r="L30">
            <v>7648.44</v>
          </cell>
          <cell r="M30" t="str">
            <v>5000.01 - Salaries Regular</v>
          </cell>
        </row>
        <row r="31">
          <cell r="A31" t="str">
            <v>660.40.50.001-5000.01</v>
          </cell>
          <cell r="B31" t="str">
            <v>5000.01</v>
          </cell>
          <cell r="C31" t="str">
            <v>660.40.50.001</v>
          </cell>
          <cell r="D31">
            <v>150895</v>
          </cell>
          <cell r="E31">
            <v>0</v>
          </cell>
          <cell r="F31">
            <v>150895</v>
          </cell>
          <cell r="G31">
            <v>7070.16</v>
          </cell>
          <cell r="H31">
            <v>0</v>
          </cell>
          <cell r="I31">
            <v>73353.850000000006</v>
          </cell>
          <cell r="J31">
            <v>77541.149999999994</v>
          </cell>
          <cell r="K31">
            <v>0.49</v>
          </cell>
          <cell r="L31">
            <v>103503.9</v>
          </cell>
          <cell r="M31" t="str">
            <v>5000.01 - Salaries Regular</v>
          </cell>
        </row>
        <row r="32">
          <cell r="A32" t="str">
            <v>660.40.55.060-5000.01</v>
          </cell>
          <cell r="B32" t="str">
            <v>5000.01</v>
          </cell>
          <cell r="C32" t="str">
            <v>660.40.55.060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 t="str">
            <v>+++</v>
          </cell>
          <cell r="L32">
            <v>0</v>
          </cell>
          <cell r="M32" t="str">
            <v>5000.01 - Salaries Regular</v>
          </cell>
        </row>
        <row r="33">
          <cell r="A33" t="str">
            <v>660.40.55.500-5000.01</v>
          </cell>
          <cell r="B33" t="str">
            <v>5000.01</v>
          </cell>
          <cell r="C33" t="str">
            <v>660.40.55.500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 t="str">
            <v>+++</v>
          </cell>
          <cell r="L33">
            <v>0</v>
          </cell>
          <cell r="M33" t="str">
            <v>5000.01 - Salaries Regular</v>
          </cell>
        </row>
        <row r="34">
          <cell r="A34" t="str">
            <v>660.40.55.510-5000.01</v>
          </cell>
          <cell r="B34" t="str">
            <v>5000.01</v>
          </cell>
          <cell r="C34" t="str">
            <v>660.40.55.510</v>
          </cell>
          <cell r="D34">
            <v>14320</v>
          </cell>
          <cell r="E34">
            <v>0</v>
          </cell>
          <cell r="F34">
            <v>14320</v>
          </cell>
          <cell r="G34">
            <v>1164.32</v>
          </cell>
          <cell r="H34">
            <v>0</v>
          </cell>
          <cell r="I34">
            <v>14334.4</v>
          </cell>
          <cell r="J34">
            <v>-14.4</v>
          </cell>
          <cell r="K34">
            <v>1</v>
          </cell>
          <cell r="L34">
            <v>13494.79</v>
          </cell>
          <cell r="M34" t="str">
            <v>5000.01 - Salaries Regular</v>
          </cell>
        </row>
        <row r="35">
          <cell r="A35" t="str">
            <v>660.40.60.520-5000.01</v>
          </cell>
          <cell r="B35" t="str">
            <v>5000.01</v>
          </cell>
          <cell r="C35" t="str">
            <v>660.40.60.520</v>
          </cell>
          <cell r="D35">
            <v>3315</v>
          </cell>
          <cell r="E35">
            <v>0</v>
          </cell>
          <cell r="F35">
            <v>3315</v>
          </cell>
          <cell r="G35">
            <v>196.25</v>
          </cell>
          <cell r="H35">
            <v>0</v>
          </cell>
          <cell r="I35">
            <v>3503.5</v>
          </cell>
          <cell r="J35">
            <v>-188.5</v>
          </cell>
          <cell r="K35">
            <v>1.06</v>
          </cell>
          <cell r="L35">
            <v>2829.5</v>
          </cell>
          <cell r="M35" t="str">
            <v>5000.01 - Salaries Regular</v>
          </cell>
        </row>
        <row r="36">
          <cell r="A36" t="str">
            <v>660.40.60.530-5000.01</v>
          </cell>
          <cell r="B36" t="str">
            <v>5000.01</v>
          </cell>
          <cell r="C36" t="str">
            <v>660.40.60.530</v>
          </cell>
          <cell r="D36">
            <v>259240</v>
          </cell>
          <cell r="E36">
            <v>0</v>
          </cell>
          <cell r="F36">
            <v>259240</v>
          </cell>
          <cell r="G36">
            <v>18312.919999999998</v>
          </cell>
          <cell r="H36">
            <v>0</v>
          </cell>
          <cell r="I36">
            <v>283033.53999999998</v>
          </cell>
          <cell r="J36">
            <v>-23793.54</v>
          </cell>
          <cell r="K36">
            <v>1.0900000000000001</v>
          </cell>
          <cell r="L36">
            <v>244193.51</v>
          </cell>
          <cell r="M36" t="str">
            <v>5000.01 - Salaries Regular</v>
          </cell>
        </row>
        <row r="37">
          <cell r="A37" t="str">
            <v>660.40.75.001-5000.01</v>
          </cell>
          <cell r="B37" t="str">
            <v>5000.01</v>
          </cell>
          <cell r="C37" t="str">
            <v>660.40.75.001</v>
          </cell>
          <cell r="D37">
            <v>500600</v>
          </cell>
          <cell r="E37">
            <v>0</v>
          </cell>
          <cell r="F37">
            <v>500600</v>
          </cell>
          <cell r="G37">
            <v>40508.06</v>
          </cell>
          <cell r="H37">
            <v>0</v>
          </cell>
          <cell r="I37">
            <v>498191.74</v>
          </cell>
          <cell r="J37">
            <v>2408.2600000000002</v>
          </cell>
          <cell r="K37">
            <v>1</v>
          </cell>
          <cell r="L37">
            <v>468464.8</v>
          </cell>
          <cell r="M37" t="str">
            <v>5000.01 - Salaries Regular</v>
          </cell>
        </row>
        <row r="38">
          <cell r="A38" t="str">
            <v>660.40.75.075-5000.01</v>
          </cell>
          <cell r="B38" t="str">
            <v>5000.01</v>
          </cell>
          <cell r="C38" t="str">
            <v>660.40.75.075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 t="str">
            <v>+++</v>
          </cell>
          <cell r="L38">
            <v>0</v>
          </cell>
          <cell r="M38" t="str">
            <v>5000.01 - Salaries Regular</v>
          </cell>
        </row>
        <row r="39">
          <cell r="A39" t="str">
            <v>660.40.75.610-5000.01</v>
          </cell>
          <cell r="B39" t="str">
            <v>5000.01</v>
          </cell>
          <cell r="C39" t="str">
            <v>660.40.75.610</v>
          </cell>
          <cell r="D39">
            <v>678390</v>
          </cell>
          <cell r="E39">
            <v>58685</v>
          </cell>
          <cell r="F39">
            <v>737075</v>
          </cell>
          <cell r="G39">
            <v>59221.4</v>
          </cell>
          <cell r="H39">
            <v>0</v>
          </cell>
          <cell r="I39">
            <v>703598.17</v>
          </cell>
          <cell r="J39">
            <v>33476.83</v>
          </cell>
          <cell r="K39">
            <v>0.95</v>
          </cell>
          <cell r="L39">
            <v>637901.04</v>
          </cell>
          <cell r="M39" t="str">
            <v>5000.01 - Salaries Regular</v>
          </cell>
        </row>
        <row r="40">
          <cell r="A40" t="str">
            <v>660.40.75.620-5000.01</v>
          </cell>
          <cell r="B40" t="str">
            <v>5000.01</v>
          </cell>
          <cell r="C40" t="str">
            <v>660.40.75.620</v>
          </cell>
          <cell r="D40">
            <v>1049245</v>
          </cell>
          <cell r="E40">
            <v>0</v>
          </cell>
          <cell r="F40">
            <v>1049245</v>
          </cell>
          <cell r="G40">
            <v>83391.81</v>
          </cell>
          <cell r="H40">
            <v>0</v>
          </cell>
          <cell r="I40">
            <v>1019060.21</v>
          </cell>
          <cell r="J40">
            <v>30184.79</v>
          </cell>
          <cell r="K40">
            <v>0.97</v>
          </cell>
          <cell r="L40">
            <v>980775.79</v>
          </cell>
          <cell r="M40" t="str">
            <v>5000.01 - Salaries Regular</v>
          </cell>
        </row>
        <row r="41">
          <cell r="A41" t="str">
            <v>660.40.75.630-5000.01</v>
          </cell>
          <cell r="B41" t="str">
            <v>5000.01</v>
          </cell>
          <cell r="C41" t="str">
            <v>660.40.75.630</v>
          </cell>
          <cell r="D41">
            <v>129570</v>
          </cell>
          <cell r="E41">
            <v>0</v>
          </cell>
          <cell r="F41">
            <v>129570</v>
          </cell>
          <cell r="G41">
            <v>8965.7000000000007</v>
          </cell>
          <cell r="H41">
            <v>0</v>
          </cell>
          <cell r="I41">
            <v>128253.08</v>
          </cell>
          <cell r="J41">
            <v>1316.92</v>
          </cell>
          <cell r="K41">
            <v>0.99</v>
          </cell>
          <cell r="L41">
            <v>122455.55</v>
          </cell>
          <cell r="M41" t="str">
            <v>5000.01 - Salaries Regular</v>
          </cell>
        </row>
        <row r="42">
          <cell r="A42" t="str">
            <v>660.45.40.000-5000.01</v>
          </cell>
          <cell r="B42" t="str">
            <v>5000.01</v>
          </cell>
          <cell r="C42" t="str">
            <v>660.45.40.000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 t="str">
            <v>+++</v>
          </cell>
          <cell r="L42">
            <v>0</v>
          </cell>
          <cell r="M42" t="str">
            <v>5000.01 - Salaries Regular</v>
          </cell>
        </row>
        <row r="43">
          <cell r="A43" t="str">
            <v>660.45.41.000-5000.01</v>
          </cell>
          <cell r="B43" t="str">
            <v>5000.01</v>
          </cell>
          <cell r="C43" t="str">
            <v>660.45.41.000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 t="str">
            <v>+++</v>
          </cell>
          <cell r="L43">
            <v>0</v>
          </cell>
          <cell r="M43" t="str">
            <v>5000.01 - Salaries Regular</v>
          </cell>
        </row>
        <row r="44">
          <cell r="A44" t="str">
            <v>660.45.50.000-5000.01</v>
          </cell>
          <cell r="B44" t="str">
            <v>5000.01</v>
          </cell>
          <cell r="C44" t="str">
            <v>660.45.50.000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 t="str">
            <v>+++</v>
          </cell>
          <cell r="L44">
            <v>0</v>
          </cell>
          <cell r="M44" t="str">
            <v>5000.01 - Salaries Regular</v>
          </cell>
        </row>
        <row r="45">
          <cell r="A45" t="str">
            <v>660.05.00.150-5000.02</v>
          </cell>
          <cell r="B45" t="str">
            <v>5000.02</v>
          </cell>
          <cell r="C45" t="str">
            <v>660.05.00.150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 t="str">
            <v>+++</v>
          </cell>
          <cell r="L45">
            <v>0</v>
          </cell>
          <cell r="M45" t="str">
            <v>5000.02 - Salaries Part Time</v>
          </cell>
        </row>
        <row r="46">
          <cell r="A46" t="str">
            <v>660.05.00.160-5000.02</v>
          </cell>
          <cell r="B46" t="str">
            <v>5000.02</v>
          </cell>
          <cell r="C46" t="str">
            <v>660.05.00.160</v>
          </cell>
          <cell r="D46">
            <v>8000</v>
          </cell>
          <cell r="E46">
            <v>0</v>
          </cell>
          <cell r="F46">
            <v>8000</v>
          </cell>
          <cell r="G46">
            <v>0</v>
          </cell>
          <cell r="H46">
            <v>0</v>
          </cell>
          <cell r="I46">
            <v>3542.84</v>
          </cell>
          <cell r="J46">
            <v>4457.16</v>
          </cell>
          <cell r="K46">
            <v>0.44</v>
          </cell>
          <cell r="L46">
            <v>10159.620000000001</v>
          </cell>
          <cell r="M46" t="str">
            <v>5000.02 - Salaries Part Time</v>
          </cell>
        </row>
        <row r="47">
          <cell r="A47" t="str">
            <v>660.07.00.170-5000.02</v>
          </cell>
          <cell r="B47" t="str">
            <v>5000.02</v>
          </cell>
          <cell r="C47" t="str">
            <v>660.07.00.170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 t="str">
            <v>+++</v>
          </cell>
          <cell r="L47">
            <v>0</v>
          </cell>
          <cell r="M47" t="str">
            <v>5000.02 - Salaries Part Time</v>
          </cell>
        </row>
        <row r="48">
          <cell r="A48" t="str">
            <v>660.11.00.250-5000.02</v>
          </cell>
          <cell r="B48" t="str">
            <v>5000.02</v>
          </cell>
          <cell r="C48" t="str">
            <v>660.11.00.250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 t="str">
            <v>+++</v>
          </cell>
          <cell r="L48">
            <v>0</v>
          </cell>
          <cell r="M48" t="str">
            <v>5000.02 - Salaries Part Time</v>
          </cell>
        </row>
        <row r="49">
          <cell r="A49" t="str">
            <v>660.40.50.001-5000.02</v>
          </cell>
          <cell r="B49" t="str">
            <v>5000.02</v>
          </cell>
          <cell r="C49" t="str">
            <v>660.40.50.001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 t="str">
            <v>+++</v>
          </cell>
          <cell r="L49">
            <v>0</v>
          </cell>
          <cell r="M49" t="str">
            <v>5000.02 - Salaries Part Time</v>
          </cell>
        </row>
        <row r="50">
          <cell r="A50" t="str">
            <v>660.40.55.060-5000.02</v>
          </cell>
          <cell r="B50" t="str">
            <v>5000.02</v>
          </cell>
          <cell r="C50" t="str">
            <v>660.40.55.060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 t="str">
            <v>+++</v>
          </cell>
          <cell r="L50">
            <v>0</v>
          </cell>
          <cell r="M50" t="str">
            <v>5000.02 - Salaries Part Time</v>
          </cell>
        </row>
        <row r="51">
          <cell r="A51" t="str">
            <v>660.40.55.500-5000.02</v>
          </cell>
          <cell r="B51" t="str">
            <v>5000.02</v>
          </cell>
          <cell r="C51" t="str">
            <v>660.40.55.500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 t="str">
            <v>+++</v>
          </cell>
          <cell r="L51">
            <v>0</v>
          </cell>
          <cell r="M51" t="str">
            <v>5000.02 - Salaries Part Time</v>
          </cell>
        </row>
        <row r="52">
          <cell r="A52" t="str">
            <v>660.40.55.510-5000.02</v>
          </cell>
          <cell r="B52" t="str">
            <v>5000.02</v>
          </cell>
          <cell r="C52" t="str">
            <v>660.40.55.510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 t="str">
            <v>+++</v>
          </cell>
          <cell r="L52">
            <v>0</v>
          </cell>
          <cell r="M52" t="str">
            <v>5000.02 - Salaries Part Time</v>
          </cell>
        </row>
        <row r="53">
          <cell r="A53" t="str">
            <v>660.40.60.520-5000.02</v>
          </cell>
          <cell r="B53" t="str">
            <v>5000.02</v>
          </cell>
          <cell r="C53" t="str">
            <v>660.40.60.520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 t="str">
            <v>+++</v>
          </cell>
          <cell r="L53">
            <v>0</v>
          </cell>
          <cell r="M53" t="str">
            <v>5000.02 - Salaries Part Time</v>
          </cell>
        </row>
        <row r="54">
          <cell r="A54" t="str">
            <v>660.40.60.530-5000.02</v>
          </cell>
          <cell r="B54" t="str">
            <v>5000.02</v>
          </cell>
          <cell r="C54" t="str">
            <v>660.40.60.530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 t="str">
            <v>+++</v>
          </cell>
          <cell r="L54">
            <v>0</v>
          </cell>
          <cell r="M54" t="str">
            <v>5000.02 - Salaries Part Time</v>
          </cell>
        </row>
        <row r="55">
          <cell r="A55" t="str">
            <v>660.40.75.001-5000.02</v>
          </cell>
          <cell r="B55" t="str">
            <v>5000.02</v>
          </cell>
          <cell r="C55" t="str">
            <v>660.40.75.001</v>
          </cell>
          <cell r="D55">
            <v>10000</v>
          </cell>
          <cell r="E55">
            <v>0</v>
          </cell>
          <cell r="F55">
            <v>10000</v>
          </cell>
          <cell r="G55">
            <v>0</v>
          </cell>
          <cell r="H55">
            <v>0</v>
          </cell>
          <cell r="I55">
            <v>0</v>
          </cell>
          <cell r="J55">
            <v>10000</v>
          </cell>
          <cell r="K55">
            <v>0</v>
          </cell>
          <cell r="L55">
            <v>1267.8399999999999</v>
          </cell>
          <cell r="M55" t="str">
            <v>5000.02 - Salaries Part Time</v>
          </cell>
        </row>
        <row r="56">
          <cell r="A56" t="str">
            <v>660.40.75.075-5000.02</v>
          </cell>
          <cell r="B56" t="str">
            <v>5000.02</v>
          </cell>
          <cell r="C56" t="str">
            <v>660.40.75.075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str">
            <v>+++</v>
          </cell>
          <cell r="L56">
            <v>0</v>
          </cell>
          <cell r="M56" t="str">
            <v>5000.02 - Salaries Part Time</v>
          </cell>
        </row>
        <row r="57">
          <cell r="A57" t="str">
            <v>660.40.75.610-5000.02</v>
          </cell>
          <cell r="B57" t="str">
            <v>5000.02</v>
          </cell>
          <cell r="C57" t="str">
            <v>660.40.75.610</v>
          </cell>
          <cell r="D57">
            <v>5000</v>
          </cell>
          <cell r="E57">
            <v>0</v>
          </cell>
          <cell r="F57">
            <v>5000</v>
          </cell>
          <cell r="G57">
            <v>0</v>
          </cell>
          <cell r="H57">
            <v>0</v>
          </cell>
          <cell r="I57">
            <v>0</v>
          </cell>
          <cell r="J57">
            <v>5000</v>
          </cell>
          <cell r="K57">
            <v>0</v>
          </cell>
          <cell r="L57">
            <v>0</v>
          </cell>
          <cell r="M57" t="str">
            <v>5000.02 - Salaries Part Time</v>
          </cell>
        </row>
        <row r="58">
          <cell r="A58" t="str">
            <v>660.40.75.620-5000.02</v>
          </cell>
          <cell r="B58" t="str">
            <v>5000.02</v>
          </cell>
          <cell r="C58" t="str">
            <v>660.40.75.620</v>
          </cell>
          <cell r="D58">
            <v>5000</v>
          </cell>
          <cell r="E58">
            <v>0</v>
          </cell>
          <cell r="F58">
            <v>5000</v>
          </cell>
          <cell r="G58">
            <v>0</v>
          </cell>
          <cell r="H58">
            <v>0</v>
          </cell>
          <cell r="I58">
            <v>3401.3</v>
          </cell>
          <cell r="J58">
            <v>1598.7</v>
          </cell>
          <cell r="K58">
            <v>0.68</v>
          </cell>
          <cell r="L58">
            <v>2852.64</v>
          </cell>
          <cell r="M58" t="str">
            <v>5000.02 - Salaries Part Time</v>
          </cell>
        </row>
        <row r="59">
          <cell r="A59" t="str">
            <v>660.40.75.630-5000.02</v>
          </cell>
          <cell r="B59" t="str">
            <v>5000.02</v>
          </cell>
          <cell r="C59" t="str">
            <v>660.40.75.630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 t="str">
            <v>+++</v>
          </cell>
          <cell r="L59">
            <v>0</v>
          </cell>
          <cell r="M59" t="str">
            <v>5000.02 - Salaries Part Time</v>
          </cell>
        </row>
        <row r="60">
          <cell r="A60" t="str">
            <v>660.45.40.000-5000.02</v>
          </cell>
          <cell r="B60" t="str">
            <v>5000.02</v>
          </cell>
          <cell r="C60" t="str">
            <v>660.45.40.000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 t="str">
            <v>+++</v>
          </cell>
          <cell r="L60">
            <v>0</v>
          </cell>
          <cell r="M60" t="str">
            <v>5000.02 - Salaries Part Time</v>
          </cell>
        </row>
        <row r="61">
          <cell r="A61" t="str">
            <v>660.45.41.000-5000.02</v>
          </cell>
          <cell r="B61" t="str">
            <v>5000.02</v>
          </cell>
          <cell r="C61" t="str">
            <v>660.45.41.000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 t="str">
            <v>+++</v>
          </cell>
          <cell r="L61">
            <v>0</v>
          </cell>
          <cell r="M61" t="str">
            <v>5000.02 - Salaries Part Time</v>
          </cell>
        </row>
        <row r="62">
          <cell r="A62" t="str">
            <v>660.45.50.000-5000.02</v>
          </cell>
          <cell r="B62" t="str">
            <v>5000.02</v>
          </cell>
          <cell r="C62" t="str">
            <v>660.45.50.000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 t="str">
            <v>+++</v>
          </cell>
          <cell r="L62">
            <v>0</v>
          </cell>
          <cell r="M62" t="str">
            <v>5000.02 - Salaries Part Time</v>
          </cell>
        </row>
        <row r="63">
          <cell r="A63" t="str">
            <v>660.05.00.150-5000.03</v>
          </cell>
          <cell r="B63" t="str">
            <v>5000.03</v>
          </cell>
          <cell r="C63" t="str">
            <v>660.05.00.150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 t="str">
            <v>+++</v>
          </cell>
          <cell r="L63">
            <v>0</v>
          </cell>
          <cell r="M63" t="str">
            <v>5000.03 - Salaries Overtime</v>
          </cell>
        </row>
        <row r="64">
          <cell r="A64" t="str">
            <v>660.05.00.160-5000.03</v>
          </cell>
          <cell r="B64" t="str">
            <v>5000.03</v>
          </cell>
          <cell r="C64" t="str">
            <v>660.05.00.160</v>
          </cell>
          <cell r="D64">
            <v>1000</v>
          </cell>
          <cell r="E64">
            <v>0</v>
          </cell>
          <cell r="F64">
            <v>1000</v>
          </cell>
          <cell r="G64">
            <v>0</v>
          </cell>
          <cell r="H64">
            <v>0</v>
          </cell>
          <cell r="I64">
            <v>336.99</v>
          </cell>
          <cell r="J64">
            <v>663.01</v>
          </cell>
          <cell r="K64">
            <v>0.34</v>
          </cell>
          <cell r="L64">
            <v>588.35</v>
          </cell>
          <cell r="M64" t="str">
            <v>5000.03 - Salaries Overtime</v>
          </cell>
        </row>
        <row r="65">
          <cell r="A65" t="str">
            <v>660.07.00.170-5000.03</v>
          </cell>
          <cell r="B65" t="str">
            <v>5000.03</v>
          </cell>
          <cell r="C65" t="str">
            <v>660.07.00.170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 t="str">
            <v>+++</v>
          </cell>
          <cell r="L65">
            <v>0</v>
          </cell>
          <cell r="M65" t="str">
            <v>5000.03 - Salaries Overtime</v>
          </cell>
        </row>
        <row r="66">
          <cell r="A66" t="str">
            <v>660.11.00.250-5000.03</v>
          </cell>
          <cell r="B66" t="str">
            <v>5000.03</v>
          </cell>
          <cell r="C66" t="str">
            <v>660.11.00.250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 t="str">
            <v>+++</v>
          </cell>
          <cell r="L66">
            <v>0</v>
          </cell>
          <cell r="M66" t="str">
            <v>5000.03 - Salaries Overtime</v>
          </cell>
        </row>
        <row r="67">
          <cell r="A67" t="str">
            <v>660.40.50.001-5000.03</v>
          </cell>
          <cell r="B67" t="str">
            <v>5000.03</v>
          </cell>
          <cell r="C67" t="str">
            <v>660.40.50.001</v>
          </cell>
          <cell r="D67">
            <v>100</v>
          </cell>
          <cell r="E67">
            <v>0</v>
          </cell>
          <cell r="F67">
            <v>100</v>
          </cell>
          <cell r="G67">
            <v>0</v>
          </cell>
          <cell r="H67">
            <v>0</v>
          </cell>
          <cell r="I67">
            <v>66.900000000000006</v>
          </cell>
          <cell r="J67">
            <v>33.1</v>
          </cell>
          <cell r="K67">
            <v>0.67</v>
          </cell>
          <cell r="L67">
            <v>0</v>
          </cell>
          <cell r="M67" t="str">
            <v>5000.03 - Salaries Overtime</v>
          </cell>
        </row>
        <row r="68">
          <cell r="A68" t="str">
            <v>660.40.55.060-5000.03</v>
          </cell>
          <cell r="B68" t="str">
            <v>5000.03</v>
          </cell>
          <cell r="C68" t="str">
            <v>660.40.55.060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 t="str">
            <v>+++</v>
          </cell>
          <cell r="L68">
            <v>0</v>
          </cell>
          <cell r="M68" t="str">
            <v>5000.03 - Salaries Overtime</v>
          </cell>
        </row>
        <row r="69">
          <cell r="A69" t="str">
            <v>660.40.55.500-5000.03</v>
          </cell>
          <cell r="B69" t="str">
            <v>5000.03</v>
          </cell>
          <cell r="C69" t="str">
            <v>660.40.55.500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+++</v>
          </cell>
          <cell r="L69">
            <v>0</v>
          </cell>
          <cell r="M69" t="str">
            <v>5000.03 - Salaries Overtime</v>
          </cell>
        </row>
        <row r="70">
          <cell r="A70" t="str">
            <v>660.40.55.510-5000.03</v>
          </cell>
          <cell r="B70" t="str">
            <v>5000.03</v>
          </cell>
          <cell r="C70" t="str">
            <v>660.40.55.510</v>
          </cell>
          <cell r="D70">
            <v>1200</v>
          </cell>
          <cell r="E70">
            <v>0</v>
          </cell>
          <cell r="F70">
            <v>1200</v>
          </cell>
          <cell r="G70">
            <v>278.95</v>
          </cell>
          <cell r="H70">
            <v>0</v>
          </cell>
          <cell r="I70">
            <v>1163.3900000000001</v>
          </cell>
          <cell r="J70">
            <v>36.61</v>
          </cell>
          <cell r="K70">
            <v>0.97</v>
          </cell>
          <cell r="L70">
            <v>1513.04</v>
          </cell>
          <cell r="M70" t="str">
            <v>5000.03 - Salaries Overtime</v>
          </cell>
        </row>
        <row r="71">
          <cell r="A71" t="str">
            <v>660.40.60.520-5000.03</v>
          </cell>
          <cell r="B71" t="str">
            <v>5000.03</v>
          </cell>
          <cell r="C71" t="str">
            <v>660.40.60.520</v>
          </cell>
          <cell r="D71">
            <v>100</v>
          </cell>
          <cell r="E71">
            <v>0</v>
          </cell>
          <cell r="F71">
            <v>100</v>
          </cell>
          <cell r="G71">
            <v>0</v>
          </cell>
          <cell r="H71">
            <v>0</v>
          </cell>
          <cell r="I71">
            <v>20.92</v>
          </cell>
          <cell r="J71">
            <v>79.08</v>
          </cell>
          <cell r="K71">
            <v>0.21</v>
          </cell>
          <cell r="L71">
            <v>28.78</v>
          </cell>
          <cell r="M71" t="str">
            <v>5000.03 - Salaries Overtime</v>
          </cell>
        </row>
        <row r="72">
          <cell r="A72" t="str">
            <v>660.40.60.530-5000.03</v>
          </cell>
          <cell r="B72" t="str">
            <v>5000.03</v>
          </cell>
          <cell r="C72" t="str">
            <v>660.40.60.530</v>
          </cell>
          <cell r="D72">
            <v>5000</v>
          </cell>
          <cell r="E72">
            <v>0</v>
          </cell>
          <cell r="F72">
            <v>5000</v>
          </cell>
          <cell r="G72">
            <v>1281.1400000000001</v>
          </cell>
          <cell r="H72">
            <v>0</v>
          </cell>
          <cell r="I72">
            <v>5044.46</v>
          </cell>
          <cell r="J72">
            <v>-44.46</v>
          </cell>
          <cell r="K72">
            <v>1.01</v>
          </cell>
          <cell r="L72">
            <v>3575.06</v>
          </cell>
          <cell r="M72" t="str">
            <v>5000.03 - Salaries Overtime</v>
          </cell>
        </row>
        <row r="73">
          <cell r="A73" t="str">
            <v>660.40.75.001-5000.03</v>
          </cell>
          <cell r="B73" t="str">
            <v>5000.03</v>
          </cell>
          <cell r="C73" t="str">
            <v>660.40.75.001</v>
          </cell>
          <cell r="D73">
            <v>9000</v>
          </cell>
          <cell r="E73">
            <v>0</v>
          </cell>
          <cell r="F73">
            <v>9000</v>
          </cell>
          <cell r="G73">
            <v>442.27</v>
          </cell>
          <cell r="H73">
            <v>0</v>
          </cell>
          <cell r="I73">
            <v>8880.7000000000007</v>
          </cell>
          <cell r="J73">
            <v>119.3</v>
          </cell>
          <cell r="K73">
            <v>0.99</v>
          </cell>
          <cell r="L73">
            <v>8636.4599999999991</v>
          </cell>
          <cell r="M73" t="str">
            <v>5000.03 - Salaries Overtime</v>
          </cell>
        </row>
        <row r="74">
          <cell r="A74" t="str">
            <v>660.40.75.075-5000.03</v>
          </cell>
          <cell r="B74" t="str">
            <v>5000.03</v>
          </cell>
          <cell r="C74" t="str">
            <v>660.40.75.075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+++</v>
          </cell>
          <cell r="L74">
            <v>0</v>
          </cell>
          <cell r="M74" t="str">
            <v>5000.03 - Salaries Overtime</v>
          </cell>
        </row>
        <row r="75">
          <cell r="A75" t="str">
            <v>660.40.75.610-5000.03</v>
          </cell>
          <cell r="B75" t="str">
            <v>5000.03</v>
          </cell>
          <cell r="C75" t="str">
            <v>660.40.75.610</v>
          </cell>
          <cell r="D75">
            <v>25000</v>
          </cell>
          <cell r="E75">
            <v>0</v>
          </cell>
          <cell r="F75">
            <v>25000</v>
          </cell>
          <cell r="G75">
            <v>1716.13</v>
          </cell>
          <cell r="H75">
            <v>0</v>
          </cell>
          <cell r="I75">
            <v>16196.51</v>
          </cell>
          <cell r="J75">
            <v>8803.49</v>
          </cell>
          <cell r="K75">
            <v>0.65</v>
          </cell>
          <cell r="L75">
            <v>21390.38</v>
          </cell>
          <cell r="M75" t="str">
            <v>5000.03 - Salaries Overtime</v>
          </cell>
        </row>
        <row r="76">
          <cell r="A76" t="str">
            <v>660.40.75.620-5000.03</v>
          </cell>
          <cell r="B76" t="str">
            <v>5000.03</v>
          </cell>
          <cell r="C76" t="str">
            <v>660.40.75.620</v>
          </cell>
          <cell r="D76">
            <v>40000</v>
          </cell>
          <cell r="E76">
            <v>0</v>
          </cell>
          <cell r="F76">
            <v>40000</v>
          </cell>
          <cell r="G76">
            <v>219.07</v>
          </cell>
          <cell r="H76">
            <v>0</v>
          </cell>
          <cell r="I76">
            <v>28467.96</v>
          </cell>
          <cell r="J76">
            <v>11532.04</v>
          </cell>
          <cell r="K76">
            <v>0.71</v>
          </cell>
          <cell r="L76">
            <v>27994.38</v>
          </cell>
          <cell r="M76" t="str">
            <v>5000.03 - Salaries Overtime</v>
          </cell>
        </row>
        <row r="77">
          <cell r="A77" t="str">
            <v>660.40.75.630-5000.03</v>
          </cell>
          <cell r="B77" t="str">
            <v>5000.03</v>
          </cell>
          <cell r="C77" t="str">
            <v>660.40.75.630</v>
          </cell>
          <cell r="D77">
            <v>20000</v>
          </cell>
          <cell r="E77">
            <v>0</v>
          </cell>
          <cell r="F77">
            <v>20000</v>
          </cell>
          <cell r="G77">
            <v>0</v>
          </cell>
          <cell r="H77">
            <v>0</v>
          </cell>
          <cell r="I77">
            <v>4551.18</v>
          </cell>
          <cell r="J77">
            <v>15448.82</v>
          </cell>
          <cell r="K77">
            <v>0.23</v>
          </cell>
          <cell r="L77">
            <v>17852.71</v>
          </cell>
          <cell r="M77" t="str">
            <v>5000.03 - Salaries Overtime</v>
          </cell>
        </row>
        <row r="78">
          <cell r="A78" t="str">
            <v>660.45.40.000-5000.03</v>
          </cell>
          <cell r="B78" t="str">
            <v>5000.03</v>
          </cell>
          <cell r="C78" t="str">
            <v>660.45.40.000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 t="str">
            <v>+++</v>
          </cell>
          <cell r="L78">
            <v>0</v>
          </cell>
          <cell r="M78" t="str">
            <v>5000.03 - Salaries Overtime</v>
          </cell>
        </row>
        <row r="79">
          <cell r="A79" t="str">
            <v>660.45.41.000-5000.03</v>
          </cell>
          <cell r="B79" t="str">
            <v>5000.03</v>
          </cell>
          <cell r="C79" t="str">
            <v>660.45.41.000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 t="str">
            <v>+++</v>
          </cell>
          <cell r="L79">
            <v>0</v>
          </cell>
          <cell r="M79" t="str">
            <v>5000.03 - Salaries Overtime</v>
          </cell>
        </row>
        <row r="80">
          <cell r="A80" t="str">
            <v>660.45.50.000-5000.03</v>
          </cell>
          <cell r="B80" t="str">
            <v>5000.03</v>
          </cell>
          <cell r="C80" t="str">
            <v>660.45.50.000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 t="str">
            <v>+++</v>
          </cell>
          <cell r="L80">
            <v>0</v>
          </cell>
          <cell r="M80" t="str">
            <v>5000.03 - Salaries Overtime</v>
          </cell>
        </row>
        <row r="81">
          <cell r="A81" t="str">
            <v>660.05.00.150-5000.04</v>
          </cell>
          <cell r="B81" t="str">
            <v>5000.04</v>
          </cell>
          <cell r="C81" t="str">
            <v>660.05.00.150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 t="str">
            <v>+++</v>
          </cell>
          <cell r="L81">
            <v>0</v>
          </cell>
          <cell r="M81" t="str">
            <v>5000.04 - Salaries Holiday Pay</v>
          </cell>
        </row>
        <row r="82">
          <cell r="A82" t="str">
            <v>660.05.00.160-5000.04</v>
          </cell>
          <cell r="B82" t="str">
            <v>5000.04</v>
          </cell>
          <cell r="C82" t="str">
            <v>660.05.00.160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 t="str">
            <v>+++</v>
          </cell>
          <cell r="L82">
            <v>0</v>
          </cell>
          <cell r="M82" t="str">
            <v>5000.04 - Salaries Holiday Pay</v>
          </cell>
        </row>
        <row r="83">
          <cell r="A83" t="str">
            <v>660.07.00.170-5000.04</v>
          </cell>
          <cell r="B83" t="str">
            <v>5000.04</v>
          </cell>
          <cell r="C83" t="str">
            <v>660.07.00.170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 t="str">
            <v>+++</v>
          </cell>
          <cell r="L83">
            <v>0</v>
          </cell>
          <cell r="M83" t="str">
            <v>5000.04 - Salaries Holiday Pay</v>
          </cell>
        </row>
        <row r="84">
          <cell r="A84" t="str">
            <v>660.11.00.250-5000.04</v>
          </cell>
          <cell r="B84" t="str">
            <v>5000.04</v>
          </cell>
          <cell r="C84" t="str">
            <v>660.11.00.250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 t="str">
            <v>+++</v>
          </cell>
          <cell r="L84">
            <v>0</v>
          </cell>
          <cell r="M84" t="str">
            <v>5000.04 - Salaries Holiday Pay</v>
          </cell>
        </row>
        <row r="85">
          <cell r="A85" t="str">
            <v>660.40.50.001-5000.04</v>
          </cell>
          <cell r="B85" t="str">
            <v>5000.04</v>
          </cell>
          <cell r="C85" t="str">
            <v>660.40.50.001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 t="str">
            <v>+++</v>
          </cell>
          <cell r="L85">
            <v>0</v>
          </cell>
          <cell r="M85" t="str">
            <v>5000.04 - Salaries Holiday Pay</v>
          </cell>
        </row>
        <row r="86">
          <cell r="A86" t="str">
            <v>660.40.55.060-5000.04</v>
          </cell>
          <cell r="B86" t="str">
            <v>5000.04</v>
          </cell>
          <cell r="C86" t="str">
            <v>660.40.55.060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 t="str">
            <v>+++</v>
          </cell>
          <cell r="L86">
            <v>0</v>
          </cell>
          <cell r="M86" t="str">
            <v>5000.04 - Salaries Holiday Pay</v>
          </cell>
        </row>
        <row r="87">
          <cell r="A87" t="str">
            <v>660.40.55.500-5000.04</v>
          </cell>
          <cell r="B87" t="str">
            <v>5000.04</v>
          </cell>
          <cell r="C87" t="str">
            <v>660.40.55.500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 t="str">
            <v>+++</v>
          </cell>
          <cell r="L87">
            <v>0</v>
          </cell>
          <cell r="M87" t="str">
            <v>5000.04 - Salaries Holiday Pay</v>
          </cell>
        </row>
        <row r="88">
          <cell r="A88" t="str">
            <v>660.40.55.510-5000.04</v>
          </cell>
          <cell r="B88" t="str">
            <v>5000.04</v>
          </cell>
          <cell r="C88" t="str">
            <v>660.40.55.510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 t="str">
            <v>+++</v>
          </cell>
          <cell r="L88">
            <v>0</v>
          </cell>
          <cell r="M88" t="str">
            <v>5000.04 - Salaries Holiday Pay</v>
          </cell>
        </row>
        <row r="89">
          <cell r="A89" t="str">
            <v>660.40.60.520-5000.04</v>
          </cell>
          <cell r="B89" t="str">
            <v>5000.04</v>
          </cell>
          <cell r="C89" t="str">
            <v>660.40.60.520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 t="str">
            <v>+++</v>
          </cell>
          <cell r="L89">
            <v>0</v>
          </cell>
          <cell r="M89" t="str">
            <v>5000.04 - Salaries Holiday Pay</v>
          </cell>
        </row>
        <row r="90">
          <cell r="A90" t="str">
            <v>660.40.60.530-5000.04</v>
          </cell>
          <cell r="B90" t="str">
            <v>5000.04</v>
          </cell>
          <cell r="C90" t="str">
            <v>660.40.60.530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 t="str">
            <v>+++</v>
          </cell>
          <cell r="L90">
            <v>0</v>
          </cell>
          <cell r="M90" t="str">
            <v>5000.04 - Salaries Holiday Pay</v>
          </cell>
        </row>
        <row r="91">
          <cell r="A91" t="str">
            <v>660.40.75.001-5000.04</v>
          </cell>
          <cell r="B91" t="str">
            <v>5000.04</v>
          </cell>
          <cell r="C91" t="str">
            <v>660.40.75.001</v>
          </cell>
          <cell r="D91">
            <v>2500</v>
          </cell>
          <cell r="E91">
            <v>0</v>
          </cell>
          <cell r="F91">
            <v>2500</v>
          </cell>
          <cell r="G91">
            <v>0</v>
          </cell>
          <cell r="H91">
            <v>0</v>
          </cell>
          <cell r="I91">
            <v>1798.88</v>
          </cell>
          <cell r="J91">
            <v>701.12</v>
          </cell>
          <cell r="K91">
            <v>0.72</v>
          </cell>
          <cell r="L91">
            <v>2185.48</v>
          </cell>
          <cell r="M91" t="str">
            <v>5000.04 - Salaries Holiday Pay</v>
          </cell>
        </row>
        <row r="92">
          <cell r="A92" t="str">
            <v>660.40.75.075-5000.04</v>
          </cell>
          <cell r="B92" t="str">
            <v>5000.04</v>
          </cell>
          <cell r="C92" t="str">
            <v>660.40.75.075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 t="str">
            <v>+++</v>
          </cell>
          <cell r="L92">
            <v>0</v>
          </cell>
          <cell r="M92" t="str">
            <v>5000.04 - Salaries Holiday Pay</v>
          </cell>
        </row>
        <row r="93">
          <cell r="A93" t="str">
            <v>660.40.75.610-5000.04</v>
          </cell>
          <cell r="B93" t="str">
            <v>5000.04</v>
          </cell>
          <cell r="C93" t="str">
            <v>660.40.75.610</v>
          </cell>
          <cell r="D93">
            <v>25500</v>
          </cell>
          <cell r="E93">
            <v>0</v>
          </cell>
          <cell r="F93">
            <v>25500</v>
          </cell>
          <cell r="G93">
            <v>0</v>
          </cell>
          <cell r="H93">
            <v>0</v>
          </cell>
          <cell r="I93">
            <v>17090.61</v>
          </cell>
          <cell r="J93">
            <v>8409.39</v>
          </cell>
          <cell r="K93">
            <v>0.67</v>
          </cell>
          <cell r="L93">
            <v>24070.31</v>
          </cell>
          <cell r="M93" t="str">
            <v>5000.04 - Salaries Holiday Pay</v>
          </cell>
        </row>
        <row r="94">
          <cell r="A94" t="str">
            <v>660.40.75.620-5000.04</v>
          </cell>
          <cell r="B94" t="str">
            <v>5000.04</v>
          </cell>
          <cell r="C94" t="str">
            <v>660.40.75.620</v>
          </cell>
          <cell r="D94">
            <v>34100</v>
          </cell>
          <cell r="E94">
            <v>0</v>
          </cell>
          <cell r="F94">
            <v>34100</v>
          </cell>
          <cell r="G94">
            <v>0</v>
          </cell>
          <cell r="H94">
            <v>0</v>
          </cell>
          <cell r="I94">
            <v>29762.37</v>
          </cell>
          <cell r="J94">
            <v>4337.63</v>
          </cell>
          <cell r="K94">
            <v>0.87</v>
          </cell>
          <cell r="L94">
            <v>32893.919999999998</v>
          </cell>
          <cell r="M94" t="str">
            <v>5000.04 - Salaries Holiday Pay</v>
          </cell>
        </row>
        <row r="95">
          <cell r="A95" t="str">
            <v>660.40.75.630-5000.04</v>
          </cell>
          <cell r="B95" t="str">
            <v>5000.04</v>
          </cell>
          <cell r="C95" t="str">
            <v>660.40.75.630</v>
          </cell>
          <cell r="D95">
            <v>8000</v>
          </cell>
          <cell r="E95">
            <v>0</v>
          </cell>
          <cell r="F95">
            <v>8000</v>
          </cell>
          <cell r="G95">
            <v>0</v>
          </cell>
          <cell r="H95">
            <v>0</v>
          </cell>
          <cell r="I95">
            <v>4141.26</v>
          </cell>
          <cell r="J95">
            <v>3858.74</v>
          </cell>
          <cell r="K95">
            <v>0.52</v>
          </cell>
          <cell r="L95">
            <v>6229.44</v>
          </cell>
          <cell r="M95" t="str">
            <v>5000.04 - Salaries Holiday Pay</v>
          </cell>
        </row>
        <row r="96">
          <cell r="A96" t="str">
            <v>660.45.40.000-5000.04</v>
          </cell>
          <cell r="B96" t="str">
            <v>5000.04</v>
          </cell>
          <cell r="C96" t="str">
            <v>660.45.40.000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 t="str">
            <v>+++</v>
          </cell>
          <cell r="L96">
            <v>0</v>
          </cell>
          <cell r="M96" t="str">
            <v>5000.04 - Salaries Holiday Pay</v>
          </cell>
        </row>
        <row r="97">
          <cell r="A97" t="str">
            <v>660.45.41.000-5000.04</v>
          </cell>
          <cell r="B97" t="str">
            <v>5000.04</v>
          </cell>
          <cell r="C97" t="str">
            <v>660.45.41.000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 t="str">
            <v>+++</v>
          </cell>
          <cell r="L97">
            <v>0</v>
          </cell>
          <cell r="M97" t="str">
            <v>5000.04 - Salaries Holiday Pay</v>
          </cell>
        </row>
        <row r="98">
          <cell r="A98" t="str">
            <v>660.45.50.000-5000.04</v>
          </cell>
          <cell r="B98" t="str">
            <v>5000.04</v>
          </cell>
          <cell r="C98" t="str">
            <v>660.45.50.000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 t="str">
            <v>+++</v>
          </cell>
          <cell r="L98">
            <v>0</v>
          </cell>
          <cell r="M98" t="str">
            <v>5000.04 - Salaries Holiday Pay</v>
          </cell>
        </row>
        <row r="99">
          <cell r="A99" t="str">
            <v>660.05.00.150-5000.05</v>
          </cell>
          <cell r="B99" t="str">
            <v>5000.05</v>
          </cell>
          <cell r="C99" t="str">
            <v>660.05.00.150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 t="str">
            <v>+++</v>
          </cell>
          <cell r="L99">
            <v>0</v>
          </cell>
          <cell r="M99" t="str">
            <v>5000.05 - Salaries Duty Pay</v>
          </cell>
        </row>
        <row r="100">
          <cell r="A100" t="str">
            <v>660.05.00.160-5000.05</v>
          </cell>
          <cell r="B100" t="str">
            <v>5000.05</v>
          </cell>
          <cell r="C100" t="str">
            <v>660.05.00.160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 t="str">
            <v>+++</v>
          </cell>
          <cell r="L100">
            <v>0</v>
          </cell>
          <cell r="M100" t="str">
            <v>5000.05 - Salaries Duty Pay</v>
          </cell>
        </row>
        <row r="101">
          <cell r="A101" t="str">
            <v>660.07.00.170-5000.05</v>
          </cell>
          <cell r="B101" t="str">
            <v>5000.05</v>
          </cell>
          <cell r="C101" t="str">
            <v>660.07.00.170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 t="str">
            <v>+++</v>
          </cell>
          <cell r="L101">
            <v>0</v>
          </cell>
          <cell r="M101" t="str">
            <v>5000.05 - Salaries Duty Pay</v>
          </cell>
        </row>
        <row r="102">
          <cell r="A102" t="str">
            <v>660.11.00.250-5000.05</v>
          </cell>
          <cell r="B102" t="str">
            <v>5000.05</v>
          </cell>
          <cell r="C102" t="str">
            <v>660.11.00.250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 t="str">
            <v>+++</v>
          </cell>
          <cell r="L102">
            <v>0</v>
          </cell>
          <cell r="M102" t="str">
            <v>5000.05 - Salaries Duty Pay</v>
          </cell>
        </row>
        <row r="103">
          <cell r="A103" t="str">
            <v>660.40.50.001-5000.05</v>
          </cell>
          <cell r="B103" t="str">
            <v>5000.05</v>
          </cell>
          <cell r="C103" t="str">
            <v>660.40.50.001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 t="str">
            <v>+++</v>
          </cell>
          <cell r="L103">
            <v>0</v>
          </cell>
          <cell r="M103" t="str">
            <v>5000.05 - Salaries Duty Pay</v>
          </cell>
        </row>
        <row r="104">
          <cell r="A104" t="str">
            <v>660.40.55.500-5000.05</v>
          </cell>
          <cell r="B104" t="str">
            <v>5000.05</v>
          </cell>
          <cell r="C104" t="str">
            <v>660.40.55.500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 t="str">
            <v>+++</v>
          </cell>
          <cell r="L104">
            <v>0</v>
          </cell>
          <cell r="M104" t="str">
            <v>5000.05 - Salaries Duty Pay</v>
          </cell>
        </row>
        <row r="105">
          <cell r="A105" t="str">
            <v>660.40.55.510-5000.05</v>
          </cell>
          <cell r="B105" t="str">
            <v>5000.05</v>
          </cell>
          <cell r="C105" t="str">
            <v>660.40.55.510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 t="str">
            <v>+++</v>
          </cell>
          <cell r="L105">
            <v>0</v>
          </cell>
          <cell r="M105" t="str">
            <v>5000.05 - Salaries Duty Pay</v>
          </cell>
        </row>
        <row r="106">
          <cell r="A106" t="str">
            <v>660.40.60.520-5000.05</v>
          </cell>
          <cell r="B106" t="str">
            <v>5000.05</v>
          </cell>
          <cell r="C106" t="str">
            <v>660.40.60.520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 t="str">
            <v>+++</v>
          </cell>
          <cell r="L106">
            <v>0</v>
          </cell>
          <cell r="M106" t="str">
            <v>5000.05 - Salaries Duty Pay</v>
          </cell>
        </row>
        <row r="107">
          <cell r="A107" t="str">
            <v>660.40.60.530-5000.05</v>
          </cell>
          <cell r="B107" t="str">
            <v>5000.05</v>
          </cell>
          <cell r="C107" t="str">
            <v>660.40.60.530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 t="str">
            <v>+++</v>
          </cell>
          <cell r="L107">
            <v>0</v>
          </cell>
          <cell r="M107" t="str">
            <v>5000.05 - Salaries Duty Pay</v>
          </cell>
        </row>
        <row r="108">
          <cell r="A108" t="str">
            <v>660.05.00.150-5000.06</v>
          </cell>
          <cell r="B108" t="str">
            <v>5000.06</v>
          </cell>
          <cell r="C108" t="str">
            <v>660.05.00.150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50.93</v>
          </cell>
          <cell r="J108">
            <v>-50.93</v>
          </cell>
          <cell r="K108" t="str">
            <v>+++</v>
          </cell>
          <cell r="L108">
            <v>0</v>
          </cell>
          <cell r="M108" t="str">
            <v>5000.06 - Salaries Out of Class</v>
          </cell>
        </row>
        <row r="109">
          <cell r="A109" t="str">
            <v>660.05.00.160-5000.06</v>
          </cell>
          <cell r="B109" t="str">
            <v>5000.06</v>
          </cell>
          <cell r="C109" t="str">
            <v>660.05.00.160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118.42</v>
          </cell>
          <cell r="J109">
            <v>-118.42</v>
          </cell>
          <cell r="K109" t="str">
            <v>+++</v>
          </cell>
          <cell r="L109">
            <v>472.09</v>
          </cell>
          <cell r="M109" t="str">
            <v>5000.06 - Salaries Out of Class</v>
          </cell>
        </row>
        <row r="110">
          <cell r="A110" t="str">
            <v>660.07.00.170-5000.06</v>
          </cell>
          <cell r="B110" t="str">
            <v>5000.06</v>
          </cell>
          <cell r="C110" t="str">
            <v>660.07.00.170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 t="str">
            <v>+++</v>
          </cell>
          <cell r="L110">
            <v>0</v>
          </cell>
          <cell r="M110" t="str">
            <v>5000.06 - Salaries Out of Class</v>
          </cell>
        </row>
        <row r="111">
          <cell r="A111" t="str">
            <v>660.11.00.250-5000.06</v>
          </cell>
          <cell r="B111" t="str">
            <v>5000.06</v>
          </cell>
          <cell r="C111" t="str">
            <v>660.11.00.250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 t="str">
            <v>+++</v>
          </cell>
          <cell r="L111">
            <v>0</v>
          </cell>
          <cell r="M111" t="str">
            <v>5000.06 - Salaries Out of Class</v>
          </cell>
        </row>
        <row r="112">
          <cell r="A112" t="str">
            <v>660.40.50.001-5000.06</v>
          </cell>
          <cell r="B112" t="str">
            <v>5000.06</v>
          </cell>
          <cell r="C112" t="str">
            <v>660.40.50.001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 t="str">
            <v>+++</v>
          </cell>
          <cell r="L112">
            <v>0</v>
          </cell>
          <cell r="M112" t="str">
            <v>5000.06 - Salaries Out of Class</v>
          </cell>
        </row>
        <row r="113">
          <cell r="A113" t="str">
            <v>660.40.55.060-5000.06</v>
          </cell>
          <cell r="B113" t="str">
            <v>5000.06</v>
          </cell>
          <cell r="C113" t="str">
            <v>660.40.55.060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 t="str">
            <v>+++</v>
          </cell>
          <cell r="L113">
            <v>0</v>
          </cell>
          <cell r="M113" t="str">
            <v>5000.06 - Salaries Out of Class</v>
          </cell>
        </row>
        <row r="114">
          <cell r="A114" t="str">
            <v>660.40.55.500-5000.06</v>
          </cell>
          <cell r="B114" t="str">
            <v>5000.06</v>
          </cell>
          <cell r="C114" t="str">
            <v>660.40.55.500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 t="str">
            <v>+++</v>
          </cell>
          <cell r="L114">
            <v>0</v>
          </cell>
          <cell r="M114" t="str">
            <v>5000.06 - Salaries Out of Class</v>
          </cell>
        </row>
        <row r="115">
          <cell r="A115" t="str">
            <v>660.40.55.510-5000.06</v>
          </cell>
          <cell r="B115" t="str">
            <v>5000.06</v>
          </cell>
          <cell r="C115" t="str">
            <v>660.40.55.510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 t="str">
            <v>+++</v>
          </cell>
          <cell r="L115">
            <v>0</v>
          </cell>
          <cell r="M115" t="str">
            <v>5000.06 - Salaries Out of Class</v>
          </cell>
        </row>
        <row r="116">
          <cell r="A116" t="str">
            <v>660.40.60.520-5000.06</v>
          </cell>
          <cell r="B116" t="str">
            <v>5000.06</v>
          </cell>
          <cell r="C116" t="str">
            <v>660.40.60.520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 t="str">
            <v>+++</v>
          </cell>
          <cell r="L116">
            <v>0</v>
          </cell>
          <cell r="M116" t="str">
            <v>5000.06 - Salaries Out of Class</v>
          </cell>
        </row>
        <row r="117">
          <cell r="A117" t="str">
            <v>660.40.60.530-5000.06</v>
          </cell>
          <cell r="B117" t="str">
            <v>5000.06</v>
          </cell>
          <cell r="C117" t="str">
            <v>660.40.60.530</v>
          </cell>
          <cell r="D117">
            <v>2667</v>
          </cell>
          <cell r="E117">
            <v>0</v>
          </cell>
          <cell r="F117">
            <v>2667</v>
          </cell>
          <cell r="G117">
            <v>0</v>
          </cell>
          <cell r="H117">
            <v>0</v>
          </cell>
          <cell r="I117">
            <v>1219.95</v>
          </cell>
          <cell r="J117">
            <v>1447.05</v>
          </cell>
          <cell r="K117">
            <v>0.46</v>
          </cell>
          <cell r="L117">
            <v>2369.7399999999998</v>
          </cell>
          <cell r="M117" t="str">
            <v>5000.06 - Salaries Out of Class</v>
          </cell>
        </row>
        <row r="118">
          <cell r="A118" t="str">
            <v>660.40.75.001-5000.06</v>
          </cell>
          <cell r="B118" t="str">
            <v>5000.06</v>
          </cell>
          <cell r="C118" t="str">
            <v>660.40.75.001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 t="str">
            <v>+++</v>
          </cell>
          <cell r="L118">
            <v>0</v>
          </cell>
          <cell r="M118" t="str">
            <v>5000.06 - Salaries Out of Class</v>
          </cell>
        </row>
        <row r="119">
          <cell r="A119" t="str">
            <v>660.40.75.075-5000.06</v>
          </cell>
          <cell r="B119" t="str">
            <v>5000.06</v>
          </cell>
          <cell r="C119" t="str">
            <v>660.40.75.075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 t="str">
            <v>+++</v>
          </cell>
          <cell r="L119">
            <v>0</v>
          </cell>
          <cell r="M119" t="str">
            <v>5000.06 - Salaries Out of Class</v>
          </cell>
        </row>
        <row r="120">
          <cell r="A120" t="str">
            <v>660.40.75.610-5000.06</v>
          </cell>
          <cell r="B120" t="str">
            <v>5000.06</v>
          </cell>
          <cell r="C120" t="str">
            <v>660.40.75.610</v>
          </cell>
          <cell r="D120">
            <v>500</v>
          </cell>
          <cell r="E120">
            <v>0</v>
          </cell>
          <cell r="F120">
            <v>500</v>
          </cell>
          <cell r="G120">
            <v>0</v>
          </cell>
          <cell r="H120">
            <v>0</v>
          </cell>
          <cell r="I120">
            <v>0</v>
          </cell>
          <cell r="J120">
            <v>500</v>
          </cell>
          <cell r="K120">
            <v>0</v>
          </cell>
          <cell r="L120">
            <v>0</v>
          </cell>
          <cell r="M120" t="str">
            <v>5000.06 - Salaries Out of Class</v>
          </cell>
        </row>
        <row r="121">
          <cell r="A121" t="str">
            <v>660.40.75.620-5000.06</v>
          </cell>
          <cell r="B121" t="str">
            <v>5000.06</v>
          </cell>
          <cell r="C121" t="str">
            <v>660.40.75.620</v>
          </cell>
          <cell r="D121">
            <v>500</v>
          </cell>
          <cell r="E121">
            <v>0</v>
          </cell>
          <cell r="F121">
            <v>500</v>
          </cell>
          <cell r="G121">
            <v>0</v>
          </cell>
          <cell r="H121">
            <v>0</v>
          </cell>
          <cell r="I121">
            <v>449.07</v>
          </cell>
          <cell r="J121">
            <v>50.93</v>
          </cell>
          <cell r="K121">
            <v>0.9</v>
          </cell>
          <cell r="L121">
            <v>573.14</v>
          </cell>
          <cell r="M121" t="str">
            <v>5000.06 - Salaries Out of Class</v>
          </cell>
        </row>
        <row r="122">
          <cell r="A122" t="str">
            <v>660.40.75.630-5000.06</v>
          </cell>
          <cell r="B122" t="str">
            <v>5000.06</v>
          </cell>
          <cell r="C122" t="str">
            <v>660.40.75.630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 t="str">
            <v>+++</v>
          </cell>
          <cell r="L122">
            <v>0</v>
          </cell>
          <cell r="M122" t="str">
            <v>5000.06 - Salaries Out of Class</v>
          </cell>
        </row>
        <row r="123">
          <cell r="A123" t="str">
            <v>660.45.40.000-5000.06</v>
          </cell>
          <cell r="B123" t="str">
            <v>5000.06</v>
          </cell>
          <cell r="C123" t="str">
            <v>660.45.40.000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 t="str">
            <v>+++</v>
          </cell>
          <cell r="L123">
            <v>0</v>
          </cell>
          <cell r="M123" t="str">
            <v>5000.06 - Salaries Out of Class</v>
          </cell>
        </row>
        <row r="124">
          <cell r="A124" t="str">
            <v>660.45.41.000-5000.06</v>
          </cell>
          <cell r="B124" t="str">
            <v>5000.06</v>
          </cell>
          <cell r="C124" t="str">
            <v>660.45.41.000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 t="str">
            <v>+++</v>
          </cell>
          <cell r="L124">
            <v>0</v>
          </cell>
          <cell r="M124" t="str">
            <v>5000.06 - Salaries Out of Class</v>
          </cell>
        </row>
        <row r="125">
          <cell r="A125" t="str">
            <v>660.45.50.000-5000.06</v>
          </cell>
          <cell r="B125" t="str">
            <v>5000.06</v>
          </cell>
          <cell r="C125" t="str">
            <v>660.45.50.000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 t="str">
            <v>+++</v>
          </cell>
          <cell r="L125">
            <v>0</v>
          </cell>
          <cell r="M125" t="str">
            <v>5000.06 - Salaries Out of Class</v>
          </cell>
        </row>
        <row r="126">
          <cell r="A126" t="str">
            <v>660.05.00.150-5000.07</v>
          </cell>
          <cell r="B126" t="str">
            <v>5000.07</v>
          </cell>
          <cell r="C126" t="str">
            <v>660.05.00.150</v>
          </cell>
          <cell r="D126">
            <v>760</v>
          </cell>
          <cell r="E126">
            <v>0</v>
          </cell>
          <cell r="F126">
            <v>760</v>
          </cell>
          <cell r="G126">
            <v>0</v>
          </cell>
          <cell r="H126">
            <v>0</v>
          </cell>
          <cell r="I126">
            <v>1837.17</v>
          </cell>
          <cell r="J126">
            <v>-1077.17</v>
          </cell>
          <cell r="K126">
            <v>2.42</v>
          </cell>
          <cell r="L126">
            <v>518.91999999999996</v>
          </cell>
          <cell r="M126" t="str">
            <v>5000.07 - Salaries Admin Leave Pay</v>
          </cell>
        </row>
        <row r="127">
          <cell r="A127" t="str">
            <v>660.05.00.160-5000.07</v>
          </cell>
          <cell r="B127" t="str">
            <v>5000.07</v>
          </cell>
          <cell r="C127" t="str">
            <v>660.05.00.160</v>
          </cell>
          <cell r="D127">
            <v>475</v>
          </cell>
          <cell r="E127">
            <v>0</v>
          </cell>
          <cell r="F127">
            <v>475</v>
          </cell>
          <cell r="G127">
            <v>0</v>
          </cell>
          <cell r="H127">
            <v>0</v>
          </cell>
          <cell r="I127">
            <v>946.38</v>
          </cell>
          <cell r="J127">
            <v>-471.38</v>
          </cell>
          <cell r="K127">
            <v>1.99</v>
          </cell>
          <cell r="L127">
            <v>289.72000000000003</v>
          </cell>
          <cell r="M127" t="str">
            <v>5000.07 - Salaries Admin Leave Pay</v>
          </cell>
        </row>
        <row r="128">
          <cell r="A128" t="str">
            <v>660.07.00.170-5000.07</v>
          </cell>
          <cell r="B128" t="str">
            <v>5000.07</v>
          </cell>
          <cell r="C128" t="str">
            <v>660.07.00.170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 t="str">
            <v>+++</v>
          </cell>
          <cell r="L128">
            <v>0</v>
          </cell>
          <cell r="M128" t="str">
            <v>5000.07 - Salaries Admin Leave Pay</v>
          </cell>
        </row>
        <row r="129">
          <cell r="A129" t="str">
            <v>660.11.00.250-5000.07</v>
          </cell>
          <cell r="B129" t="str">
            <v>5000.07</v>
          </cell>
          <cell r="C129" t="str">
            <v>660.11.00.250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 t="str">
            <v>+++</v>
          </cell>
          <cell r="L129">
            <v>0</v>
          </cell>
          <cell r="M129" t="str">
            <v>5000.07 - Salaries Admin Leave Pay</v>
          </cell>
        </row>
        <row r="130">
          <cell r="A130" t="str">
            <v>660.40.50.001-5000.07</v>
          </cell>
          <cell r="B130" t="str">
            <v>5000.07</v>
          </cell>
          <cell r="C130" t="str">
            <v>660.40.50.001</v>
          </cell>
          <cell r="D130">
            <v>2625</v>
          </cell>
          <cell r="E130">
            <v>0</v>
          </cell>
          <cell r="F130">
            <v>2625</v>
          </cell>
          <cell r="G130">
            <v>0</v>
          </cell>
          <cell r="H130">
            <v>0</v>
          </cell>
          <cell r="I130">
            <v>0</v>
          </cell>
          <cell r="J130">
            <v>2625</v>
          </cell>
          <cell r="K130">
            <v>0</v>
          </cell>
          <cell r="L130">
            <v>3483.09</v>
          </cell>
          <cell r="M130" t="str">
            <v>5000.07 - Salaries Admin Leave Pay</v>
          </cell>
        </row>
        <row r="131">
          <cell r="A131" t="str">
            <v>660.40.55.060-5000.07</v>
          </cell>
          <cell r="B131" t="str">
            <v>5000.07</v>
          </cell>
          <cell r="C131" t="str">
            <v>660.40.55.060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 t="str">
            <v>+++</v>
          </cell>
          <cell r="L131">
            <v>0</v>
          </cell>
          <cell r="M131" t="str">
            <v>5000.07 - Salaries Admin Leave Pay</v>
          </cell>
        </row>
        <row r="132">
          <cell r="A132" t="str">
            <v>660.40.55.500-5000.07</v>
          </cell>
          <cell r="B132" t="str">
            <v>5000.07</v>
          </cell>
          <cell r="C132" t="str">
            <v>660.40.55.500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 t="str">
            <v>+++</v>
          </cell>
          <cell r="L132">
            <v>0</v>
          </cell>
          <cell r="M132" t="str">
            <v>5000.07 - Salaries Admin Leave Pay</v>
          </cell>
        </row>
        <row r="133">
          <cell r="A133" t="str">
            <v>660.40.55.510-5000.07</v>
          </cell>
          <cell r="B133" t="str">
            <v>5000.07</v>
          </cell>
          <cell r="C133" t="str">
            <v>660.40.55.510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 t="str">
            <v>+++</v>
          </cell>
          <cell r="L133">
            <v>0</v>
          </cell>
          <cell r="M133" t="str">
            <v>5000.07 - Salaries Admin Leave Pay</v>
          </cell>
        </row>
        <row r="134">
          <cell r="A134" t="str">
            <v>660.40.60.520-5000.07</v>
          </cell>
          <cell r="B134" t="str">
            <v>5000.07</v>
          </cell>
          <cell r="C134" t="str">
            <v>660.40.60.520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 t="str">
            <v>+++</v>
          </cell>
          <cell r="L134">
            <v>0</v>
          </cell>
          <cell r="M134" t="str">
            <v>5000.07 - Salaries Admin Leave Pay</v>
          </cell>
        </row>
        <row r="135">
          <cell r="A135" t="str">
            <v>660.40.60.530-5000.07</v>
          </cell>
          <cell r="B135" t="str">
            <v>5000.07</v>
          </cell>
          <cell r="C135" t="str">
            <v>660.40.60.530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 t="str">
            <v>+++</v>
          </cell>
          <cell r="L135">
            <v>0</v>
          </cell>
          <cell r="M135" t="str">
            <v>5000.07 - Salaries Admin Leave Pay</v>
          </cell>
        </row>
        <row r="136">
          <cell r="A136" t="str">
            <v>660.40.75.001-5000.07</v>
          </cell>
          <cell r="B136" t="str">
            <v>5000.07</v>
          </cell>
          <cell r="C136" t="str">
            <v>660.40.75.001</v>
          </cell>
          <cell r="D136">
            <v>3064</v>
          </cell>
          <cell r="E136">
            <v>0</v>
          </cell>
          <cell r="F136">
            <v>3064</v>
          </cell>
          <cell r="G136">
            <v>0</v>
          </cell>
          <cell r="H136">
            <v>0</v>
          </cell>
          <cell r="I136">
            <v>0</v>
          </cell>
          <cell r="J136">
            <v>3064</v>
          </cell>
          <cell r="K136">
            <v>0</v>
          </cell>
          <cell r="L136">
            <v>0</v>
          </cell>
          <cell r="M136" t="str">
            <v>5000.07 - Salaries Admin Leave Pay</v>
          </cell>
        </row>
        <row r="137">
          <cell r="A137" t="str">
            <v>660.40.75.075-5000.07</v>
          </cell>
          <cell r="B137" t="str">
            <v>5000.07</v>
          </cell>
          <cell r="C137" t="str">
            <v>660.40.75.075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 t="str">
            <v>+++</v>
          </cell>
          <cell r="L137">
            <v>0</v>
          </cell>
          <cell r="M137" t="str">
            <v>5000.07 - Salaries Admin Leave Pay</v>
          </cell>
        </row>
        <row r="138">
          <cell r="A138" t="str">
            <v>660.40.75.610-5000.07</v>
          </cell>
          <cell r="B138" t="str">
            <v>5000.07</v>
          </cell>
          <cell r="C138" t="str">
            <v>660.40.75.610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 t="str">
            <v>+++</v>
          </cell>
          <cell r="L138">
            <v>0</v>
          </cell>
          <cell r="M138" t="str">
            <v>5000.07 - Salaries Admin Leave Pay</v>
          </cell>
        </row>
        <row r="139">
          <cell r="A139" t="str">
            <v>660.40.75.620-5000.07</v>
          </cell>
          <cell r="B139" t="str">
            <v>5000.07</v>
          </cell>
          <cell r="C139" t="str">
            <v>660.40.75.620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 t="str">
            <v>+++</v>
          </cell>
          <cell r="L139">
            <v>0</v>
          </cell>
          <cell r="M139" t="str">
            <v>5000.07 - Salaries Admin Leave Pay</v>
          </cell>
        </row>
        <row r="140">
          <cell r="A140" t="str">
            <v>660.40.75.630-5000.07</v>
          </cell>
          <cell r="B140" t="str">
            <v>5000.07</v>
          </cell>
          <cell r="C140" t="str">
            <v>660.40.75.630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 t="str">
            <v>+++</v>
          </cell>
          <cell r="L140">
            <v>0</v>
          </cell>
          <cell r="M140" t="str">
            <v>5000.07 - Salaries Admin Leave Pay</v>
          </cell>
        </row>
        <row r="141">
          <cell r="A141" t="str">
            <v>660.45.40.000-5000.07</v>
          </cell>
          <cell r="B141" t="str">
            <v>5000.07</v>
          </cell>
          <cell r="C141" t="str">
            <v>660.45.40.000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 t="str">
            <v>+++</v>
          </cell>
          <cell r="L141">
            <v>0</v>
          </cell>
          <cell r="M141" t="str">
            <v>5000.07 - Salaries Admin Leave Pay</v>
          </cell>
        </row>
        <row r="142">
          <cell r="A142" t="str">
            <v>660.45.41.000-5000.07</v>
          </cell>
          <cell r="B142" t="str">
            <v>5000.07</v>
          </cell>
          <cell r="C142" t="str">
            <v>660.45.41.000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 t="str">
            <v>+++</v>
          </cell>
          <cell r="L142">
            <v>0</v>
          </cell>
          <cell r="M142" t="str">
            <v>5000.07 - Salaries Admin Leave Pay</v>
          </cell>
        </row>
        <row r="143">
          <cell r="A143" t="str">
            <v>660.45.50.000-5000.07</v>
          </cell>
          <cell r="B143" t="str">
            <v>5000.07</v>
          </cell>
          <cell r="C143" t="str">
            <v>660.45.50.000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 t="str">
            <v>+++</v>
          </cell>
          <cell r="L143">
            <v>0</v>
          </cell>
          <cell r="M143" t="str">
            <v>5000.07 - Salaries Admin Leave Pay</v>
          </cell>
        </row>
        <row r="144">
          <cell r="A144" t="str">
            <v>660.05.00.150-5000.08</v>
          </cell>
          <cell r="B144" t="str">
            <v>5000.08</v>
          </cell>
          <cell r="C144" t="str">
            <v>660.05.00.150</v>
          </cell>
          <cell r="D144">
            <v>490</v>
          </cell>
          <cell r="E144">
            <v>0</v>
          </cell>
          <cell r="F144">
            <v>490</v>
          </cell>
          <cell r="G144">
            <v>127.09</v>
          </cell>
          <cell r="H144">
            <v>0</v>
          </cell>
          <cell r="I144">
            <v>471.4</v>
          </cell>
          <cell r="J144">
            <v>18.600000000000001</v>
          </cell>
          <cell r="K144">
            <v>0.96</v>
          </cell>
          <cell r="L144">
            <v>478.99</v>
          </cell>
          <cell r="M144" t="str">
            <v>5000.08 - Salaries Longevity Pay</v>
          </cell>
        </row>
        <row r="145">
          <cell r="A145" t="str">
            <v>660.05.00.160-5000.08</v>
          </cell>
          <cell r="B145" t="str">
            <v>5000.08</v>
          </cell>
          <cell r="C145" t="str">
            <v>660.05.00.160</v>
          </cell>
          <cell r="D145">
            <v>850</v>
          </cell>
          <cell r="E145">
            <v>0</v>
          </cell>
          <cell r="F145">
            <v>850</v>
          </cell>
          <cell r="G145">
            <v>0</v>
          </cell>
          <cell r="H145">
            <v>0</v>
          </cell>
          <cell r="I145">
            <v>290.55</v>
          </cell>
          <cell r="J145">
            <v>559.45000000000005</v>
          </cell>
          <cell r="K145">
            <v>0.34</v>
          </cell>
          <cell r="L145">
            <v>797.09</v>
          </cell>
          <cell r="M145" t="str">
            <v>5000.08 - Salaries Longevity Pay</v>
          </cell>
        </row>
        <row r="146">
          <cell r="A146" t="str">
            <v>660.07.00.170-5000.08</v>
          </cell>
          <cell r="B146" t="str">
            <v>5000.08</v>
          </cell>
          <cell r="C146" t="str">
            <v>660.07.00.170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 t="str">
            <v>+++</v>
          </cell>
          <cell r="L146">
            <v>0</v>
          </cell>
          <cell r="M146" t="str">
            <v>5000.08 - Salaries Longevity Pay</v>
          </cell>
        </row>
        <row r="147">
          <cell r="A147" t="str">
            <v>660.11.00.250-5000.08</v>
          </cell>
          <cell r="B147" t="str">
            <v>5000.08</v>
          </cell>
          <cell r="C147" t="str">
            <v>660.11.00.250</v>
          </cell>
          <cell r="D147">
            <v>60</v>
          </cell>
          <cell r="E147">
            <v>0</v>
          </cell>
          <cell r="F147">
            <v>60</v>
          </cell>
          <cell r="G147">
            <v>0</v>
          </cell>
          <cell r="H147">
            <v>0</v>
          </cell>
          <cell r="I147">
            <v>55.97</v>
          </cell>
          <cell r="J147">
            <v>4.03</v>
          </cell>
          <cell r="K147">
            <v>0.93</v>
          </cell>
          <cell r="L147">
            <v>54.87</v>
          </cell>
          <cell r="M147" t="str">
            <v>5000.08 - Salaries Longevity Pay</v>
          </cell>
        </row>
        <row r="148">
          <cell r="A148" t="str">
            <v>660.40.50.001-5000.08</v>
          </cell>
          <cell r="B148" t="str">
            <v>5000.08</v>
          </cell>
          <cell r="C148" t="str">
            <v>660.40.50.001</v>
          </cell>
          <cell r="D148">
            <v>1080</v>
          </cell>
          <cell r="E148">
            <v>0</v>
          </cell>
          <cell r="F148">
            <v>1080</v>
          </cell>
          <cell r="G148">
            <v>0</v>
          </cell>
          <cell r="H148">
            <v>0</v>
          </cell>
          <cell r="I148">
            <v>1075.67</v>
          </cell>
          <cell r="J148">
            <v>4.33</v>
          </cell>
          <cell r="K148">
            <v>1</v>
          </cell>
          <cell r="L148">
            <v>371.23</v>
          </cell>
          <cell r="M148" t="str">
            <v>5000.08 - Salaries Longevity Pay</v>
          </cell>
        </row>
        <row r="149">
          <cell r="A149" t="str">
            <v>660.40.55.060-5000.08</v>
          </cell>
          <cell r="B149" t="str">
            <v>5000.08</v>
          </cell>
          <cell r="C149" t="str">
            <v>660.40.55.060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 t="str">
            <v>+++</v>
          </cell>
          <cell r="L149">
            <v>0</v>
          </cell>
          <cell r="M149" t="str">
            <v>5000.08 - Salaries Longevity Pay</v>
          </cell>
        </row>
        <row r="150">
          <cell r="A150" t="str">
            <v>660.40.55.500-5000.08</v>
          </cell>
          <cell r="B150" t="str">
            <v>5000.08</v>
          </cell>
          <cell r="C150" t="str">
            <v>660.40.55.500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 t="str">
            <v>+++</v>
          </cell>
          <cell r="L150">
            <v>0</v>
          </cell>
          <cell r="M150" t="str">
            <v>5000.08 - Salaries Longevity Pay</v>
          </cell>
        </row>
        <row r="151">
          <cell r="A151" t="str">
            <v>660.40.55.510-5000.08</v>
          </cell>
          <cell r="B151" t="str">
            <v>5000.08</v>
          </cell>
          <cell r="C151" t="str">
            <v>660.40.55.510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 t="str">
            <v>+++</v>
          </cell>
          <cell r="L151">
            <v>0</v>
          </cell>
          <cell r="M151" t="str">
            <v>5000.08 - Salaries Longevity Pay</v>
          </cell>
        </row>
        <row r="152">
          <cell r="A152" t="str">
            <v>660.40.60.520-5000.08</v>
          </cell>
          <cell r="B152" t="str">
            <v>5000.08</v>
          </cell>
          <cell r="C152" t="str">
            <v>660.40.60.520</v>
          </cell>
          <cell r="D152">
            <v>54</v>
          </cell>
          <cell r="E152">
            <v>0</v>
          </cell>
          <cell r="F152">
            <v>54</v>
          </cell>
          <cell r="G152">
            <v>0</v>
          </cell>
          <cell r="H152">
            <v>0</v>
          </cell>
          <cell r="I152">
            <v>0</v>
          </cell>
          <cell r="J152">
            <v>54</v>
          </cell>
          <cell r="K152">
            <v>0</v>
          </cell>
          <cell r="L152">
            <v>53.22</v>
          </cell>
          <cell r="M152" t="str">
            <v>5000.08 - Salaries Longevity Pay</v>
          </cell>
        </row>
        <row r="153">
          <cell r="A153" t="str">
            <v>660.40.60.530-5000.08</v>
          </cell>
          <cell r="B153" t="str">
            <v>5000.08</v>
          </cell>
          <cell r="C153" t="str">
            <v>660.40.60.530</v>
          </cell>
          <cell r="D153">
            <v>2591</v>
          </cell>
          <cell r="E153">
            <v>0</v>
          </cell>
          <cell r="F153">
            <v>2591</v>
          </cell>
          <cell r="G153">
            <v>0</v>
          </cell>
          <cell r="H153">
            <v>0</v>
          </cell>
          <cell r="I153">
            <v>2369.5</v>
          </cell>
          <cell r="J153">
            <v>221.5</v>
          </cell>
          <cell r="K153">
            <v>0.91</v>
          </cell>
          <cell r="L153">
            <v>2549.13</v>
          </cell>
          <cell r="M153" t="str">
            <v>5000.08 - Salaries Longevity Pay</v>
          </cell>
        </row>
        <row r="154">
          <cell r="A154" t="str">
            <v>660.40.75.001-5000.08</v>
          </cell>
          <cell r="B154" t="str">
            <v>5000.08</v>
          </cell>
          <cell r="C154" t="str">
            <v>660.40.75.001</v>
          </cell>
          <cell r="D154">
            <v>5614</v>
          </cell>
          <cell r="E154">
            <v>0</v>
          </cell>
          <cell r="F154">
            <v>5614</v>
          </cell>
          <cell r="G154">
            <v>0</v>
          </cell>
          <cell r="H154">
            <v>0</v>
          </cell>
          <cell r="I154">
            <v>5788.59</v>
          </cell>
          <cell r="J154">
            <v>-174.59</v>
          </cell>
          <cell r="K154">
            <v>1.03</v>
          </cell>
          <cell r="L154">
            <v>4618.05</v>
          </cell>
          <cell r="M154" t="str">
            <v>5000.08 - Salaries Longevity Pay</v>
          </cell>
        </row>
        <row r="155">
          <cell r="A155" t="str">
            <v>660.40.75.075-5000.08</v>
          </cell>
          <cell r="B155" t="str">
            <v>5000.08</v>
          </cell>
          <cell r="C155" t="str">
            <v>660.40.75.075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 t="str">
            <v>+++</v>
          </cell>
          <cell r="L155">
            <v>0</v>
          </cell>
          <cell r="M155" t="str">
            <v>5000.08 - Salaries Longevity Pay</v>
          </cell>
        </row>
        <row r="156">
          <cell r="A156" t="str">
            <v>660.40.75.610-5000.08</v>
          </cell>
          <cell r="B156" t="str">
            <v>5000.08</v>
          </cell>
          <cell r="C156" t="str">
            <v>660.40.75.610</v>
          </cell>
          <cell r="D156">
            <v>10010</v>
          </cell>
          <cell r="E156">
            <v>0</v>
          </cell>
          <cell r="F156">
            <v>10010</v>
          </cell>
          <cell r="G156">
            <v>0</v>
          </cell>
          <cell r="H156">
            <v>0</v>
          </cell>
          <cell r="I156">
            <v>10205.85</v>
          </cell>
          <cell r="J156">
            <v>-195.85</v>
          </cell>
          <cell r="K156">
            <v>1.02</v>
          </cell>
          <cell r="L156">
            <v>9296.2199999999993</v>
          </cell>
          <cell r="M156" t="str">
            <v>5000.08 - Salaries Longevity Pay</v>
          </cell>
        </row>
        <row r="157">
          <cell r="A157" t="str">
            <v>660.40.75.620-5000.08</v>
          </cell>
          <cell r="B157" t="str">
            <v>5000.08</v>
          </cell>
          <cell r="C157" t="str">
            <v>660.40.75.620</v>
          </cell>
          <cell r="D157">
            <v>14348</v>
          </cell>
          <cell r="E157">
            <v>0</v>
          </cell>
          <cell r="F157">
            <v>14348</v>
          </cell>
          <cell r="G157">
            <v>0</v>
          </cell>
          <cell r="H157">
            <v>0</v>
          </cell>
          <cell r="I157">
            <v>14244.17</v>
          </cell>
          <cell r="J157">
            <v>103.83</v>
          </cell>
          <cell r="K157">
            <v>0.99</v>
          </cell>
          <cell r="L157">
            <v>13510.31</v>
          </cell>
          <cell r="M157" t="str">
            <v>5000.08 - Salaries Longevity Pay</v>
          </cell>
        </row>
        <row r="158">
          <cell r="A158" t="str">
            <v>660.40.75.630-5000.08</v>
          </cell>
          <cell r="B158" t="str">
            <v>5000.08</v>
          </cell>
          <cell r="C158" t="str">
            <v>660.40.75.630</v>
          </cell>
          <cell r="D158">
            <v>2100</v>
          </cell>
          <cell r="E158">
            <v>0</v>
          </cell>
          <cell r="F158">
            <v>2100</v>
          </cell>
          <cell r="G158">
            <v>0</v>
          </cell>
          <cell r="H158">
            <v>0</v>
          </cell>
          <cell r="I158">
            <v>1040.1400000000001</v>
          </cell>
          <cell r="J158">
            <v>1059.8599999999999</v>
          </cell>
          <cell r="K158">
            <v>0.5</v>
          </cell>
          <cell r="L158">
            <v>2039.5</v>
          </cell>
          <cell r="M158" t="str">
            <v>5000.08 - Salaries Longevity Pay</v>
          </cell>
        </row>
        <row r="159">
          <cell r="A159" t="str">
            <v>660.45.40.000-5000.08</v>
          </cell>
          <cell r="B159" t="str">
            <v>5000.08</v>
          </cell>
          <cell r="C159" t="str">
            <v>660.45.40.000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 t="str">
            <v>+++</v>
          </cell>
          <cell r="L159">
            <v>0</v>
          </cell>
          <cell r="M159" t="str">
            <v>5000.08 - Salaries Longevity Pay</v>
          </cell>
        </row>
        <row r="160">
          <cell r="A160" t="str">
            <v>660.45.41.000-5000.08</v>
          </cell>
          <cell r="B160" t="str">
            <v>5000.08</v>
          </cell>
          <cell r="C160" t="str">
            <v>660.45.41.000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 t="str">
            <v>+++</v>
          </cell>
          <cell r="L160">
            <v>0</v>
          </cell>
          <cell r="M160" t="str">
            <v>5000.08 - Salaries Longevity Pay</v>
          </cell>
        </row>
        <row r="161">
          <cell r="A161" t="str">
            <v>660.45.50.000-5000.08</v>
          </cell>
          <cell r="B161" t="str">
            <v>5000.08</v>
          </cell>
          <cell r="C161" t="str">
            <v>660.45.50.000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 t="str">
            <v>+++</v>
          </cell>
          <cell r="L161">
            <v>0</v>
          </cell>
          <cell r="M161" t="str">
            <v>5000.08 - Salaries Longevity Pay</v>
          </cell>
        </row>
        <row r="162">
          <cell r="A162" t="str">
            <v>660.05.00.150-5000.09</v>
          </cell>
          <cell r="B162" t="str">
            <v>5000.09</v>
          </cell>
          <cell r="C162" t="str">
            <v>660.05.00.150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 t="str">
            <v>+++</v>
          </cell>
          <cell r="L162">
            <v>0</v>
          </cell>
          <cell r="M162" t="str">
            <v>5000.09 - Salaries Mutual Aid Overtime</v>
          </cell>
        </row>
        <row r="163">
          <cell r="A163" t="str">
            <v>660.05.00.160-5000.09</v>
          </cell>
          <cell r="B163" t="str">
            <v>5000.09</v>
          </cell>
          <cell r="C163" t="str">
            <v>660.05.00.160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 t="str">
            <v>+++</v>
          </cell>
          <cell r="L163">
            <v>0</v>
          </cell>
          <cell r="M163" t="str">
            <v>5000.09 - Salaries Mutual Aid Overtime</v>
          </cell>
        </row>
        <row r="164">
          <cell r="A164" t="str">
            <v>660.07.00.170-5000.09</v>
          </cell>
          <cell r="B164" t="str">
            <v>5000.09</v>
          </cell>
          <cell r="C164" t="str">
            <v>660.07.00.170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 t="str">
            <v>+++</v>
          </cell>
          <cell r="L164">
            <v>0</v>
          </cell>
          <cell r="M164" t="str">
            <v>5000.09 - Salaries Mutual Aid Overtime</v>
          </cell>
        </row>
        <row r="165">
          <cell r="A165" t="str">
            <v>660.11.00.250-5000.09</v>
          </cell>
          <cell r="B165" t="str">
            <v>5000.09</v>
          </cell>
          <cell r="C165" t="str">
            <v>660.11.00.250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 t="str">
            <v>+++</v>
          </cell>
          <cell r="L165">
            <v>0</v>
          </cell>
          <cell r="M165" t="str">
            <v>5000.09 - Salaries Mutual Aid Overtime</v>
          </cell>
        </row>
        <row r="166">
          <cell r="A166" t="str">
            <v>660.40.50.001-5000.09</v>
          </cell>
          <cell r="B166" t="str">
            <v>5000.09</v>
          </cell>
          <cell r="C166" t="str">
            <v>660.40.50.001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 t="str">
            <v>+++</v>
          </cell>
          <cell r="L166">
            <v>0</v>
          </cell>
          <cell r="M166" t="str">
            <v>5000.09 - Salaries Mutual Aid Overtime</v>
          </cell>
        </row>
        <row r="167">
          <cell r="A167" t="str">
            <v>660.40.55.500-5000.09</v>
          </cell>
          <cell r="B167" t="str">
            <v>5000.09</v>
          </cell>
          <cell r="C167" t="str">
            <v>660.40.55.500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 t="str">
            <v>+++</v>
          </cell>
          <cell r="L167">
            <v>0</v>
          </cell>
          <cell r="M167" t="str">
            <v>5000.09 - Salaries Mutual Aid Overtime</v>
          </cell>
        </row>
        <row r="168">
          <cell r="A168" t="str">
            <v>660.40.55.510-5000.09</v>
          </cell>
          <cell r="B168" t="str">
            <v>5000.09</v>
          </cell>
          <cell r="C168" t="str">
            <v>660.40.55.510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 t="str">
            <v>+++</v>
          </cell>
          <cell r="L168">
            <v>0</v>
          </cell>
          <cell r="M168" t="str">
            <v>5000.09 - Salaries Mutual Aid Overtime</v>
          </cell>
        </row>
        <row r="169">
          <cell r="A169" t="str">
            <v>660.40.60.520-5000.09</v>
          </cell>
          <cell r="B169" t="str">
            <v>5000.09</v>
          </cell>
          <cell r="C169" t="str">
            <v>660.40.60.520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 t="str">
            <v>+++</v>
          </cell>
          <cell r="L169">
            <v>0</v>
          </cell>
          <cell r="M169" t="str">
            <v>5000.09 - Salaries Mutual Aid Overtime</v>
          </cell>
        </row>
        <row r="170">
          <cell r="A170" t="str">
            <v>660.40.60.530-5000.09</v>
          </cell>
          <cell r="B170" t="str">
            <v>5000.09</v>
          </cell>
          <cell r="C170" t="str">
            <v>660.40.60.530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 t="str">
            <v>+++</v>
          </cell>
          <cell r="L170">
            <v>0</v>
          </cell>
          <cell r="M170" t="str">
            <v>5000.09 - Salaries Mutual Aid Overtime</v>
          </cell>
        </row>
        <row r="171">
          <cell r="A171" t="str">
            <v>660.05.00.150-5000.10</v>
          </cell>
          <cell r="B171" t="str">
            <v>5000.10</v>
          </cell>
          <cell r="C171" t="str">
            <v>660.05.00.150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 t="str">
            <v>+++</v>
          </cell>
          <cell r="L171">
            <v>0</v>
          </cell>
          <cell r="M171" t="str">
            <v>5000.10 - Salaries Furloughs</v>
          </cell>
        </row>
        <row r="172">
          <cell r="A172" t="str">
            <v>660.05.00.160-5000.10</v>
          </cell>
          <cell r="B172" t="str">
            <v>5000.10</v>
          </cell>
          <cell r="C172" t="str">
            <v>660.05.00.160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 t="str">
            <v>+++</v>
          </cell>
          <cell r="L172">
            <v>0</v>
          </cell>
          <cell r="M172" t="str">
            <v>5000.10 - Salaries Furloughs</v>
          </cell>
        </row>
        <row r="173">
          <cell r="A173" t="str">
            <v>660.07.00.170-5000.10</v>
          </cell>
          <cell r="B173" t="str">
            <v>5000.10</v>
          </cell>
          <cell r="C173" t="str">
            <v>660.07.00.170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 t="str">
            <v>+++</v>
          </cell>
          <cell r="L173">
            <v>0</v>
          </cell>
          <cell r="M173" t="str">
            <v>5000.10 - Salaries Furloughs</v>
          </cell>
        </row>
        <row r="174">
          <cell r="A174" t="str">
            <v>660.11.00.250-5000.10</v>
          </cell>
          <cell r="B174" t="str">
            <v>5000.10</v>
          </cell>
          <cell r="C174" t="str">
            <v>660.11.00.250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 t="str">
            <v>+++</v>
          </cell>
          <cell r="L174">
            <v>0</v>
          </cell>
          <cell r="M174" t="str">
            <v>5000.10 - Salaries Furloughs</v>
          </cell>
        </row>
        <row r="175">
          <cell r="A175" t="str">
            <v>660.40.50.001-5000.10</v>
          </cell>
          <cell r="B175" t="str">
            <v>5000.10</v>
          </cell>
          <cell r="C175" t="str">
            <v>660.40.50.001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 t="str">
            <v>+++</v>
          </cell>
          <cell r="L175">
            <v>0</v>
          </cell>
          <cell r="M175" t="str">
            <v>5000.10 - Salaries Furloughs</v>
          </cell>
        </row>
        <row r="176">
          <cell r="A176" t="str">
            <v>660.40.55.500-5000.10</v>
          </cell>
          <cell r="B176" t="str">
            <v>5000.10</v>
          </cell>
          <cell r="C176" t="str">
            <v>660.40.55.500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 t="str">
            <v>+++</v>
          </cell>
          <cell r="L176">
            <v>0</v>
          </cell>
          <cell r="M176" t="str">
            <v>5000.10 - Salaries Furloughs</v>
          </cell>
        </row>
        <row r="177">
          <cell r="A177" t="str">
            <v>660.40.55.510-5000.10</v>
          </cell>
          <cell r="B177" t="str">
            <v>5000.10</v>
          </cell>
          <cell r="C177" t="str">
            <v>660.40.55.510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 t="str">
            <v>+++</v>
          </cell>
          <cell r="L177">
            <v>0</v>
          </cell>
          <cell r="M177" t="str">
            <v>5000.10 - Salaries Furloughs</v>
          </cell>
        </row>
        <row r="178">
          <cell r="A178" t="str">
            <v>660.40.60.520-5000.10</v>
          </cell>
          <cell r="B178" t="str">
            <v>5000.10</v>
          </cell>
          <cell r="C178" t="str">
            <v>660.40.60.520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 t="str">
            <v>+++</v>
          </cell>
          <cell r="L178">
            <v>0</v>
          </cell>
          <cell r="M178" t="str">
            <v>5000.10 - Salaries Furloughs</v>
          </cell>
        </row>
        <row r="179">
          <cell r="A179" t="str">
            <v>660.40.60.530-5000.10</v>
          </cell>
          <cell r="B179" t="str">
            <v>5000.10</v>
          </cell>
          <cell r="C179" t="str">
            <v>660.40.60.530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 t="str">
            <v>+++</v>
          </cell>
          <cell r="L179">
            <v>0</v>
          </cell>
          <cell r="M179" t="str">
            <v>5000.10 - Salaries Furloughs</v>
          </cell>
        </row>
        <row r="180">
          <cell r="A180" t="str">
            <v>660.40.75.001-5000.10</v>
          </cell>
          <cell r="B180" t="str">
            <v>5000.10</v>
          </cell>
          <cell r="C180" t="str">
            <v>660.40.75.001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 t="str">
            <v>+++</v>
          </cell>
          <cell r="L180">
            <v>0</v>
          </cell>
          <cell r="M180" t="str">
            <v>5000.10 - Salaries Furloughs</v>
          </cell>
        </row>
        <row r="181">
          <cell r="A181" t="str">
            <v>660.40.75.610-5000.10</v>
          </cell>
          <cell r="B181" t="str">
            <v>5000.10</v>
          </cell>
          <cell r="C181" t="str">
            <v>660.40.75.610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 t="str">
            <v>+++</v>
          </cell>
          <cell r="L181">
            <v>0</v>
          </cell>
          <cell r="M181" t="str">
            <v>5000.10 - Salaries Furloughs</v>
          </cell>
        </row>
        <row r="182">
          <cell r="A182" t="str">
            <v>660.40.75.620-5000.10</v>
          </cell>
          <cell r="B182" t="str">
            <v>5000.10</v>
          </cell>
          <cell r="C182" t="str">
            <v>660.40.75.620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 t="str">
            <v>+++</v>
          </cell>
          <cell r="L182">
            <v>0</v>
          </cell>
          <cell r="M182" t="str">
            <v>5000.10 - Salaries Furloughs</v>
          </cell>
        </row>
        <row r="183">
          <cell r="A183" t="str">
            <v>660.40.75.630-5000.10</v>
          </cell>
          <cell r="B183" t="str">
            <v>5000.10</v>
          </cell>
          <cell r="C183" t="str">
            <v>660.40.75.630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 t="str">
            <v>+++</v>
          </cell>
          <cell r="L183">
            <v>0</v>
          </cell>
          <cell r="M183" t="str">
            <v>5000.10 - Salaries Furloughs</v>
          </cell>
        </row>
        <row r="184">
          <cell r="A184" t="str">
            <v>660.05.00.150-5000.11</v>
          </cell>
          <cell r="B184" t="str">
            <v>5000.11</v>
          </cell>
          <cell r="C184" t="str">
            <v>660.05.00.150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 t="str">
            <v>+++</v>
          </cell>
          <cell r="L184">
            <v>0</v>
          </cell>
          <cell r="M184" t="str">
            <v>5000.11 - Salaries Worker's Comp</v>
          </cell>
        </row>
        <row r="185">
          <cell r="A185" t="str">
            <v>660.05.00.160-5000.11</v>
          </cell>
          <cell r="B185" t="str">
            <v>5000.11</v>
          </cell>
          <cell r="C185" t="str">
            <v>660.05.00.160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 t="str">
            <v>+++</v>
          </cell>
          <cell r="L185">
            <v>0</v>
          </cell>
          <cell r="M185" t="str">
            <v>5000.11 - Salaries Worker's Comp</v>
          </cell>
        </row>
        <row r="186">
          <cell r="A186" t="str">
            <v>660.07.00.170-5000.11</v>
          </cell>
          <cell r="B186" t="str">
            <v>5000.11</v>
          </cell>
          <cell r="C186" t="str">
            <v>660.07.00.170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 t="str">
            <v>+++</v>
          </cell>
          <cell r="L186">
            <v>0</v>
          </cell>
          <cell r="M186" t="str">
            <v>5000.11 - Salaries Worker's Comp</v>
          </cell>
        </row>
        <row r="187">
          <cell r="A187" t="str">
            <v>660.11.00.250-5000.11</v>
          </cell>
          <cell r="B187" t="str">
            <v>5000.11</v>
          </cell>
          <cell r="C187" t="str">
            <v>660.11.00.250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 t="str">
            <v>+++</v>
          </cell>
          <cell r="L187">
            <v>0</v>
          </cell>
          <cell r="M187" t="str">
            <v>5000.11 - Salaries Worker's Comp</v>
          </cell>
        </row>
        <row r="188">
          <cell r="A188" t="str">
            <v>660.40.50.001-5000.11</v>
          </cell>
          <cell r="B188" t="str">
            <v>5000.11</v>
          </cell>
          <cell r="C188" t="str">
            <v>660.40.50.001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 t="str">
            <v>+++</v>
          </cell>
          <cell r="L188">
            <v>0</v>
          </cell>
          <cell r="M188" t="str">
            <v>5000.11 - Salaries Worker's Comp</v>
          </cell>
        </row>
        <row r="189">
          <cell r="A189" t="str">
            <v>660.40.55.060-5000.11</v>
          </cell>
          <cell r="B189" t="str">
            <v>5000.11</v>
          </cell>
          <cell r="C189" t="str">
            <v>660.40.55.060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 t="str">
            <v>+++</v>
          </cell>
          <cell r="L189">
            <v>0</v>
          </cell>
          <cell r="M189" t="str">
            <v>5000.11 - Salaries Worker's Comp</v>
          </cell>
        </row>
        <row r="190">
          <cell r="A190" t="str">
            <v>660.40.55.500-5000.11</v>
          </cell>
          <cell r="B190" t="str">
            <v>5000.11</v>
          </cell>
          <cell r="C190" t="str">
            <v>660.40.55.500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 t="str">
            <v>+++</v>
          </cell>
          <cell r="L190">
            <v>0</v>
          </cell>
          <cell r="M190" t="str">
            <v>5000.11 - Salaries Worker's Comp</v>
          </cell>
        </row>
        <row r="191">
          <cell r="A191" t="str">
            <v>660.40.55.510-5000.11</v>
          </cell>
          <cell r="B191" t="str">
            <v>5000.11</v>
          </cell>
          <cell r="C191" t="str">
            <v>660.40.55.510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 t="str">
            <v>+++</v>
          </cell>
          <cell r="L191">
            <v>0</v>
          </cell>
          <cell r="M191" t="str">
            <v>5000.11 - Salaries Worker's Comp</v>
          </cell>
        </row>
        <row r="192">
          <cell r="A192" t="str">
            <v>660.40.60.520-5000.11</v>
          </cell>
          <cell r="B192" t="str">
            <v>5000.11</v>
          </cell>
          <cell r="C192" t="str">
            <v>660.40.60.520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 t="str">
            <v>+++</v>
          </cell>
          <cell r="L192">
            <v>368.44</v>
          </cell>
          <cell r="M192" t="str">
            <v>5000.11 - Salaries Worker's Comp</v>
          </cell>
        </row>
        <row r="193">
          <cell r="A193" t="str">
            <v>660.40.60.530-5000.11</v>
          </cell>
          <cell r="B193" t="str">
            <v>5000.11</v>
          </cell>
          <cell r="C193" t="str">
            <v>660.40.60.530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 t="str">
            <v>+++</v>
          </cell>
          <cell r="L193">
            <v>6838.92</v>
          </cell>
          <cell r="M193" t="str">
            <v>5000.11 - Salaries Worker's Comp</v>
          </cell>
        </row>
        <row r="194">
          <cell r="A194" t="str">
            <v>660.40.75.001-5000.11</v>
          </cell>
          <cell r="B194" t="str">
            <v>5000.11</v>
          </cell>
          <cell r="C194" t="str">
            <v>660.40.75.001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 t="str">
            <v>+++</v>
          </cell>
          <cell r="L194">
            <v>0</v>
          </cell>
          <cell r="M194" t="str">
            <v>5000.11 - Salaries Worker's Comp</v>
          </cell>
        </row>
        <row r="195">
          <cell r="A195" t="str">
            <v>660.40.75.075-5000.11</v>
          </cell>
          <cell r="B195" t="str">
            <v>5000.11</v>
          </cell>
          <cell r="C195" t="str">
            <v>660.40.75.075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 t="str">
            <v>+++</v>
          </cell>
          <cell r="L195">
            <v>0</v>
          </cell>
          <cell r="M195" t="str">
            <v>5000.11 - Salaries Worker's Comp</v>
          </cell>
        </row>
        <row r="196">
          <cell r="A196" t="str">
            <v>660.40.75.610-5000.11</v>
          </cell>
          <cell r="B196" t="str">
            <v>5000.11</v>
          </cell>
          <cell r="C196" t="str">
            <v>660.40.75.610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 t="str">
            <v>+++</v>
          </cell>
          <cell r="L196">
            <v>0</v>
          </cell>
          <cell r="M196" t="str">
            <v>5000.11 - Salaries Worker's Comp</v>
          </cell>
        </row>
        <row r="197">
          <cell r="A197" t="str">
            <v>660.40.75.620-5000.11</v>
          </cell>
          <cell r="B197" t="str">
            <v>5000.11</v>
          </cell>
          <cell r="C197" t="str">
            <v>660.40.75.620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1224.0999999999999</v>
          </cell>
          <cell r="J197">
            <v>-1224.0999999999999</v>
          </cell>
          <cell r="K197" t="str">
            <v>+++</v>
          </cell>
          <cell r="L197">
            <v>0</v>
          </cell>
          <cell r="M197" t="str">
            <v>5000.11 - Salaries Worker's Comp</v>
          </cell>
        </row>
        <row r="198">
          <cell r="A198" t="str">
            <v>660.40.75.630-5000.11</v>
          </cell>
          <cell r="B198" t="str">
            <v>5000.11</v>
          </cell>
          <cell r="C198" t="str">
            <v>660.40.75.630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 t="str">
            <v>+++</v>
          </cell>
          <cell r="L198">
            <v>0</v>
          </cell>
          <cell r="M198" t="str">
            <v>5000.11 - Salaries Worker's Comp</v>
          </cell>
        </row>
        <row r="199">
          <cell r="A199" t="str">
            <v>660.45.40.000-5000.11</v>
          </cell>
          <cell r="B199" t="str">
            <v>5000.11</v>
          </cell>
          <cell r="C199" t="str">
            <v>660.45.40.000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 t="str">
            <v>+++</v>
          </cell>
          <cell r="L199">
            <v>0</v>
          </cell>
          <cell r="M199" t="str">
            <v>5000.11 - Salaries Worker's Comp</v>
          </cell>
        </row>
        <row r="200">
          <cell r="A200" t="str">
            <v>660.45.41.000-5000.11</v>
          </cell>
          <cell r="B200" t="str">
            <v>5000.11</v>
          </cell>
          <cell r="C200" t="str">
            <v>660.45.41.000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 t="str">
            <v>+++</v>
          </cell>
          <cell r="L200">
            <v>0</v>
          </cell>
          <cell r="M200" t="str">
            <v>5000.11 - Salaries Worker's Comp</v>
          </cell>
        </row>
        <row r="201">
          <cell r="A201" t="str">
            <v>660.45.50.000-5000.11</v>
          </cell>
          <cell r="B201" t="str">
            <v>5000.11</v>
          </cell>
          <cell r="C201" t="str">
            <v>660.45.50.000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 t="str">
            <v>+++</v>
          </cell>
          <cell r="L201">
            <v>0</v>
          </cell>
          <cell r="M201" t="str">
            <v>5000.11 - Salaries Worker's Comp</v>
          </cell>
        </row>
        <row r="202">
          <cell r="A202" t="str">
            <v>660.05.00.150-5000.12</v>
          </cell>
          <cell r="B202" t="str">
            <v>5000.12</v>
          </cell>
          <cell r="C202" t="str">
            <v>660.05.00.150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 t="str">
            <v>+++</v>
          </cell>
          <cell r="L202">
            <v>0</v>
          </cell>
          <cell r="M202" t="str">
            <v>5000.12 - Salaries Compensated Absences</v>
          </cell>
        </row>
        <row r="203">
          <cell r="A203" t="str">
            <v>660.05.00.160-5000.12</v>
          </cell>
          <cell r="B203" t="str">
            <v>5000.12</v>
          </cell>
          <cell r="C203" t="str">
            <v>660.05.00.160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 t="str">
            <v>+++</v>
          </cell>
          <cell r="L203">
            <v>0</v>
          </cell>
          <cell r="M203" t="str">
            <v>5000.12 - Salaries Compensated Absences</v>
          </cell>
        </row>
        <row r="204">
          <cell r="A204" t="str">
            <v>660.07.00.170-5000.12</v>
          </cell>
          <cell r="B204" t="str">
            <v>5000.12</v>
          </cell>
          <cell r="C204" t="str">
            <v>660.07.00.170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 t="str">
            <v>+++</v>
          </cell>
          <cell r="L204">
            <v>0</v>
          </cell>
          <cell r="M204" t="str">
            <v>5000.12 - Salaries Compensated Absences</v>
          </cell>
        </row>
        <row r="205">
          <cell r="A205" t="str">
            <v>660.11.00.250-5000.12</v>
          </cell>
          <cell r="B205" t="str">
            <v>5000.12</v>
          </cell>
          <cell r="C205" t="str">
            <v>660.11.00.250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 t="str">
            <v>+++</v>
          </cell>
          <cell r="L205">
            <v>0</v>
          </cell>
          <cell r="M205" t="str">
            <v>5000.12 - Salaries Compensated Absences</v>
          </cell>
        </row>
        <row r="206">
          <cell r="A206" t="str">
            <v>660.40.50.001-5000.12</v>
          </cell>
          <cell r="B206" t="str">
            <v>5000.12</v>
          </cell>
          <cell r="C206" t="str">
            <v>660.40.50.001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 t="str">
            <v>+++</v>
          </cell>
          <cell r="L206">
            <v>0</v>
          </cell>
          <cell r="M206" t="str">
            <v>5000.12 - Salaries Compensated Absences</v>
          </cell>
        </row>
        <row r="207">
          <cell r="A207" t="str">
            <v>660.40.55.500-5000.12</v>
          </cell>
          <cell r="B207" t="str">
            <v>5000.12</v>
          </cell>
          <cell r="C207" t="str">
            <v>660.40.55.500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 t="str">
            <v>+++</v>
          </cell>
          <cell r="L207">
            <v>0</v>
          </cell>
          <cell r="M207" t="str">
            <v>5000.12 - Salaries Compensated Absences</v>
          </cell>
        </row>
        <row r="208">
          <cell r="A208" t="str">
            <v>660.40.55.510-5000.12</v>
          </cell>
          <cell r="B208" t="str">
            <v>5000.12</v>
          </cell>
          <cell r="C208" t="str">
            <v>660.40.55.510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 t="str">
            <v>+++</v>
          </cell>
          <cell r="L208">
            <v>0</v>
          </cell>
          <cell r="M208" t="str">
            <v>5000.12 - Salaries Compensated Absences</v>
          </cell>
        </row>
        <row r="209">
          <cell r="A209" t="str">
            <v>660.40.60.520-5000.12</v>
          </cell>
          <cell r="B209" t="str">
            <v>5000.12</v>
          </cell>
          <cell r="C209" t="str">
            <v>660.40.60.520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 t="str">
            <v>+++</v>
          </cell>
          <cell r="L209">
            <v>0</v>
          </cell>
          <cell r="M209" t="str">
            <v>5000.12 - Salaries Compensated Absences</v>
          </cell>
        </row>
        <row r="210">
          <cell r="A210" t="str">
            <v>660.40.60.530-5000.12</v>
          </cell>
          <cell r="B210" t="str">
            <v>5000.12</v>
          </cell>
          <cell r="C210" t="str">
            <v>660.40.60.530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 t="str">
            <v>+++</v>
          </cell>
          <cell r="L210">
            <v>0</v>
          </cell>
          <cell r="M210" t="str">
            <v>5000.12 - Salaries Compensated Absences</v>
          </cell>
        </row>
        <row r="211">
          <cell r="A211" t="str">
            <v>660.40.75.001-5000.12</v>
          </cell>
          <cell r="B211" t="str">
            <v>5000.12</v>
          </cell>
          <cell r="C211" t="str">
            <v>660.40.75.001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 t="str">
            <v>+++</v>
          </cell>
          <cell r="L211">
            <v>0</v>
          </cell>
          <cell r="M211" t="str">
            <v>5000.12 - Salaries Compensated Absences</v>
          </cell>
        </row>
        <row r="212">
          <cell r="A212" t="str">
            <v>660.40.75.610-5000.12</v>
          </cell>
          <cell r="B212" t="str">
            <v>5000.12</v>
          </cell>
          <cell r="C212" t="str">
            <v>660.40.75.610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 t="str">
            <v>+++</v>
          </cell>
          <cell r="L212">
            <v>0</v>
          </cell>
          <cell r="M212" t="str">
            <v>5000.12 - Salaries Compensated Absences</v>
          </cell>
        </row>
        <row r="213">
          <cell r="A213" t="str">
            <v>660.40.75.620-5000.12</v>
          </cell>
          <cell r="B213" t="str">
            <v>5000.12</v>
          </cell>
          <cell r="C213" t="str">
            <v>660.40.75.620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 t="str">
            <v>+++</v>
          </cell>
          <cell r="L213">
            <v>0</v>
          </cell>
          <cell r="M213" t="str">
            <v>5000.12 - Salaries Compensated Absences</v>
          </cell>
        </row>
        <row r="214">
          <cell r="A214" t="str">
            <v>660.40.75.630-5000.12</v>
          </cell>
          <cell r="B214" t="str">
            <v>5000.12</v>
          </cell>
          <cell r="C214" t="str">
            <v>660.40.75.630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 t="str">
            <v>+++</v>
          </cell>
          <cell r="L214">
            <v>0</v>
          </cell>
          <cell r="M214" t="str">
            <v>5000.12 - Salaries Compensated Absences</v>
          </cell>
        </row>
        <row r="215">
          <cell r="A215" t="str">
            <v>660.05.00.150-5000.99</v>
          </cell>
          <cell r="B215" t="str">
            <v>5000.99</v>
          </cell>
          <cell r="C215" t="str">
            <v>660.05.00.150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 t="str">
            <v>+++</v>
          </cell>
          <cell r="L215">
            <v>0</v>
          </cell>
          <cell r="M215" t="str">
            <v>5000.99 - Salaries New Personnel Requests</v>
          </cell>
        </row>
        <row r="216">
          <cell r="A216" t="str">
            <v>660.05.00.160-5000.99</v>
          </cell>
          <cell r="B216" t="str">
            <v>5000.99</v>
          </cell>
          <cell r="C216" t="str">
            <v>660.05.00.160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 t="str">
            <v>+++</v>
          </cell>
          <cell r="L216">
            <v>0</v>
          </cell>
          <cell r="M216" t="str">
            <v>5000.99 - Salaries New Personnel Requests</v>
          </cell>
        </row>
        <row r="217">
          <cell r="A217" t="str">
            <v>660.40.50.001-5000.99</v>
          </cell>
          <cell r="B217" t="str">
            <v>5000.99</v>
          </cell>
          <cell r="C217" t="str">
            <v>660.40.50.001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 t="str">
            <v>+++</v>
          </cell>
          <cell r="L217">
            <v>0</v>
          </cell>
          <cell r="M217" t="str">
            <v>5000.99 - Salaries New Personnel Requests</v>
          </cell>
        </row>
        <row r="218">
          <cell r="A218" t="str">
            <v>660.40.55.060-5000.99</v>
          </cell>
          <cell r="B218" t="str">
            <v>5000.99</v>
          </cell>
          <cell r="C218" t="str">
            <v>660.40.55.060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 t="str">
            <v>+++</v>
          </cell>
          <cell r="L218">
            <v>0</v>
          </cell>
          <cell r="M218" t="str">
            <v>5000.99 - Salaries New Personnel Requests</v>
          </cell>
        </row>
        <row r="219">
          <cell r="A219" t="str">
            <v>660.40.55.500-5000.99</v>
          </cell>
          <cell r="B219" t="str">
            <v>5000.99</v>
          </cell>
          <cell r="C219" t="str">
            <v>660.40.55.500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 t="str">
            <v>+++</v>
          </cell>
          <cell r="L219">
            <v>0</v>
          </cell>
          <cell r="M219" t="str">
            <v>5000.99 - Salaries New Personnel Requests</v>
          </cell>
        </row>
        <row r="220">
          <cell r="A220" t="str">
            <v>660.40.60.520-5000.99</v>
          </cell>
          <cell r="B220" t="str">
            <v>5000.99</v>
          </cell>
          <cell r="C220" t="str">
            <v>660.40.60.520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 t="str">
            <v>+++</v>
          </cell>
          <cell r="L220">
            <v>0</v>
          </cell>
          <cell r="M220" t="str">
            <v>5000.99 - Salaries New Personnel Requests</v>
          </cell>
        </row>
        <row r="221">
          <cell r="A221" t="str">
            <v>660.40.75.001-5000.99</v>
          </cell>
          <cell r="B221" t="str">
            <v>5000.99</v>
          </cell>
          <cell r="C221" t="str">
            <v>660.40.75.001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 t="str">
            <v>+++</v>
          </cell>
          <cell r="L221">
            <v>0</v>
          </cell>
          <cell r="M221" t="str">
            <v>5000.99 - Salaries New Personnel Requests</v>
          </cell>
        </row>
        <row r="222">
          <cell r="A222" t="str">
            <v>660.40.75.075-5000.99</v>
          </cell>
          <cell r="B222" t="str">
            <v>5000.99</v>
          </cell>
          <cell r="C222" t="str">
            <v>660.40.75.075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 t="str">
            <v>+++</v>
          </cell>
          <cell r="L222">
            <v>0</v>
          </cell>
          <cell r="M222" t="str">
            <v>5000.99 - Salaries New Personnel Requests</v>
          </cell>
        </row>
        <row r="223">
          <cell r="A223" t="str">
            <v>660.40.75.560-5000.99</v>
          </cell>
          <cell r="B223" t="str">
            <v>5000.99</v>
          </cell>
          <cell r="C223" t="str">
            <v>660.40.75.560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 t="str">
            <v>+++</v>
          </cell>
          <cell r="L223">
            <v>0</v>
          </cell>
          <cell r="M223" t="str">
            <v>5000.99 - Salaries New Personnel Requests</v>
          </cell>
        </row>
        <row r="224">
          <cell r="A224" t="str">
            <v>660.40.75.610-5000.99</v>
          </cell>
          <cell r="B224" t="str">
            <v>5000.99</v>
          </cell>
          <cell r="C224" t="str">
            <v>660.40.75.610</v>
          </cell>
          <cell r="D224">
            <v>103350</v>
          </cell>
          <cell r="E224">
            <v>-103350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 t="str">
            <v>+++</v>
          </cell>
          <cell r="L224">
            <v>0</v>
          </cell>
          <cell r="M224" t="str">
            <v>5000.99 - Salaries New Personnel Requests</v>
          </cell>
        </row>
        <row r="225">
          <cell r="A225" t="str">
            <v>660.40.75.620-5000.99</v>
          </cell>
          <cell r="B225" t="str">
            <v>5000.99</v>
          </cell>
          <cell r="C225" t="str">
            <v>660.40.75.620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 t="str">
            <v>+++</v>
          </cell>
          <cell r="L225">
            <v>0</v>
          </cell>
          <cell r="M225" t="str">
            <v>5000.99 - Salaries New Personnel Requests</v>
          </cell>
        </row>
        <row r="226">
          <cell r="A226" t="str">
            <v>660.40.75.630-5000.99</v>
          </cell>
          <cell r="B226" t="str">
            <v>5000.99</v>
          </cell>
          <cell r="C226" t="str">
            <v>660.40.75.630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 t="str">
            <v>+++</v>
          </cell>
          <cell r="L226">
            <v>0</v>
          </cell>
          <cell r="M226" t="str">
            <v>5000.99 - Salaries New Personnel Requests</v>
          </cell>
        </row>
        <row r="227">
          <cell r="A227" t="str">
            <v>660.45.40.000-5000.99</v>
          </cell>
          <cell r="B227" t="str">
            <v>5000.99</v>
          </cell>
          <cell r="C227" t="str">
            <v>660.45.40.000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 t="str">
            <v>+++</v>
          </cell>
          <cell r="L227">
            <v>0</v>
          </cell>
          <cell r="M227" t="str">
            <v>5000.99 - Salaries New Personnel Requests</v>
          </cell>
        </row>
        <row r="228">
          <cell r="A228" t="str">
            <v>660.45.41.000-5000.99</v>
          </cell>
          <cell r="B228" t="str">
            <v>5000.99</v>
          </cell>
          <cell r="C228" t="str">
            <v>660.45.41.000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 t="str">
            <v>+++</v>
          </cell>
          <cell r="L228">
            <v>0</v>
          </cell>
          <cell r="M228" t="str">
            <v>5000.99 - Salaries New Personnel Requests</v>
          </cell>
        </row>
        <row r="229">
          <cell r="A229" t="str">
            <v>660.45.50.000-5000.99</v>
          </cell>
          <cell r="B229" t="str">
            <v>5000.99</v>
          </cell>
          <cell r="C229" t="str">
            <v>660.45.50.000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 t="str">
            <v>+++</v>
          </cell>
          <cell r="L229">
            <v>0</v>
          </cell>
          <cell r="M229" t="str">
            <v>5000.99 - Salaries New Personnel Requests</v>
          </cell>
        </row>
        <row r="230">
          <cell r="A230" t="str">
            <v>660.05.00.150-5100.00</v>
          </cell>
          <cell r="B230" t="str">
            <v>5100.00</v>
          </cell>
          <cell r="C230" t="str">
            <v>660.05.00.150</v>
          </cell>
          <cell r="D230">
            <v>6535</v>
          </cell>
          <cell r="E230">
            <v>0</v>
          </cell>
          <cell r="F230">
            <v>6535</v>
          </cell>
          <cell r="G230">
            <v>553.25</v>
          </cell>
          <cell r="H230">
            <v>0</v>
          </cell>
          <cell r="I230">
            <v>6294.78</v>
          </cell>
          <cell r="J230">
            <v>240.22</v>
          </cell>
          <cell r="K230">
            <v>0.96</v>
          </cell>
          <cell r="L230">
            <v>0</v>
          </cell>
          <cell r="M230" t="str">
            <v>5100.00 - Benefits PERS Pool Liability</v>
          </cell>
        </row>
        <row r="231">
          <cell r="A231" t="str">
            <v>660.05.00.160-5100.00</v>
          </cell>
          <cell r="B231" t="str">
            <v>5100.00</v>
          </cell>
          <cell r="C231" t="str">
            <v>660.05.00.160</v>
          </cell>
          <cell r="D231">
            <v>27635</v>
          </cell>
          <cell r="E231">
            <v>0</v>
          </cell>
          <cell r="F231">
            <v>27635</v>
          </cell>
          <cell r="G231">
            <v>2233.21</v>
          </cell>
          <cell r="H231">
            <v>0</v>
          </cell>
          <cell r="I231">
            <v>23662.67</v>
          </cell>
          <cell r="J231">
            <v>3972.33</v>
          </cell>
          <cell r="K231">
            <v>0.86</v>
          </cell>
          <cell r="L231">
            <v>0</v>
          </cell>
          <cell r="M231" t="str">
            <v>5100.00 - Benefits PERS Pool Liability</v>
          </cell>
        </row>
        <row r="232">
          <cell r="A232" t="str">
            <v>660.07.00.170-5100.00</v>
          </cell>
          <cell r="B232" t="str">
            <v>5100.00</v>
          </cell>
          <cell r="C232" t="str">
            <v>660.07.00.170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 t="str">
            <v>+++</v>
          </cell>
          <cell r="L232">
            <v>0</v>
          </cell>
          <cell r="M232" t="str">
            <v>5100.00 - Benefits PERS Pool Liability</v>
          </cell>
        </row>
        <row r="233">
          <cell r="A233" t="str">
            <v>660.11.00.250-5100.00</v>
          </cell>
          <cell r="B233" t="str">
            <v>5100.00</v>
          </cell>
          <cell r="C233" t="str">
            <v>660.11.00.250</v>
          </cell>
          <cell r="D233">
            <v>1375</v>
          </cell>
          <cell r="E233">
            <v>0</v>
          </cell>
          <cell r="F233">
            <v>1375</v>
          </cell>
          <cell r="G233">
            <v>113.2</v>
          </cell>
          <cell r="H233">
            <v>0</v>
          </cell>
          <cell r="I233">
            <v>1354.62</v>
          </cell>
          <cell r="J233">
            <v>20.38</v>
          </cell>
          <cell r="K233">
            <v>0.99</v>
          </cell>
          <cell r="L233">
            <v>0</v>
          </cell>
          <cell r="M233" t="str">
            <v>5100.00 - Benefits PERS Pool Liability</v>
          </cell>
        </row>
        <row r="234">
          <cell r="A234" t="str">
            <v>660.40.50.001-5100.00</v>
          </cell>
          <cell r="B234" t="str">
            <v>5100.00</v>
          </cell>
          <cell r="C234" t="str">
            <v>660.40.50.001</v>
          </cell>
          <cell r="D234">
            <v>25540</v>
          </cell>
          <cell r="E234">
            <v>0</v>
          </cell>
          <cell r="F234">
            <v>25540</v>
          </cell>
          <cell r="G234">
            <v>1206.31</v>
          </cell>
          <cell r="H234">
            <v>0</v>
          </cell>
          <cell r="I234">
            <v>12615.05</v>
          </cell>
          <cell r="J234">
            <v>12924.95</v>
          </cell>
          <cell r="K234">
            <v>0.49</v>
          </cell>
          <cell r="L234">
            <v>0</v>
          </cell>
          <cell r="M234" t="str">
            <v>5100.00 - Benefits PERS Pool Liability</v>
          </cell>
        </row>
        <row r="235">
          <cell r="A235" t="str">
            <v>660.40.55.060-5100.00</v>
          </cell>
          <cell r="B235" t="str">
            <v>5100.00</v>
          </cell>
          <cell r="C235" t="str">
            <v>660.40.55.060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 t="str">
            <v>+++</v>
          </cell>
          <cell r="L235">
            <v>0</v>
          </cell>
          <cell r="M235" t="str">
            <v>5100.00 - Benefits PERS Pool Liability</v>
          </cell>
        </row>
        <row r="236">
          <cell r="A236" t="str">
            <v>660.40.55.500-5100.00</v>
          </cell>
          <cell r="B236" t="str">
            <v>5100.00</v>
          </cell>
          <cell r="C236" t="str">
            <v>660.40.55.500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 t="str">
            <v>+++</v>
          </cell>
          <cell r="L236">
            <v>0</v>
          </cell>
          <cell r="M236" t="str">
            <v>5100.00 - Benefits PERS Pool Liability</v>
          </cell>
        </row>
        <row r="237">
          <cell r="A237" t="str">
            <v>660.40.55.510-5100.00</v>
          </cell>
          <cell r="B237" t="str">
            <v>5100.00</v>
          </cell>
          <cell r="C237" t="str">
            <v>660.40.55.510</v>
          </cell>
          <cell r="D237">
            <v>2402</v>
          </cell>
          <cell r="E237">
            <v>0</v>
          </cell>
          <cell r="F237">
            <v>2402</v>
          </cell>
          <cell r="G237">
            <v>200.73</v>
          </cell>
          <cell r="H237">
            <v>0</v>
          </cell>
          <cell r="I237">
            <v>2461.9299999999998</v>
          </cell>
          <cell r="J237">
            <v>-59.93</v>
          </cell>
          <cell r="K237">
            <v>1.02</v>
          </cell>
          <cell r="L237">
            <v>0</v>
          </cell>
          <cell r="M237" t="str">
            <v>5100.00 - Benefits PERS Pool Liability</v>
          </cell>
        </row>
        <row r="238">
          <cell r="A238" t="str">
            <v>660.40.60.520-5100.00</v>
          </cell>
          <cell r="B238" t="str">
            <v>5100.00</v>
          </cell>
          <cell r="C238" t="str">
            <v>660.40.60.520</v>
          </cell>
          <cell r="D238">
            <v>568</v>
          </cell>
          <cell r="E238">
            <v>0</v>
          </cell>
          <cell r="F238">
            <v>568</v>
          </cell>
          <cell r="G238">
            <v>33.83</v>
          </cell>
          <cell r="H238">
            <v>0</v>
          </cell>
          <cell r="I238">
            <v>430.56</v>
          </cell>
          <cell r="J238">
            <v>137.44</v>
          </cell>
          <cell r="K238">
            <v>0.76</v>
          </cell>
          <cell r="L238">
            <v>0</v>
          </cell>
          <cell r="M238" t="str">
            <v>5100.00 - Benefits PERS Pool Liability</v>
          </cell>
        </row>
        <row r="239">
          <cell r="A239" t="str">
            <v>660.40.60.530-5100.00</v>
          </cell>
          <cell r="B239" t="str">
            <v>5100.00</v>
          </cell>
          <cell r="C239" t="str">
            <v>660.40.60.530</v>
          </cell>
          <cell r="D239">
            <v>44598</v>
          </cell>
          <cell r="E239">
            <v>0</v>
          </cell>
          <cell r="F239">
            <v>44598</v>
          </cell>
          <cell r="G239">
            <v>3398.07</v>
          </cell>
          <cell r="H239">
            <v>0</v>
          </cell>
          <cell r="I239">
            <v>42323.85</v>
          </cell>
          <cell r="J239">
            <v>2274.15</v>
          </cell>
          <cell r="K239">
            <v>0.95</v>
          </cell>
          <cell r="L239">
            <v>0</v>
          </cell>
          <cell r="M239" t="str">
            <v>5100.00 - Benefits PERS Pool Liability</v>
          </cell>
        </row>
        <row r="240">
          <cell r="A240" t="str">
            <v>660.40.75.001-5100.00</v>
          </cell>
          <cell r="B240" t="str">
            <v>5100.00</v>
          </cell>
          <cell r="C240" t="str">
            <v>660.40.75.001</v>
          </cell>
          <cell r="D240">
            <v>85010</v>
          </cell>
          <cell r="E240">
            <v>0</v>
          </cell>
          <cell r="F240">
            <v>85010</v>
          </cell>
          <cell r="G240">
            <v>7007.22</v>
          </cell>
          <cell r="H240">
            <v>0</v>
          </cell>
          <cell r="I240">
            <v>85221.21</v>
          </cell>
          <cell r="J240">
            <v>-211.21</v>
          </cell>
          <cell r="K240">
            <v>1</v>
          </cell>
          <cell r="L240">
            <v>0</v>
          </cell>
          <cell r="M240" t="str">
            <v>5100.00 - Benefits PERS Pool Liability</v>
          </cell>
        </row>
        <row r="241">
          <cell r="A241" t="str">
            <v>660.40.75.075-5100.00</v>
          </cell>
          <cell r="B241" t="str">
            <v>5100.00</v>
          </cell>
          <cell r="C241" t="str">
            <v>660.40.75.075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 t="str">
            <v>+++</v>
          </cell>
          <cell r="L241">
            <v>0</v>
          </cell>
          <cell r="M241" t="str">
            <v>5100.00 - Benefits PERS Pool Liability</v>
          </cell>
        </row>
        <row r="242">
          <cell r="A242" t="str">
            <v>660.40.75.560-5100.00</v>
          </cell>
          <cell r="B242" t="str">
            <v>5100.00</v>
          </cell>
          <cell r="C242" t="str">
            <v>660.40.75.560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 t="str">
            <v>+++</v>
          </cell>
          <cell r="L242">
            <v>0</v>
          </cell>
          <cell r="M242" t="str">
            <v>5100.00 - Benefits PERS Pool Liability</v>
          </cell>
        </row>
        <row r="243">
          <cell r="A243" t="str">
            <v>660.40.75.610-5100.00</v>
          </cell>
          <cell r="B243" t="str">
            <v>5100.00</v>
          </cell>
          <cell r="C243" t="str">
            <v>660.40.75.610</v>
          </cell>
          <cell r="D243">
            <v>115760</v>
          </cell>
          <cell r="E243">
            <v>9899</v>
          </cell>
          <cell r="F243">
            <v>125659</v>
          </cell>
          <cell r="G243">
            <v>10246.530000000001</v>
          </cell>
          <cell r="H243">
            <v>0</v>
          </cell>
          <cell r="I243">
            <v>124690.42</v>
          </cell>
          <cell r="J243">
            <v>968.58</v>
          </cell>
          <cell r="K243">
            <v>0.99</v>
          </cell>
          <cell r="L243">
            <v>0</v>
          </cell>
          <cell r="M243" t="str">
            <v>5100.00 - Benefits PERS Pool Liability</v>
          </cell>
        </row>
        <row r="244">
          <cell r="A244" t="str">
            <v>660.40.75.620-5100.00</v>
          </cell>
          <cell r="B244" t="str">
            <v>5100.00</v>
          </cell>
          <cell r="C244" t="str">
            <v>660.40.75.620</v>
          </cell>
          <cell r="D244">
            <v>181375</v>
          </cell>
          <cell r="E244">
            <v>0</v>
          </cell>
          <cell r="F244">
            <v>181375</v>
          </cell>
          <cell r="G244">
            <v>14838.17</v>
          </cell>
          <cell r="H244">
            <v>0</v>
          </cell>
          <cell r="I244">
            <v>183377</v>
          </cell>
          <cell r="J244">
            <v>-2002</v>
          </cell>
          <cell r="K244">
            <v>1.01</v>
          </cell>
          <cell r="L244">
            <v>0</v>
          </cell>
          <cell r="M244" t="str">
            <v>5100.00 - Benefits PERS Pool Liability</v>
          </cell>
        </row>
        <row r="245">
          <cell r="A245" t="str">
            <v>660.40.75.630-5100.00</v>
          </cell>
          <cell r="B245" t="str">
            <v>5100.00</v>
          </cell>
          <cell r="C245" t="str">
            <v>660.40.75.630</v>
          </cell>
          <cell r="D245">
            <v>23580</v>
          </cell>
          <cell r="E245">
            <v>0</v>
          </cell>
          <cell r="F245">
            <v>23580</v>
          </cell>
          <cell r="G245">
            <v>1561.37</v>
          </cell>
          <cell r="H245">
            <v>0</v>
          </cell>
          <cell r="I245">
            <v>17843.509999999998</v>
          </cell>
          <cell r="J245">
            <v>5736.49</v>
          </cell>
          <cell r="K245">
            <v>0.76</v>
          </cell>
          <cell r="L245">
            <v>0</v>
          </cell>
          <cell r="M245" t="str">
            <v>5100.00 - Benefits PERS Pool Liability</v>
          </cell>
        </row>
        <row r="246">
          <cell r="A246" t="str">
            <v>660.45.40.000-5100.00</v>
          </cell>
          <cell r="B246" t="str">
            <v>5100.00</v>
          </cell>
          <cell r="C246" t="str">
            <v>660.45.40.000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 t="str">
            <v>+++</v>
          </cell>
          <cell r="L246">
            <v>0</v>
          </cell>
          <cell r="M246" t="str">
            <v>5100.00 - Benefits PERS Pool Liability</v>
          </cell>
        </row>
        <row r="247">
          <cell r="A247" t="str">
            <v>660.45.41.000-5100.00</v>
          </cell>
          <cell r="B247" t="str">
            <v>5100.00</v>
          </cell>
          <cell r="C247" t="str">
            <v>660.45.41.000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 t="str">
            <v>+++</v>
          </cell>
          <cell r="L247">
            <v>0</v>
          </cell>
          <cell r="M247" t="str">
            <v>5100.00 - Benefits PERS Pool Liability</v>
          </cell>
        </row>
        <row r="248">
          <cell r="A248" t="str">
            <v>660.45.50.000-5100.00</v>
          </cell>
          <cell r="B248" t="str">
            <v>5100.00</v>
          </cell>
          <cell r="C248" t="str">
            <v>660.45.50.000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 t="str">
            <v>+++</v>
          </cell>
          <cell r="L248">
            <v>0</v>
          </cell>
          <cell r="M248" t="str">
            <v>5100.00 - Benefits PERS Pool Liability</v>
          </cell>
        </row>
        <row r="249">
          <cell r="A249" t="str">
            <v>660.05.00.150-5100.01</v>
          </cell>
          <cell r="B249" t="str">
            <v>5100.01</v>
          </cell>
          <cell r="C249" t="str">
            <v>660.05.00.150</v>
          </cell>
          <cell r="D249">
            <v>1440</v>
          </cell>
          <cell r="E249">
            <v>0</v>
          </cell>
          <cell r="F249">
            <v>1440</v>
          </cell>
          <cell r="G249">
            <v>121.16</v>
          </cell>
          <cell r="H249">
            <v>0</v>
          </cell>
          <cell r="I249">
            <v>1450.41</v>
          </cell>
          <cell r="J249">
            <v>-10.41</v>
          </cell>
          <cell r="K249">
            <v>1.01</v>
          </cell>
          <cell r="L249">
            <v>8259.6200000000008</v>
          </cell>
          <cell r="M249" t="str">
            <v>5100.01 - Benefits Retirement</v>
          </cell>
        </row>
        <row r="250">
          <cell r="A250" t="str">
            <v>660.05.00.160-5100.01</v>
          </cell>
          <cell r="B250" t="str">
            <v>5100.01</v>
          </cell>
          <cell r="C250" t="str">
            <v>660.05.00.160</v>
          </cell>
          <cell r="D250">
            <v>15205</v>
          </cell>
          <cell r="E250">
            <v>0</v>
          </cell>
          <cell r="F250">
            <v>15205</v>
          </cell>
          <cell r="G250">
            <v>1246.46</v>
          </cell>
          <cell r="H250">
            <v>0</v>
          </cell>
          <cell r="I250">
            <v>13467.81</v>
          </cell>
          <cell r="J250">
            <v>1737.19</v>
          </cell>
          <cell r="K250">
            <v>0.89</v>
          </cell>
          <cell r="L250">
            <v>38975.919999999998</v>
          </cell>
          <cell r="M250" t="str">
            <v>5100.01 - Benefits Retirement</v>
          </cell>
        </row>
        <row r="251">
          <cell r="A251" t="str">
            <v>660.07.00.170-5100.01</v>
          </cell>
          <cell r="B251" t="str">
            <v>5100.01</v>
          </cell>
          <cell r="C251" t="str">
            <v>660.07.00.170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 t="str">
            <v>+++</v>
          </cell>
          <cell r="L251">
            <v>0</v>
          </cell>
          <cell r="M251" t="str">
            <v>5100.01 - Benefits Retirement</v>
          </cell>
        </row>
        <row r="252">
          <cell r="A252" t="str">
            <v>660.11.00.250-5100.01</v>
          </cell>
          <cell r="B252" t="str">
            <v>5100.01</v>
          </cell>
          <cell r="C252" t="str">
            <v>660.11.00.250</v>
          </cell>
          <cell r="D252">
            <v>395</v>
          </cell>
          <cell r="E252">
            <v>0</v>
          </cell>
          <cell r="F252">
            <v>395</v>
          </cell>
          <cell r="G252">
            <v>32.32</v>
          </cell>
          <cell r="H252">
            <v>0</v>
          </cell>
          <cell r="I252">
            <v>403.32</v>
          </cell>
          <cell r="J252">
            <v>-8.32</v>
          </cell>
          <cell r="K252">
            <v>1.02</v>
          </cell>
          <cell r="L252">
            <v>1825.89</v>
          </cell>
          <cell r="M252" t="str">
            <v>5100.01 - Benefits Retirement</v>
          </cell>
        </row>
        <row r="253">
          <cell r="A253" t="str">
            <v>660.40.50.001-5100.01</v>
          </cell>
          <cell r="B253" t="str">
            <v>5100.01</v>
          </cell>
          <cell r="C253" t="str">
            <v>660.40.50.001</v>
          </cell>
          <cell r="D253">
            <v>7398</v>
          </cell>
          <cell r="E253">
            <v>0</v>
          </cell>
          <cell r="F253">
            <v>7398</v>
          </cell>
          <cell r="G253">
            <v>342.42</v>
          </cell>
          <cell r="H253">
            <v>0</v>
          </cell>
          <cell r="I253">
            <v>2925.26</v>
          </cell>
          <cell r="J253">
            <v>4472.74</v>
          </cell>
          <cell r="K253">
            <v>0.4</v>
          </cell>
          <cell r="L253">
            <v>22085.55</v>
          </cell>
          <cell r="M253" t="str">
            <v>5100.01 - Benefits Retirement</v>
          </cell>
        </row>
        <row r="254">
          <cell r="A254" t="str">
            <v>660.40.55.060-5100.01</v>
          </cell>
          <cell r="B254" t="str">
            <v>5100.01</v>
          </cell>
          <cell r="C254" t="str">
            <v>660.40.55.060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 t="str">
            <v>+++</v>
          </cell>
          <cell r="L254">
            <v>0</v>
          </cell>
          <cell r="M254" t="str">
            <v>5100.01 - Benefits Retirement</v>
          </cell>
        </row>
        <row r="255">
          <cell r="A255" t="str">
            <v>660.40.55.500-5100.01</v>
          </cell>
          <cell r="B255" t="str">
            <v>5100.01</v>
          </cell>
          <cell r="C255" t="str">
            <v>660.40.55.500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 t="str">
            <v>+++</v>
          </cell>
          <cell r="L255">
            <v>0</v>
          </cell>
          <cell r="M255" t="str">
            <v>5100.01 - Benefits Retirement</v>
          </cell>
        </row>
        <row r="256">
          <cell r="A256" t="str">
            <v>660.40.55.510-5100.01</v>
          </cell>
          <cell r="B256" t="str">
            <v>5100.01</v>
          </cell>
          <cell r="C256" t="str">
            <v>660.40.55.510</v>
          </cell>
          <cell r="D256">
            <v>1592</v>
          </cell>
          <cell r="E256">
            <v>0</v>
          </cell>
          <cell r="F256">
            <v>1592</v>
          </cell>
          <cell r="G256">
            <v>124.28</v>
          </cell>
          <cell r="H256">
            <v>0</v>
          </cell>
          <cell r="I256">
            <v>1542.45</v>
          </cell>
          <cell r="J256">
            <v>49.55</v>
          </cell>
          <cell r="K256">
            <v>0.97</v>
          </cell>
          <cell r="L256">
            <v>4047.76</v>
          </cell>
          <cell r="M256" t="str">
            <v>5100.01 - Benefits Retirement</v>
          </cell>
        </row>
        <row r="257">
          <cell r="A257" t="str">
            <v>660.40.60.520-5100.01</v>
          </cell>
          <cell r="B257" t="str">
            <v>5100.01</v>
          </cell>
          <cell r="C257" t="str">
            <v>660.40.60.520</v>
          </cell>
          <cell r="D257">
            <v>418</v>
          </cell>
          <cell r="E257">
            <v>0</v>
          </cell>
          <cell r="F257">
            <v>418</v>
          </cell>
          <cell r="G257">
            <v>20.95</v>
          </cell>
          <cell r="H257">
            <v>0</v>
          </cell>
          <cell r="I257">
            <v>293.13</v>
          </cell>
          <cell r="J257">
            <v>124.87</v>
          </cell>
          <cell r="K257">
            <v>0.7</v>
          </cell>
          <cell r="L257">
            <v>1025.2</v>
          </cell>
          <cell r="M257" t="str">
            <v>5100.01 - Benefits Retirement</v>
          </cell>
        </row>
        <row r="258">
          <cell r="A258" t="str">
            <v>660.40.60.530-5100.01</v>
          </cell>
          <cell r="B258" t="str">
            <v>5100.01</v>
          </cell>
          <cell r="C258" t="str">
            <v>660.40.60.530</v>
          </cell>
          <cell r="D258">
            <v>32787</v>
          </cell>
          <cell r="E258">
            <v>0</v>
          </cell>
          <cell r="F258">
            <v>32787</v>
          </cell>
          <cell r="G258">
            <v>2419.59</v>
          </cell>
          <cell r="H258">
            <v>0</v>
          </cell>
          <cell r="I258">
            <v>30756.58</v>
          </cell>
          <cell r="J258">
            <v>2030.42</v>
          </cell>
          <cell r="K258">
            <v>0.94</v>
          </cell>
          <cell r="L258">
            <v>80148.88</v>
          </cell>
          <cell r="M258" t="str">
            <v>5100.01 - Benefits Retirement</v>
          </cell>
        </row>
        <row r="259">
          <cell r="A259" t="str">
            <v>660.40.75.001-5100.01</v>
          </cell>
          <cell r="B259" t="str">
            <v>5100.01</v>
          </cell>
          <cell r="C259" t="str">
            <v>660.40.75.001</v>
          </cell>
          <cell r="D259">
            <v>41407</v>
          </cell>
          <cell r="E259">
            <v>0</v>
          </cell>
          <cell r="F259">
            <v>41407</v>
          </cell>
          <cell r="G259">
            <v>3368.37</v>
          </cell>
          <cell r="H259">
            <v>0</v>
          </cell>
          <cell r="I259">
            <v>41395.96</v>
          </cell>
          <cell r="J259">
            <v>11.04</v>
          </cell>
          <cell r="K259">
            <v>1</v>
          </cell>
          <cell r="L259">
            <v>126886.56</v>
          </cell>
          <cell r="M259" t="str">
            <v>5100.01 - Benefits Retirement</v>
          </cell>
        </row>
        <row r="260">
          <cell r="A260" t="str">
            <v>660.40.75.075-5100.01</v>
          </cell>
          <cell r="B260" t="str">
            <v>5100.01</v>
          </cell>
          <cell r="C260" t="str">
            <v>660.40.75.075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 t="str">
            <v>+++</v>
          </cell>
          <cell r="L260">
            <v>0</v>
          </cell>
          <cell r="M260" t="str">
            <v>5100.01 - Benefits Retirement</v>
          </cell>
        </row>
        <row r="261">
          <cell r="A261" t="str">
            <v>660.40.75.610-5100.01</v>
          </cell>
          <cell r="B261" t="str">
            <v>5100.01</v>
          </cell>
          <cell r="C261" t="str">
            <v>660.40.75.610</v>
          </cell>
          <cell r="D261">
            <v>87130</v>
          </cell>
          <cell r="E261">
            <v>6703</v>
          </cell>
          <cell r="F261">
            <v>93833</v>
          </cell>
          <cell r="G261">
            <v>7430.54</v>
          </cell>
          <cell r="H261">
            <v>0</v>
          </cell>
          <cell r="I261">
            <v>90824.97</v>
          </cell>
          <cell r="J261">
            <v>3008.03</v>
          </cell>
          <cell r="K261">
            <v>0.97</v>
          </cell>
          <cell r="L261">
            <v>208985.57</v>
          </cell>
          <cell r="M261" t="str">
            <v>5100.01 - Benefits Retirement</v>
          </cell>
        </row>
        <row r="262">
          <cell r="A262" t="str">
            <v>660.40.75.620-5100.01</v>
          </cell>
          <cell r="B262" t="str">
            <v>5100.01</v>
          </cell>
          <cell r="C262" t="str">
            <v>660.40.75.620</v>
          </cell>
          <cell r="D262">
            <v>134007</v>
          </cell>
          <cell r="E262">
            <v>0</v>
          </cell>
          <cell r="F262">
            <v>134007</v>
          </cell>
          <cell r="G262">
            <v>10727.01</v>
          </cell>
          <cell r="H262">
            <v>0</v>
          </cell>
          <cell r="I262">
            <v>132979.21</v>
          </cell>
          <cell r="J262">
            <v>1027.79</v>
          </cell>
          <cell r="K262">
            <v>0.99</v>
          </cell>
          <cell r="L262">
            <v>321602.99</v>
          </cell>
          <cell r="M262" t="str">
            <v>5100.01 - Benefits Retirement</v>
          </cell>
        </row>
        <row r="263">
          <cell r="A263" t="str">
            <v>660.40.75.630-5100.01</v>
          </cell>
          <cell r="B263" t="str">
            <v>5100.01</v>
          </cell>
          <cell r="C263" t="str">
            <v>660.40.75.630</v>
          </cell>
          <cell r="D263">
            <v>17170</v>
          </cell>
          <cell r="E263">
            <v>0</v>
          </cell>
          <cell r="F263">
            <v>17170</v>
          </cell>
          <cell r="G263">
            <v>1071.3399999999999</v>
          </cell>
          <cell r="H263">
            <v>0</v>
          </cell>
          <cell r="I263">
            <v>12518.85</v>
          </cell>
          <cell r="J263">
            <v>4651.1499999999996</v>
          </cell>
          <cell r="K263">
            <v>0.73</v>
          </cell>
          <cell r="L263">
            <v>41031.160000000003</v>
          </cell>
          <cell r="M263" t="str">
            <v>5100.01 - Benefits Retirement</v>
          </cell>
        </row>
        <row r="264">
          <cell r="A264" t="str">
            <v>660.45.40.000-5100.01</v>
          </cell>
          <cell r="B264" t="str">
            <v>5100.01</v>
          </cell>
          <cell r="C264" t="str">
            <v>660.45.40.000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 t="str">
            <v>+++</v>
          </cell>
          <cell r="L264">
            <v>0</v>
          </cell>
          <cell r="M264" t="str">
            <v>5100.01 - Benefits Retirement</v>
          </cell>
        </row>
        <row r="265">
          <cell r="A265" t="str">
            <v>660.45.41.000-5100.01</v>
          </cell>
          <cell r="B265" t="str">
            <v>5100.01</v>
          </cell>
          <cell r="C265" t="str">
            <v>660.45.41.000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 t="str">
            <v>+++</v>
          </cell>
          <cell r="L265">
            <v>0</v>
          </cell>
          <cell r="M265" t="str">
            <v>5100.01 - Benefits Retirement</v>
          </cell>
        </row>
        <row r="266">
          <cell r="A266" t="str">
            <v>660.45.50.000-5100.01</v>
          </cell>
          <cell r="B266" t="str">
            <v>5100.01</v>
          </cell>
          <cell r="C266" t="str">
            <v>660.45.50.000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 t="str">
            <v>+++</v>
          </cell>
          <cell r="L266">
            <v>0</v>
          </cell>
          <cell r="M266" t="str">
            <v>5100.01 - Benefits Retirement</v>
          </cell>
        </row>
        <row r="267">
          <cell r="A267" t="str">
            <v>660.05.00.150-5100.02</v>
          </cell>
          <cell r="B267" t="str">
            <v>5100.02</v>
          </cell>
          <cell r="C267" t="str">
            <v>660.05.00.150</v>
          </cell>
          <cell r="D267">
            <v>6310</v>
          </cell>
          <cell r="E267">
            <v>0</v>
          </cell>
          <cell r="F267">
            <v>6310</v>
          </cell>
          <cell r="G267">
            <v>549.38</v>
          </cell>
          <cell r="H267">
            <v>0</v>
          </cell>
          <cell r="I267">
            <v>6594.84</v>
          </cell>
          <cell r="J267">
            <v>-284.83999999999997</v>
          </cell>
          <cell r="K267">
            <v>1.05</v>
          </cell>
          <cell r="L267">
            <v>6305.34</v>
          </cell>
          <cell r="M267" t="str">
            <v>5100.02 - Benefits Health Insurance</v>
          </cell>
        </row>
        <row r="268">
          <cell r="A268" t="str">
            <v>660.05.00.160-5100.02</v>
          </cell>
          <cell r="B268" t="str">
            <v>5100.02</v>
          </cell>
          <cell r="C268" t="str">
            <v>660.05.00.160</v>
          </cell>
          <cell r="D268">
            <v>33815</v>
          </cell>
          <cell r="E268">
            <v>0</v>
          </cell>
          <cell r="F268">
            <v>33815</v>
          </cell>
          <cell r="G268">
            <v>2930.06</v>
          </cell>
          <cell r="H268">
            <v>0</v>
          </cell>
          <cell r="I268">
            <v>37040.78</v>
          </cell>
          <cell r="J268">
            <v>-3225.78</v>
          </cell>
          <cell r="K268">
            <v>1.1000000000000001</v>
          </cell>
          <cell r="L268">
            <v>27039.13</v>
          </cell>
          <cell r="M268" t="str">
            <v>5100.02 - Benefits Health Insurance</v>
          </cell>
        </row>
        <row r="269">
          <cell r="A269" t="str">
            <v>660.07.00.170-5100.02</v>
          </cell>
          <cell r="B269" t="str">
            <v>5100.02</v>
          </cell>
          <cell r="C269" t="str">
            <v>660.07.00.170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 t="str">
            <v>+++</v>
          </cell>
          <cell r="L269">
            <v>0</v>
          </cell>
          <cell r="M269" t="str">
            <v>5100.02 - Benefits Health Insurance</v>
          </cell>
        </row>
        <row r="270">
          <cell r="A270" t="str">
            <v>660.11.00.250-5100.02</v>
          </cell>
          <cell r="B270" t="str">
            <v>5100.02</v>
          </cell>
          <cell r="C270" t="str">
            <v>660.11.00.250</v>
          </cell>
          <cell r="D270">
            <v>595</v>
          </cell>
          <cell r="E270">
            <v>0</v>
          </cell>
          <cell r="F270">
            <v>595</v>
          </cell>
          <cell r="G270">
            <v>49.36</v>
          </cell>
          <cell r="H270">
            <v>0</v>
          </cell>
          <cell r="I270">
            <v>592.32000000000005</v>
          </cell>
          <cell r="J270">
            <v>2.68</v>
          </cell>
          <cell r="K270">
            <v>1</v>
          </cell>
          <cell r="L270">
            <v>592.32000000000005</v>
          </cell>
          <cell r="M270" t="str">
            <v>5100.02 - Benefits Health Insurance</v>
          </cell>
        </row>
        <row r="271">
          <cell r="A271" t="str">
            <v>660.40.50.001-5100.02</v>
          </cell>
          <cell r="B271" t="str">
            <v>5100.02</v>
          </cell>
          <cell r="C271" t="str">
            <v>660.40.50.001</v>
          </cell>
          <cell r="D271">
            <v>24870</v>
          </cell>
          <cell r="E271">
            <v>0</v>
          </cell>
          <cell r="F271">
            <v>24870</v>
          </cell>
          <cell r="G271">
            <v>884.68</v>
          </cell>
          <cell r="H271">
            <v>0</v>
          </cell>
          <cell r="I271">
            <v>9221.0400000000009</v>
          </cell>
          <cell r="J271">
            <v>15648.96</v>
          </cell>
          <cell r="K271">
            <v>0.37</v>
          </cell>
          <cell r="L271">
            <v>10982.51</v>
          </cell>
          <cell r="M271" t="str">
            <v>5100.02 - Benefits Health Insurance</v>
          </cell>
        </row>
        <row r="272">
          <cell r="A272" t="str">
            <v>660.40.55.060-5100.02</v>
          </cell>
          <cell r="B272" t="str">
            <v>5100.02</v>
          </cell>
          <cell r="C272" t="str">
            <v>660.40.55.060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 t="str">
            <v>+++</v>
          </cell>
          <cell r="L272">
            <v>0</v>
          </cell>
          <cell r="M272" t="str">
            <v>5100.02 - Benefits Health Insurance</v>
          </cell>
        </row>
        <row r="273">
          <cell r="A273" t="str">
            <v>660.40.55.500-5100.02</v>
          </cell>
          <cell r="B273" t="str">
            <v>5100.02</v>
          </cell>
          <cell r="C273" t="str">
            <v>660.40.55.500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 t="str">
            <v>+++</v>
          </cell>
          <cell r="L273">
            <v>0</v>
          </cell>
          <cell r="M273" t="str">
            <v>5100.02 - Benefits Health Insurance</v>
          </cell>
        </row>
        <row r="274">
          <cell r="A274" t="str">
            <v>660.40.55.510-5100.02</v>
          </cell>
          <cell r="B274" t="str">
            <v>5100.02</v>
          </cell>
          <cell r="C274" t="str">
            <v>660.40.55.510</v>
          </cell>
          <cell r="D274">
            <v>4320</v>
          </cell>
          <cell r="E274">
            <v>0</v>
          </cell>
          <cell r="F274">
            <v>4320</v>
          </cell>
          <cell r="G274">
            <v>360.02</v>
          </cell>
          <cell r="H274">
            <v>0</v>
          </cell>
          <cell r="I274">
            <v>4320.13</v>
          </cell>
          <cell r="J274">
            <v>-0.13</v>
          </cell>
          <cell r="K274">
            <v>1</v>
          </cell>
          <cell r="L274">
            <v>4320.1099999999997</v>
          </cell>
          <cell r="M274" t="str">
            <v>5100.02 - Benefits Health Insurance</v>
          </cell>
        </row>
        <row r="275">
          <cell r="A275" t="str">
            <v>660.40.60.520-5100.02</v>
          </cell>
          <cell r="B275" t="str">
            <v>5100.02</v>
          </cell>
          <cell r="C275" t="str">
            <v>660.40.60.520</v>
          </cell>
          <cell r="D275">
            <v>1126</v>
          </cell>
          <cell r="E275">
            <v>0</v>
          </cell>
          <cell r="F275">
            <v>1126</v>
          </cell>
          <cell r="G275">
            <v>93.76</v>
          </cell>
          <cell r="H275">
            <v>0</v>
          </cell>
          <cell r="I275">
            <v>1031.3399999999999</v>
          </cell>
          <cell r="J275">
            <v>94.66</v>
          </cell>
          <cell r="K275">
            <v>0.92</v>
          </cell>
          <cell r="L275">
            <v>1125.1199999999999</v>
          </cell>
          <cell r="M275" t="str">
            <v>5100.02 - Benefits Health Insurance</v>
          </cell>
        </row>
        <row r="276">
          <cell r="A276" t="str">
            <v>660.40.60.530-5100.02</v>
          </cell>
          <cell r="B276" t="str">
            <v>5100.02</v>
          </cell>
          <cell r="C276" t="str">
            <v>660.40.60.530</v>
          </cell>
          <cell r="D276">
            <v>78841</v>
          </cell>
          <cell r="E276">
            <v>0</v>
          </cell>
          <cell r="F276">
            <v>78841</v>
          </cell>
          <cell r="G276">
            <v>7004.98</v>
          </cell>
          <cell r="H276">
            <v>0</v>
          </cell>
          <cell r="I276">
            <v>82132.36</v>
          </cell>
          <cell r="J276">
            <v>-3291.36</v>
          </cell>
          <cell r="K276">
            <v>1.04</v>
          </cell>
          <cell r="L276">
            <v>78839.89</v>
          </cell>
          <cell r="M276" t="str">
            <v>5100.02 - Benefits Health Insurance</v>
          </cell>
        </row>
        <row r="277">
          <cell r="A277" t="str">
            <v>660.40.75.001-5100.02</v>
          </cell>
          <cell r="B277" t="str">
            <v>5100.02</v>
          </cell>
          <cell r="C277" t="str">
            <v>660.40.75.001</v>
          </cell>
          <cell r="D277">
            <v>87322</v>
          </cell>
          <cell r="E277">
            <v>0</v>
          </cell>
          <cell r="F277">
            <v>87322</v>
          </cell>
          <cell r="G277">
            <v>8663.7800000000007</v>
          </cell>
          <cell r="H277">
            <v>0</v>
          </cell>
          <cell r="I277">
            <v>96320.25</v>
          </cell>
          <cell r="J277">
            <v>-8998.25</v>
          </cell>
          <cell r="K277">
            <v>1.1000000000000001</v>
          </cell>
          <cell r="L277">
            <v>87980.27</v>
          </cell>
          <cell r="M277" t="str">
            <v>5100.02 - Benefits Health Insurance</v>
          </cell>
        </row>
        <row r="278">
          <cell r="A278" t="str">
            <v>660.40.75.075-5100.02</v>
          </cell>
          <cell r="B278" t="str">
            <v>5100.02</v>
          </cell>
          <cell r="C278" t="str">
            <v>660.40.75.075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 t="str">
            <v>+++</v>
          </cell>
          <cell r="L278">
            <v>0</v>
          </cell>
          <cell r="M278" t="str">
            <v>5100.02 - Benefits Health Insurance</v>
          </cell>
        </row>
        <row r="279">
          <cell r="A279" t="str">
            <v>660.40.75.610-5100.02</v>
          </cell>
          <cell r="B279" t="str">
            <v>5100.02</v>
          </cell>
          <cell r="C279" t="str">
            <v>660.40.75.610</v>
          </cell>
          <cell r="D279">
            <v>162284</v>
          </cell>
          <cell r="E279">
            <v>22500</v>
          </cell>
          <cell r="F279">
            <v>184784</v>
          </cell>
          <cell r="G279">
            <v>15352.28</v>
          </cell>
          <cell r="H279">
            <v>0</v>
          </cell>
          <cell r="I279">
            <v>178033</v>
          </cell>
          <cell r="J279">
            <v>6751</v>
          </cell>
          <cell r="K279">
            <v>0.96</v>
          </cell>
          <cell r="L279">
            <v>155731.73000000001</v>
          </cell>
          <cell r="M279" t="str">
            <v>5100.02 - Benefits Health Insurance</v>
          </cell>
        </row>
        <row r="280">
          <cell r="A280" t="str">
            <v>660.40.75.620-5100.02</v>
          </cell>
          <cell r="B280" t="str">
            <v>5100.02</v>
          </cell>
          <cell r="C280" t="str">
            <v>660.40.75.620</v>
          </cell>
          <cell r="D280">
            <v>267491</v>
          </cell>
          <cell r="E280">
            <v>0</v>
          </cell>
          <cell r="F280">
            <v>267491</v>
          </cell>
          <cell r="G280">
            <v>16893.939999999999</v>
          </cell>
          <cell r="H280">
            <v>0</v>
          </cell>
          <cell r="I280">
            <v>257414.25</v>
          </cell>
          <cell r="J280">
            <v>10076.75</v>
          </cell>
          <cell r="K280">
            <v>0.96</v>
          </cell>
          <cell r="L280">
            <v>260025.54</v>
          </cell>
          <cell r="M280" t="str">
            <v>5100.02 - Benefits Health Insurance</v>
          </cell>
        </row>
        <row r="281">
          <cell r="A281" t="str">
            <v>660.40.75.630-5100.02</v>
          </cell>
          <cell r="B281" t="str">
            <v>5100.02</v>
          </cell>
          <cell r="C281" t="str">
            <v>660.40.75.630</v>
          </cell>
          <cell r="D281">
            <v>22500</v>
          </cell>
          <cell r="E281">
            <v>0</v>
          </cell>
          <cell r="F281">
            <v>22500</v>
          </cell>
          <cell r="G281">
            <v>725</v>
          </cell>
          <cell r="H281">
            <v>0</v>
          </cell>
          <cell r="I281">
            <v>10125</v>
          </cell>
          <cell r="J281">
            <v>12375</v>
          </cell>
          <cell r="K281">
            <v>0.45</v>
          </cell>
          <cell r="L281">
            <v>22500</v>
          </cell>
          <cell r="M281" t="str">
            <v>5100.02 - Benefits Health Insurance</v>
          </cell>
        </row>
        <row r="282">
          <cell r="A282" t="str">
            <v>660.45.40.000-5100.02</v>
          </cell>
          <cell r="B282" t="str">
            <v>5100.02</v>
          </cell>
          <cell r="C282" t="str">
            <v>660.45.40.000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 t="str">
            <v>+++</v>
          </cell>
          <cell r="L282">
            <v>0</v>
          </cell>
          <cell r="M282" t="str">
            <v>5100.02 - Benefits Health Insurance</v>
          </cell>
        </row>
        <row r="283">
          <cell r="A283" t="str">
            <v>660.45.41.000-5100.02</v>
          </cell>
          <cell r="B283" t="str">
            <v>5100.02</v>
          </cell>
          <cell r="C283" t="str">
            <v>660.45.41.000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 t="str">
            <v>+++</v>
          </cell>
          <cell r="L283">
            <v>0</v>
          </cell>
          <cell r="M283" t="str">
            <v>5100.02 - Benefits Health Insurance</v>
          </cell>
        </row>
        <row r="284">
          <cell r="A284" t="str">
            <v>660.45.50.000-5100.02</v>
          </cell>
          <cell r="B284" t="str">
            <v>5100.02</v>
          </cell>
          <cell r="C284" t="str">
            <v>660.45.50.000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 t="str">
            <v>+++</v>
          </cell>
          <cell r="L284">
            <v>0</v>
          </cell>
          <cell r="M284" t="str">
            <v>5100.02 - Benefits Health Insurance</v>
          </cell>
        </row>
        <row r="285">
          <cell r="A285" t="str">
            <v>660.05.00.150-5100.03</v>
          </cell>
          <cell r="B285" t="str">
            <v>5100.03</v>
          </cell>
          <cell r="C285" t="str">
            <v>660.05.00.150</v>
          </cell>
          <cell r="D285">
            <v>500</v>
          </cell>
          <cell r="E285">
            <v>0</v>
          </cell>
          <cell r="F285">
            <v>500</v>
          </cell>
          <cell r="G285">
            <v>40.299999999999997</v>
          </cell>
          <cell r="H285">
            <v>0</v>
          </cell>
          <cell r="I285">
            <v>479.33</v>
          </cell>
          <cell r="J285">
            <v>20.67</v>
          </cell>
          <cell r="K285">
            <v>0.96</v>
          </cell>
          <cell r="L285">
            <v>483.84</v>
          </cell>
          <cell r="M285" t="str">
            <v>5100.03 - Benefits Dental Insurance</v>
          </cell>
        </row>
        <row r="286">
          <cell r="A286" t="str">
            <v>660.05.00.160-5100.03</v>
          </cell>
          <cell r="B286" t="str">
            <v>5100.03</v>
          </cell>
          <cell r="C286" t="str">
            <v>660.05.00.160</v>
          </cell>
          <cell r="D286">
            <v>4040</v>
          </cell>
          <cell r="E286">
            <v>0</v>
          </cell>
          <cell r="F286">
            <v>4040</v>
          </cell>
          <cell r="G286">
            <v>343.2</v>
          </cell>
          <cell r="H286">
            <v>0</v>
          </cell>
          <cell r="I286">
            <v>3524.28</v>
          </cell>
          <cell r="J286">
            <v>515.72</v>
          </cell>
          <cell r="K286">
            <v>0.87</v>
          </cell>
          <cell r="L286">
            <v>3896.1</v>
          </cell>
          <cell r="M286" t="str">
            <v>5100.03 - Benefits Dental Insurance</v>
          </cell>
        </row>
        <row r="287">
          <cell r="A287" t="str">
            <v>660.07.00.170-5100.03</v>
          </cell>
          <cell r="B287" t="str">
            <v>5100.03</v>
          </cell>
          <cell r="C287" t="str">
            <v>660.07.00.170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 t="str">
            <v>+++</v>
          </cell>
          <cell r="L287">
            <v>0</v>
          </cell>
          <cell r="M287" t="str">
            <v>5100.03 - Benefits Dental Insurance</v>
          </cell>
        </row>
        <row r="288">
          <cell r="A288" t="str">
            <v>660.11.00.250-5100.03</v>
          </cell>
          <cell r="B288" t="str">
            <v>5100.03</v>
          </cell>
          <cell r="C288" t="str">
            <v>660.11.00.250</v>
          </cell>
          <cell r="D288">
            <v>45</v>
          </cell>
          <cell r="E288">
            <v>0</v>
          </cell>
          <cell r="F288">
            <v>45</v>
          </cell>
          <cell r="G288">
            <v>3.4</v>
          </cell>
          <cell r="H288">
            <v>0</v>
          </cell>
          <cell r="I288">
            <v>40.799999999999997</v>
          </cell>
          <cell r="J288">
            <v>4.2</v>
          </cell>
          <cell r="K288">
            <v>0.91</v>
          </cell>
          <cell r="L288">
            <v>40.799999999999997</v>
          </cell>
          <cell r="M288" t="str">
            <v>5100.03 - Benefits Dental Insurance</v>
          </cell>
        </row>
        <row r="289">
          <cell r="A289" t="str">
            <v>660.40.50.001-5100.03</v>
          </cell>
          <cell r="B289" t="str">
            <v>5100.03</v>
          </cell>
          <cell r="C289" t="str">
            <v>660.40.50.001</v>
          </cell>
          <cell r="D289">
            <v>1900</v>
          </cell>
          <cell r="E289">
            <v>0</v>
          </cell>
          <cell r="F289">
            <v>1900</v>
          </cell>
          <cell r="G289">
            <v>62.78</v>
          </cell>
          <cell r="H289">
            <v>0</v>
          </cell>
          <cell r="I289">
            <v>651.29999999999995</v>
          </cell>
          <cell r="J289">
            <v>1248.7</v>
          </cell>
          <cell r="K289">
            <v>0.34</v>
          </cell>
          <cell r="L289">
            <v>691.46</v>
          </cell>
          <cell r="M289" t="str">
            <v>5100.03 - Benefits Dental Insurance</v>
          </cell>
        </row>
        <row r="290">
          <cell r="A290" t="str">
            <v>660.40.55.060-5100.03</v>
          </cell>
          <cell r="B290" t="str">
            <v>5100.03</v>
          </cell>
          <cell r="C290" t="str">
            <v>660.40.55.060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 t="str">
            <v>+++</v>
          </cell>
          <cell r="L290">
            <v>0</v>
          </cell>
          <cell r="M290" t="str">
            <v>5100.03 - Benefits Dental Insurance</v>
          </cell>
        </row>
        <row r="291">
          <cell r="A291" t="str">
            <v>660.40.55.500-5100.03</v>
          </cell>
          <cell r="B291" t="str">
            <v>5100.03</v>
          </cell>
          <cell r="C291" t="str">
            <v>660.40.55.500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 t="str">
            <v>+++</v>
          </cell>
          <cell r="L291">
            <v>0</v>
          </cell>
          <cell r="M291" t="str">
            <v>5100.03 - Benefits Dental Insurance</v>
          </cell>
        </row>
        <row r="292">
          <cell r="A292" t="str">
            <v>660.40.55.510-5100.03</v>
          </cell>
          <cell r="B292" t="str">
            <v>5100.03</v>
          </cell>
          <cell r="C292" t="str">
            <v>660.40.55.510</v>
          </cell>
          <cell r="D292">
            <v>415</v>
          </cell>
          <cell r="E292">
            <v>0</v>
          </cell>
          <cell r="F292">
            <v>415</v>
          </cell>
          <cell r="G292">
            <v>33.619999999999997</v>
          </cell>
          <cell r="H292">
            <v>0</v>
          </cell>
          <cell r="I292">
            <v>403.44</v>
          </cell>
          <cell r="J292">
            <v>11.56</v>
          </cell>
          <cell r="K292">
            <v>0.97</v>
          </cell>
          <cell r="L292">
            <v>403.44</v>
          </cell>
          <cell r="M292" t="str">
            <v>5100.03 - Benefits Dental Insurance</v>
          </cell>
        </row>
        <row r="293">
          <cell r="A293" t="str">
            <v>660.40.60.520-5100.03</v>
          </cell>
          <cell r="B293" t="str">
            <v>5100.03</v>
          </cell>
          <cell r="C293" t="str">
            <v>660.40.60.520</v>
          </cell>
          <cell r="D293">
            <v>80</v>
          </cell>
          <cell r="E293">
            <v>0</v>
          </cell>
          <cell r="F293">
            <v>80</v>
          </cell>
          <cell r="G293">
            <v>6.22</v>
          </cell>
          <cell r="H293">
            <v>0</v>
          </cell>
          <cell r="I293">
            <v>55.98</v>
          </cell>
          <cell r="J293">
            <v>24.02</v>
          </cell>
          <cell r="K293">
            <v>0.7</v>
          </cell>
          <cell r="L293">
            <v>74.64</v>
          </cell>
          <cell r="M293" t="str">
            <v>5100.03 - Benefits Dental Insurance</v>
          </cell>
        </row>
        <row r="294">
          <cell r="A294" t="str">
            <v>660.40.60.530-5100.03</v>
          </cell>
          <cell r="B294" t="str">
            <v>5100.03</v>
          </cell>
          <cell r="C294" t="str">
            <v>660.40.60.530</v>
          </cell>
          <cell r="D294">
            <v>6205</v>
          </cell>
          <cell r="E294">
            <v>0</v>
          </cell>
          <cell r="F294">
            <v>6205</v>
          </cell>
          <cell r="G294">
            <v>494.12</v>
          </cell>
          <cell r="H294">
            <v>0</v>
          </cell>
          <cell r="I294">
            <v>5876.79</v>
          </cell>
          <cell r="J294">
            <v>328.21</v>
          </cell>
          <cell r="K294">
            <v>0.95</v>
          </cell>
          <cell r="L294">
            <v>6049.44</v>
          </cell>
          <cell r="M294" t="str">
            <v>5100.03 - Benefits Dental Insurance</v>
          </cell>
        </row>
        <row r="295">
          <cell r="A295" t="str">
            <v>660.40.75.001-5100.03</v>
          </cell>
          <cell r="B295" t="str">
            <v>5100.03</v>
          </cell>
          <cell r="C295" t="str">
            <v>660.40.75.001</v>
          </cell>
          <cell r="D295">
            <v>10185</v>
          </cell>
          <cell r="E295">
            <v>0</v>
          </cell>
          <cell r="F295">
            <v>10185</v>
          </cell>
          <cell r="G295">
            <v>827.7</v>
          </cell>
          <cell r="H295">
            <v>0</v>
          </cell>
          <cell r="I295">
            <v>9932.4</v>
          </cell>
          <cell r="J295">
            <v>252.6</v>
          </cell>
          <cell r="K295">
            <v>0.98</v>
          </cell>
          <cell r="L295">
            <v>10061.19</v>
          </cell>
          <cell r="M295" t="str">
            <v>5100.03 - Benefits Dental Insurance</v>
          </cell>
        </row>
        <row r="296">
          <cell r="A296" t="str">
            <v>660.40.75.075-5100.03</v>
          </cell>
          <cell r="B296" t="str">
            <v>5100.03</v>
          </cell>
          <cell r="C296" t="str">
            <v>660.40.75.075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 t="str">
            <v>+++</v>
          </cell>
          <cell r="L296">
            <v>0</v>
          </cell>
          <cell r="M296" t="str">
            <v>5100.03 - Benefits Dental Insurance</v>
          </cell>
        </row>
        <row r="297">
          <cell r="A297" t="str">
            <v>660.40.75.610-5100.03</v>
          </cell>
          <cell r="B297" t="str">
            <v>5100.03</v>
          </cell>
          <cell r="C297" t="str">
            <v>660.40.75.610</v>
          </cell>
          <cell r="D297">
            <v>15570</v>
          </cell>
          <cell r="E297">
            <v>1654</v>
          </cell>
          <cell r="F297">
            <v>17224</v>
          </cell>
          <cell r="G297">
            <v>1390.7</v>
          </cell>
          <cell r="H297">
            <v>0</v>
          </cell>
          <cell r="I297">
            <v>16269.44</v>
          </cell>
          <cell r="J297">
            <v>954.56</v>
          </cell>
          <cell r="K297">
            <v>0.94</v>
          </cell>
          <cell r="L297">
            <v>15024.93</v>
          </cell>
          <cell r="M297" t="str">
            <v>5100.03 - Benefits Dental Insurance</v>
          </cell>
        </row>
        <row r="298">
          <cell r="A298" t="str">
            <v>660.40.75.620-5100.03</v>
          </cell>
          <cell r="B298" t="str">
            <v>5100.03</v>
          </cell>
          <cell r="C298" t="str">
            <v>660.40.75.620</v>
          </cell>
          <cell r="D298">
            <v>21990</v>
          </cell>
          <cell r="E298">
            <v>0</v>
          </cell>
          <cell r="F298">
            <v>21990</v>
          </cell>
          <cell r="G298">
            <v>1720.12</v>
          </cell>
          <cell r="H298">
            <v>0</v>
          </cell>
          <cell r="I298">
            <v>20890.3</v>
          </cell>
          <cell r="J298">
            <v>1099.7</v>
          </cell>
          <cell r="K298">
            <v>0.95</v>
          </cell>
          <cell r="L298">
            <v>21330.81</v>
          </cell>
          <cell r="M298" t="str">
            <v>5100.03 - Benefits Dental Insurance</v>
          </cell>
        </row>
        <row r="299">
          <cell r="A299" t="str">
            <v>660.40.75.630-5100.03</v>
          </cell>
          <cell r="B299" t="str">
            <v>5100.03</v>
          </cell>
          <cell r="C299" t="str">
            <v>660.40.75.630</v>
          </cell>
          <cell r="D299">
            <v>3185</v>
          </cell>
          <cell r="E299">
            <v>0</v>
          </cell>
          <cell r="F299">
            <v>3185</v>
          </cell>
          <cell r="G299">
            <v>173.06</v>
          </cell>
          <cell r="H299">
            <v>0</v>
          </cell>
          <cell r="I299">
            <v>1975.25</v>
          </cell>
          <cell r="J299">
            <v>1209.75</v>
          </cell>
          <cell r="K299">
            <v>0.62</v>
          </cell>
          <cell r="L299">
            <v>3107.04</v>
          </cell>
          <cell r="M299" t="str">
            <v>5100.03 - Benefits Dental Insurance</v>
          </cell>
        </row>
        <row r="300">
          <cell r="A300" t="str">
            <v>660.45.40.000-5100.03</v>
          </cell>
          <cell r="B300" t="str">
            <v>5100.03</v>
          </cell>
          <cell r="C300" t="str">
            <v>660.45.40.000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 t="str">
            <v>+++</v>
          </cell>
          <cell r="L300">
            <v>0</v>
          </cell>
          <cell r="M300" t="str">
            <v>5100.03 - Benefits Dental Insurance</v>
          </cell>
        </row>
        <row r="301">
          <cell r="A301" t="str">
            <v>660.45.41.000-5100.03</v>
          </cell>
          <cell r="B301" t="str">
            <v>5100.03</v>
          </cell>
          <cell r="C301" t="str">
            <v>660.45.41.000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 t="str">
            <v>+++</v>
          </cell>
          <cell r="L301">
            <v>0</v>
          </cell>
          <cell r="M301" t="str">
            <v>5100.03 - Benefits Dental Insurance</v>
          </cell>
        </row>
        <row r="302">
          <cell r="A302" t="str">
            <v>660.45.50.000-5100.03</v>
          </cell>
          <cell r="B302" t="str">
            <v>5100.03</v>
          </cell>
          <cell r="C302" t="str">
            <v>660.45.50.000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 t="str">
            <v>+++</v>
          </cell>
          <cell r="L302">
            <v>0</v>
          </cell>
          <cell r="M302" t="str">
            <v>5100.03 - Benefits Dental Insurance</v>
          </cell>
        </row>
        <row r="303">
          <cell r="A303" t="str">
            <v>660.05.00.150-5100.04</v>
          </cell>
          <cell r="B303" t="str">
            <v>5100.04</v>
          </cell>
          <cell r="C303" t="str">
            <v>660.05.00.150</v>
          </cell>
          <cell r="D303">
            <v>75</v>
          </cell>
          <cell r="E303">
            <v>0</v>
          </cell>
          <cell r="F303">
            <v>75</v>
          </cell>
          <cell r="G303">
            <v>5.92</v>
          </cell>
          <cell r="H303">
            <v>0</v>
          </cell>
          <cell r="I303">
            <v>70.92</v>
          </cell>
          <cell r="J303">
            <v>4.08</v>
          </cell>
          <cell r="K303">
            <v>0.95</v>
          </cell>
          <cell r="L303">
            <v>71.040000000000006</v>
          </cell>
          <cell r="M303" t="str">
            <v>5100.04 - Benefits Vision Insurance</v>
          </cell>
        </row>
        <row r="304">
          <cell r="A304" t="str">
            <v>660.05.00.160-5100.04</v>
          </cell>
          <cell r="B304" t="str">
            <v>5100.04</v>
          </cell>
          <cell r="C304" t="str">
            <v>660.05.00.160</v>
          </cell>
          <cell r="D304">
            <v>595</v>
          </cell>
          <cell r="E304">
            <v>0</v>
          </cell>
          <cell r="F304">
            <v>595</v>
          </cell>
          <cell r="G304">
            <v>52.24</v>
          </cell>
          <cell r="H304">
            <v>0</v>
          </cell>
          <cell r="I304">
            <v>534.86</v>
          </cell>
          <cell r="J304">
            <v>60.14</v>
          </cell>
          <cell r="K304">
            <v>0.9</v>
          </cell>
          <cell r="L304">
            <v>582.89</v>
          </cell>
          <cell r="M304" t="str">
            <v>5100.04 - Benefits Vision Insurance</v>
          </cell>
        </row>
        <row r="305">
          <cell r="A305" t="str">
            <v>660.07.00.170-5100.04</v>
          </cell>
          <cell r="B305" t="str">
            <v>5100.04</v>
          </cell>
          <cell r="C305" t="str">
            <v>660.07.00.170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 t="str">
            <v>+++</v>
          </cell>
          <cell r="L305">
            <v>0</v>
          </cell>
          <cell r="M305" t="str">
            <v>5100.04 - Benefits Vision Insurance</v>
          </cell>
        </row>
        <row r="306">
          <cell r="A306" t="str">
            <v>660.11.00.250-5100.04</v>
          </cell>
          <cell r="B306" t="str">
            <v>5100.04</v>
          </cell>
          <cell r="C306" t="str">
            <v>660.11.00.250</v>
          </cell>
          <cell r="D306">
            <v>10</v>
          </cell>
          <cell r="E306">
            <v>0</v>
          </cell>
          <cell r="F306">
            <v>10</v>
          </cell>
          <cell r="G306">
            <v>0.66</v>
          </cell>
          <cell r="H306">
            <v>0</v>
          </cell>
          <cell r="I306">
            <v>7.92</v>
          </cell>
          <cell r="J306">
            <v>2.08</v>
          </cell>
          <cell r="K306">
            <v>0.79</v>
          </cell>
          <cell r="L306">
            <v>7.92</v>
          </cell>
          <cell r="M306" t="str">
            <v>5100.04 - Benefits Vision Insurance</v>
          </cell>
        </row>
        <row r="307">
          <cell r="A307" t="str">
            <v>660.40.50.001-5100.04</v>
          </cell>
          <cell r="B307" t="str">
            <v>5100.04</v>
          </cell>
          <cell r="C307" t="str">
            <v>660.40.50.001</v>
          </cell>
          <cell r="D307">
            <v>279</v>
          </cell>
          <cell r="E307">
            <v>0</v>
          </cell>
          <cell r="F307">
            <v>279</v>
          </cell>
          <cell r="G307">
            <v>10.62</v>
          </cell>
          <cell r="H307">
            <v>0</v>
          </cell>
          <cell r="I307">
            <v>107.7</v>
          </cell>
          <cell r="J307">
            <v>171.3</v>
          </cell>
          <cell r="K307">
            <v>0.39</v>
          </cell>
          <cell r="L307">
            <v>115.52</v>
          </cell>
          <cell r="M307" t="str">
            <v>5100.04 - Benefits Vision Insurance</v>
          </cell>
        </row>
        <row r="308">
          <cell r="A308" t="str">
            <v>660.40.55.060-5100.04</v>
          </cell>
          <cell r="B308" t="str">
            <v>5100.04</v>
          </cell>
          <cell r="C308" t="str">
            <v>660.40.55.060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 t="str">
            <v>+++</v>
          </cell>
          <cell r="L308">
            <v>0</v>
          </cell>
          <cell r="M308" t="str">
            <v>5100.04 - Benefits Vision Insurance</v>
          </cell>
        </row>
        <row r="309">
          <cell r="A309" t="str">
            <v>660.40.55.500-5100.04</v>
          </cell>
          <cell r="B309" t="str">
            <v>5100.04</v>
          </cell>
          <cell r="C309" t="str">
            <v>660.40.55.500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 t="str">
            <v>+++</v>
          </cell>
          <cell r="L309">
            <v>0</v>
          </cell>
          <cell r="M309" t="str">
            <v>5100.04 - Benefits Vision Insurance</v>
          </cell>
        </row>
        <row r="310">
          <cell r="A310" t="str">
            <v>660.40.55.510-5100.04</v>
          </cell>
          <cell r="B310" t="str">
            <v>5100.04</v>
          </cell>
          <cell r="C310" t="str">
            <v>660.40.55.510</v>
          </cell>
          <cell r="D310">
            <v>60</v>
          </cell>
          <cell r="E310">
            <v>0</v>
          </cell>
          <cell r="F310">
            <v>60</v>
          </cell>
          <cell r="G310">
            <v>4.9800000000000004</v>
          </cell>
          <cell r="H310">
            <v>0</v>
          </cell>
          <cell r="I310">
            <v>59.76</v>
          </cell>
          <cell r="J310">
            <v>0.24</v>
          </cell>
          <cell r="K310">
            <v>1</v>
          </cell>
          <cell r="L310">
            <v>59.76</v>
          </cell>
          <cell r="M310" t="str">
            <v>5100.04 - Benefits Vision Insurance</v>
          </cell>
        </row>
        <row r="311">
          <cell r="A311" t="str">
            <v>660.40.60.520-5100.04</v>
          </cell>
          <cell r="B311" t="str">
            <v>5100.04</v>
          </cell>
          <cell r="C311" t="str">
            <v>660.40.60.520</v>
          </cell>
          <cell r="D311">
            <v>12</v>
          </cell>
          <cell r="E311">
            <v>0</v>
          </cell>
          <cell r="F311">
            <v>12</v>
          </cell>
          <cell r="G311">
            <v>1</v>
          </cell>
          <cell r="H311">
            <v>0</v>
          </cell>
          <cell r="I311">
            <v>9</v>
          </cell>
          <cell r="J311">
            <v>3</v>
          </cell>
          <cell r="K311">
            <v>0.75</v>
          </cell>
          <cell r="L311">
            <v>12</v>
          </cell>
          <cell r="M311" t="str">
            <v>5100.04 - Benefits Vision Insurance</v>
          </cell>
        </row>
        <row r="312">
          <cell r="A312" t="str">
            <v>660.40.60.530-5100.04</v>
          </cell>
          <cell r="B312" t="str">
            <v>5100.04</v>
          </cell>
          <cell r="C312" t="str">
            <v>660.40.60.530</v>
          </cell>
          <cell r="D312">
            <v>935</v>
          </cell>
          <cell r="E312">
            <v>0</v>
          </cell>
          <cell r="F312">
            <v>935</v>
          </cell>
          <cell r="G312">
            <v>77.72</v>
          </cell>
          <cell r="H312">
            <v>0</v>
          </cell>
          <cell r="I312">
            <v>915.25</v>
          </cell>
          <cell r="J312">
            <v>19.75</v>
          </cell>
          <cell r="K312">
            <v>0.98</v>
          </cell>
          <cell r="L312">
            <v>932.64</v>
          </cell>
          <cell r="M312" t="str">
            <v>5100.04 - Benefits Vision Insurance</v>
          </cell>
        </row>
        <row r="313">
          <cell r="A313" t="str">
            <v>660.40.75.001-5100.04</v>
          </cell>
          <cell r="B313" t="str">
            <v>5100.04</v>
          </cell>
          <cell r="C313" t="str">
            <v>660.40.75.001</v>
          </cell>
          <cell r="D313">
            <v>1273</v>
          </cell>
          <cell r="E313">
            <v>0</v>
          </cell>
          <cell r="F313">
            <v>1273</v>
          </cell>
          <cell r="G313">
            <v>125.72</v>
          </cell>
          <cell r="H313">
            <v>0</v>
          </cell>
          <cell r="I313">
            <v>1508.64</v>
          </cell>
          <cell r="J313">
            <v>-235.64</v>
          </cell>
          <cell r="K313">
            <v>1.19</v>
          </cell>
          <cell r="L313">
            <v>1399.3</v>
          </cell>
          <cell r="M313" t="str">
            <v>5100.04 - Benefits Vision Insurance</v>
          </cell>
        </row>
        <row r="314">
          <cell r="A314" t="str">
            <v>660.40.75.075-5100.04</v>
          </cell>
          <cell r="B314" t="str">
            <v>5100.04</v>
          </cell>
          <cell r="C314" t="str">
            <v>660.40.75.075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 t="str">
            <v>+++</v>
          </cell>
          <cell r="L314">
            <v>0</v>
          </cell>
          <cell r="M314" t="str">
            <v>5100.04 - Benefits Vision Insurance</v>
          </cell>
        </row>
        <row r="315">
          <cell r="A315" t="str">
            <v>660.40.75.610-5100.04</v>
          </cell>
          <cell r="B315" t="str">
            <v>5100.04</v>
          </cell>
          <cell r="C315" t="str">
            <v>660.40.75.610</v>
          </cell>
          <cell r="D315">
            <v>2400</v>
          </cell>
          <cell r="E315">
            <v>239</v>
          </cell>
          <cell r="F315">
            <v>2639</v>
          </cell>
          <cell r="G315">
            <v>219.18</v>
          </cell>
          <cell r="H315">
            <v>0</v>
          </cell>
          <cell r="I315">
            <v>2563.54</v>
          </cell>
          <cell r="J315">
            <v>75.459999999999994</v>
          </cell>
          <cell r="K315">
            <v>0.97</v>
          </cell>
          <cell r="L315">
            <v>2361.0500000000002</v>
          </cell>
          <cell r="M315" t="str">
            <v>5100.04 - Benefits Vision Insurance</v>
          </cell>
        </row>
        <row r="316">
          <cell r="A316" t="str">
            <v>660.40.75.620-5100.04</v>
          </cell>
          <cell r="B316" t="str">
            <v>5100.04</v>
          </cell>
          <cell r="C316" t="str">
            <v>660.40.75.620</v>
          </cell>
          <cell r="D316">
            <v>3488</v>
          </cell>
          <cell r="E316">
            <v>0</v>
          </cell>
          <cell r="F316">
            <v>3488</v>
          </cell>
          <cell r="G316">
            <v>290</v>
          </cell>
          <cell r="H316">
            <v>0</v>
          </cell>
          <cell r="I316">
            <v>3477.04</v>
          </cell>
          <cell r="J316">
            <v>10.96</v>
          </cell>
          <cell r="K316">
            <v>1</v>
          </cell>
          <cell r="L316">
            <v>3449.45</v>
          </cell>
          <cell r="M316" t="str">
            <v>5100.04 - Benefits Vision Insurance</v>
          </cell>
        </row>
        <row r="317">
          <cell r="A317" t="str">
            <v>660.40.75.630-5100.04</v>
          </cell>
          <cell r="B317" t="str">
            <v>5100.04</v>
          </cell>
          <cell r="C317" t="str">
            <v>660.40.75.630</v>
          </cell>
          <cell r="D317">
            <v>478</v>
          </cell>
          <cell r="E317">
            <v>0</v>
          </cell>
          <cell r="F317">
            <v>478</v>
          </cell>
          <cell r="G317">
            <v>29.28</v>
          </cell>
          <cell r="H317">
            <v>0</v>
          </cell>
          <cell r="I317">
            <v>319</v>
          </cell>
          <cell r="J317">
            <v>159</v>
          </cell>
          <cell r="K317">
            <v>0.67</v>
          </cell>
          <cell r="L317">
            <v>477.12</v>
          </cell>
          <cell r="M317" t="str">
            <v>5100.04 - Benefits Vision Insurance</v>
          </cell>
        </row>
        <row r="318">
          <cell r="A318" t="str">
            <v>660.45.40.000-5100.04</v>
          </cell>
          <cell r="B318" t="str">
            <v>5100.04</v>
          </cell>
          <cell r="C318" t="str">
            <v>660.45.40.000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 t="str">
            <v>+++</v>
          </cell>
          <cell r="L318">
            <v>0</v>
          </cell>
          <cell r="M318" t="str">
            <v>5100.04 - Benefits Vision Insurance</v>
          </cell>
        </row>
        <row r="319">
          <cell r="A319" t="str">
            <v>660.45.41.000-5100.04</v>
          </cell>
          <cell r="B319" t="str">
            <v>5100.04</v>
          </cell>
          <cell r="C319" t="str">
            <v>660.45.41.000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 t="str">
            <v>+++</v>
          </cell>
          <cell r="L319">
            <v>0</v>
          </cell>
          <cell r="M319" t="str">
            <v>5100.04 - Benefits Vision Insurance</v>
          </cell>
        </row>
        <row r="320">
          <cell r="A320" t="str">
            <v>660.45.50.000-5100.04</v>
          </cell>
          <cell r="B320" t="str">
            <v>5100.04</v>
          </cell>
          <cell r="C320" t="str">
            <v>660.45.50.000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 t="str">
            <v>+++</v>
          </cell>
          <cell r="L320">
            <v>0</v>
          </cell>
          <cell r="M320" t="str">
            <v>5100.04 - Benefits Vision Insurance</v>
          </cell>
        </row>
        <row r="321">
          <cell r="A321" t="str">
            <v>660.05.00.150-5100.05</v>
          </cell>
          <cell r="B321" t="str">
            <v>5100.05</v>
          </cell>
          <cell r="C321" t="str">
            <v>660.05.00.150</v>
          </cell>
          <cell r="D321">
            <v>100</v>
          </cell>
          <cell r="E321">
            <v>0</v>
          </cell>
          <cell r="F321">
            <v>100</v>
          </cell>
          <cell r="G321">
            <v>7.19</v>
          </cell>
          <cell r="H321">
            <v>0</v>
          </cell>
          <cell r="I321">
            <v>86.21</v>
          </cell>
          <cell r="J321">
            <v>13.79</v>
          </cell>
          <cell r="K321">
            <v>0.86</v>
          </cell>
          <cell r="L321">
            <v>82.32</v>
          </cell>
          <cell r="M321" t="str">
            <v>5100.05 - Benefits Life Insurance</v>
          </cell>
        </row>
        <row r="322">
          <cell r="A322" t="str">
            <v>660.05.00.160-5100.05</v>
          </cell>
          <cell r="B322" t="str">
            <v>5100.05</v>
          </cell>
          <cell r="C322" t="str">
            <v>660.05.00.160</v>
          </cell>
          <cell r="D322">
            <v>185</v>
          </cell>
          <cell r="E322">
            <v>0</v>
          </cell>
          <cell r="F322">
            <v>185</v>
          </cell>
          <cell r="G322">
            <v>13.31</v>
          </cell>
          <cell r="H322">
            <v>0</v>
          </cell>
          <cell r="I322">
            <v>121.21</v>
          </cell>
          <cell r="J322">
            <v>63.79</v>
          </cell>
          <cell r="K322">
            <v>0.66</v>
          </cell>
          <cell r="L322">
            <v>143.87</v>
          </cell>
          <cell r="M322" t="str">
            <v>5100.05 - Benefits Life Insurance</v>
          </cell>
        </row>
        <row r="323">
          <cell r="A323" t="str">
            <v>660.07.00.170-5100.05</v>
          </cell>
          <cell r="B323" t="str">
            <v>5100.05</v>
          </cell>
          <cell r="C323" t="str">
            <v>660.07.00.170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 t="str">
            <v>+++</v>
          </cell>
          <cell r="L323">
            <v>-0.18</v>
          </cell>
          <cell r="M323" t="str">
            <v>5100.05 - Benefits Life Insurance</v>
          </cell>
        </row>
        <row r="324">
          <cell r="A324" t="str">
            <v>660.11.00.250-5100.05</v>
          </cell>
          <cell r="B324" t="str">
            <v>5100.05</v>
          </cell>
          <cell r="C324" t="str">
            <v>660.11.00.250</v>
          </cell>
          <cell r="D324">
            <v>20</v>
          </cell>
          <cell r="E324">
            <v>0</v>
          </cell>
          <cell r="F324">
            <v>20</v>
          </cell>
          <cell r="G324">
            <v>1.38</v>
          </cell>
          <cell r="H324">
            <v>0</v>
          </cell>
          <cell r="I324">
            <v>16.559999999999999</v>
          </cell>
          <cell r="J324">
            <v>3.44</v>
          </cell>
          <cell r="K324">
            <v>0.83</v>
          </cell>
          <cell r="L324">
            <v>15.62</v>
          </cell>
          <cell r="M324" t="str">
            <v>5100.05 - Benefits Life Insurance</v>
          </cell>
        </row>
        <row r="325">
          <cell r="A325" t="str">
            <v>660.40.50.001-5100.05</v>
          </cell>
          <cell r="B325" t="str">
            <v>5100.05</v>
          </cell>
          <cell r="C325" t="str">
            <v>660.40.50.001</v>
          </cell>
          <cell r="D325">
            <v>290</v>
          </cell>
          <cell r="E325">
            <v>0</v>
          </cell>
          <cell r="F325">
            <v>290</v>
          </cell>
          <cell r="G325">
            <v>13.08</v>
          </cell>
          <cell r="H325">
            <v>0</v>
          </cell>
          <cell r="I325">
            <v>128.85</v>
          </cell>
          <cell r="J325">
            <v>161.15</v>
          </cell>
          <cell r="K325">
            <v>0.44</v>
          </cell>
          <cell r="L325">
            <v>179.82</v>
          </cell>
          <cell r="M325" t="str">
            <v>5100.05 - Benefits Life Insurance</v>
          </cell>
        </row>
        <row r="326">
          <cell r="A326" t="str">
            <v>660.40.55.060-5100.05</v>
          </cell>
          <cell r="B326" t="str">
            <v>5100.05</v>
          </cell>
          <cell r="C326" t="str">
            <v>660.40.55.060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 t="str">
            <v>+++</v>
          </cell>
          <cell r="L326">
            <v>0</v>
          </cell>
          <cell r="M326" t="str">
            <v>5100.05 - Benefits Life Insurance</v>
          </cell>
        </row>
        <row r="327">
          <cell r="A327" t="str">
            <v>660.40.55.500-5100.05</v>
          </cell>
          <cell r="B327" t="str">
            <v>5100.05</v>
          </cell>
          <cell r="C327" t="str">
            <v>660.40.55.500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 t="str">
            <v>+++</v>
          </cell>
          <cell r="L327">
            <v>0</v>
          </cell>
          <cell r="M327" t="str">
            <v>5100.05 - Benefits Life Insurance</v>
          </cell>
        </row>
        <row r="328">
          <cell r="A328" t="str">
            <v>660.40.55.510-5100.05</v>
          </cell>
          <cell r="B328" t="str">
            <v>5100.05</v>
          </cell>
          <cell r="C328" t="str">
            <v>660.40.55.510</v>
          </cell>
          <cell r="D328">
            <v>10</v>
          </cell>
          <cell r="E328">
            <v>0</v>
          </cell>
          <cell r="F328">
            <v>10</v>
          </cell>
          <cell r="G328">
            <v>0.44</v>
          </cell>
          <cell r="H328">
            <v>0</v>
          </cell>
          <cell r="I328">
            <v>5.28</v>
          </cell>
          <cell r="J328">
            <v>4.72</v>
          </cell>
          <cell r="K328">
            <v>0.53</v>
          </cell>
          <cell r="L328">
            <v>4.18</v>
          </cell>
          <cell r="M328" t="str">
            <v>5100.05 - Benefits Life Insurance</v>
          </cell>
        </row>
        <row r="329">
          <cell r="A329" t="str">
            <v>660.40.60.520-5100.05</v>
          </cell>
          <cell r="B329" t="str">
            <v>5100.05</v>
          </cell>
          <cell r="C329" t="str">
            <v>660.40.60.520</v>
          </cell>
          <cell r="D329">
            <v>10</v>
          </cell>
          <cell r="E329">
            <v>0</v>
          </cell>
          <cell r="F329">
            <v>10</v>
          </cell>
          <cell r="G329">
            <v>0.09</v>
          </cell>
          <cell r="H329">
            <v>0</v>
          </cell>
          <cell r="I329">
            <v>3.36</v>
          </cell>
          <cell r="J329">
            <v>6.64</v>
          </cell>
          <cell r="K329">
            <v>0.34</v>
          </cell>
          <cell r="L329">
            <v>6.73</v>
          </cell>
          <cell r="M329" t="str">
            <v>5100.05 - Benefits Life Insurance</v>
          </cell>
        </row>
        <row r="330">
          <cell r="A330" t="str">
            <v>660.40.60.530-5100.05</v>
          </cell>
          <cell r="B330" t="str">
            <v>5100.05</v>
          </cell>
          <cell r="C330" t="str">
            <v>660.40.60.530</v>
          </cell>
          <cell r="D330">
            <v>215</v>
          </cell>
          <cell r="E330">
            <v>0</v>
          </cell>
          <cell r="F330">
            <v>215</v>
          </cell>
          <cell r="G330">
            <v>20.85</v>
          </cell>
          <cell r="H330">
            <v>0</v>
          </cell>
          <cell r="I330">
            <v>323.7</v>
          </cell>
          <cell r="J330">
            <v>-108.7</v>
          </cell>
          <cell r="K330">
            <v>1.51</v>
          </cell>
          <cell r="L330">
            <v>233.82</v>
          </cell>
          <cell r="M330" t="str">
            <v>5100.05 - Benefits Life Insurance</v>
          </cell>
        </row>
        <row r="331">
          <cell r="A331" t="str">
            <v>660.40.75.001-5100.05</v>
          </cell>
          <cell r="B331" t="str">
            <v>5100.05</v>
          </cell>
          <cell r="C331" t="str">
            <v>660.40.75.001</v>
          </cell>
          <cell r="D331">
            <v>885</v>
          </cell>
          <cell r="E331">
            <v>0</v>
          </cell>
          <cell r="F331">
            <v>885</v>
          </cell>
          <cell r="G331">
            <v>86.01</v>
          </cell>
          <cell r="H331">
            <v>0</v>
          </cell>
          <cell r="I331">
            <v>951.12</v>
          </cell>
          <cell r="J331">
            <v>-66.12</v>
          </cell>
          <cell r="K331">
            <v>1.07</v>
          </cell>
          <cell r="L331">
            <v>765.54</v>
          </cell>
          <cell r="M331" t="str">
            <v>5100.05 - Benefits Life Insurance</v>
          </cell>
        </row>
        <row r="332">
          <cell r="A332" t="str">
            <v>660.40.75.075-5100.05</v>
          </cell>
          <cell r="B332" t="str">
            <v>5100.05</v>
          </cell>
          <cell r="C332" t="str">
            <v>660.40.75.075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 t="str">
            <v>+++</v>
          </cell>
          <cell r="L332">
            <v>0</v>
          </cell>
          <cell r="M332" t="str">
            <v>5100.05 - Benefits Life Insurance</v>
          </cell>
        </row>
        <row r="333">
          <cell r="A333" t="str">
            <v>660.40.75.610-5100.05</v>
          </cell>
          <cell r="B333" t="str">
            <v>5100.05</v>
          </cell>
          <cell r="C333" t="str">
            <v>660.40.75.610</v>
          </cell>
          <cell r="D333">
            <v>1305</v>
          </cell>
          <cell r="E333">
            <v>33</v>
          </cell>
          <cell r="F333">
            <v>1338</v>
          </cell>
          <cell r="G333">
            <v>118.19</v>
          </cell>
          <cell r="H333">
            <v>0</v>
          </cell>
          <cell r="I333">
            <v>1408.02</v>
          </cell>
          <cell r="J333">
            <v>-70.02</v>
          </cell>
          <cell r="K333">
            <v>1.05</v>
          </cell>
          <cell r="L333">
            <v>1120.18</v>
          </cell>
          <cell r="M333" t="str">
            <v>5100.05 - Benefits Life Insurance</v>
          </cell>
        </row>
        <row r="334">
          <cell r="A334" t="str">
            <v>660.40.75.620-5100.05</v>
          </cell>
          <cell r="B334" t="str">
            <v>5100.05</v>
          </cell>
          <cell r="C334" t="str">
            <v>660.40.75.620</v>
          </cell>
          <cell r="D334">
            <v>2100</v>
          </cell>
          <cell r="E334">
            <v>0</v>
          </cell>
          <cell r="F334">
            <v>2100</v>
          </cell>
          <cell r="G334">
            <v>165.56</v>
          </cell>
          <cell r="H334">
            <v>0</v>
          </cell>
          <cell r="I334">
            <v>1988.18</v>
          </cell>
          <cell r="J334">
            <v>111.82</v>
          </cell>
          <cell r="K334">
            <v>0.95</v>
          </cell>
          <cell r="L334">
            <v>1776.01</v>
          </cell>
          <cell r="M334" t="str">
            <v>5100.05 - Benefits Life Insurance</v>
          </cell>
        </row>
        <row r="335">
          <cell r="A335" t="str">
            <v>660.40.75.630-5100.05</v>
          </cell>
          <cell r="B335" t="str">
            <v>5100.05</v>
          </cell>
          <cell r="C335" t="str">
            <v>660.40.75.630</v>
          </cell>
          <cell r="D335">
            <v>310</v>
          </cell>
          <cell r="E335">
            <v>0</v>
          </cell>
          <cell r="F335">
            <v>310</v>
          </cell>
          <cell r="G335">
            <v>13.55</v>
          </cell>
          <cell r="H335">
            <v>0</v>
          </cell>
          <cell r="I335">
            <v>175.62</v>
          </cell>
          <cell r="J335">
            <v>134.38</v>
          </cell>
          <cell r="K335">
            <v>0.56999999999999995</v>
          </cell>
          <cell r="L335">
            <v>263.89999999999998</v>
          </cell>
          <cell r="M335" t="str">
            <v>5100.05 - Benefits Life Insurance</v>
          </cell>
        </row>
        <row r="336">
          <cell r="A336" t="str">
            <v>660.45.40.000-5100.05</v>
          </cell>
          <cell r="B336" t="str">
            <v>5100.05</v>
          </cell>
          <cell r="C336" t="str">
            <v>660.45.40.000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 t="str">
            <v>+++</v>
          </cell>
          <cell r="L336">
            <v>0</v>
          </cell>
          <cell r="M336" t="str">
            <v>5100.05 - Benefits Life Insurance</v>
          </cell>
        </row>
        <row r="337">
          <cell r="A337" t="str">
            <v>660.45.41.000-5100.05</v>
          </cell>
          <cell r="B337" t="str">
            <v>5100.05</v>
          </cell>
          <cell r="C337" t="str">
            <v>660.45.41.000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 t="str">
            <v>+++</v>
          </cell>
          <cell r="L337">
            <v>0</v>
          </cell>
          <cell r="M337" t="str">
            <v>5100.05 - Benefits Life Insurance</v>
          </cell>
        </row>
        <row r="338">
          <cell r="A338" t="str">
            <v>660.45.50.000-5100.05</v>
          </cell>
          <cell r="B338" t="str">
            <v>5100.05</v>
          </cell>
          <cell r="C338" t="str">
            <v>660.45.50.000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 t="str">
            <v>+++</v>
          </cell>
          <cell r="L338">
            <v>0</v>
          </cell>
          <cell r="M338" t="str">
            <v>5100.05 - Benefits Life Insurance</v>
          </cell>
        </row>
        <row r="339">
          <cell r="A339" t="str">
            <v>660.05.00.150-5100.06</v>
          </cell>
          <cell r="B339" t="str">
            <v>5100.06</v>
          </cell>
          <cell r="C339" t="str">
            <v>660.05.00.150</v>
          </cell>
          <cell r="D339">
            <v>1090</v>
          </cell>
          <cell r="E339">
            <v>0</v>
          </cell>
          <cell r="F339">
            <v>1090</v>
          </cell>
          <cell r="G339">
            <v>0</v>
          </cell>
          <cell r="H339">
            <v>0</v>
          </cell>
          <cell r="I339">
            <v>1090</v>
          </cell>
          <cell r="J339">
            <v>0</v>
          </cell>
          <cell r="K339">
            <v>1</v>
          </cell>
          <cell r="L339">
            <v>1820</v>
          </cell>
          <cell r="M339" t="str">
            <v>5100.06 - Benefits Worker's Comp</v>
          </cell>
        </row>
        <row r="340">
          <cell r="A340" t="str">
            <v>660.05.00.160-5100.06</v>
          </cell>
          <cell r="B340" t="str">
            <v>5100.06</v>
          </cell>
          <cell r="C340" t="str">
            <v>660.05.00.160</v>
          </cell>
          <cell r="D340">
            <v>4290</v>
          </cell>
          <cell r="E340">
            <v>0</v>
          </cell>
          <cell r="F340">
            <v>4290</v>
          </cell>
          <cell r="G340">
            <v>0</v>
          </cell>
          <cell r="H340">
            <v>0</v>
          </cell>
          <cell r="I340">
            <v>4290</v>
          </cell>
          <cell r="J340">
            <v>0</v>
          </cell>
          <cell r="K340">
            <v>1</v>
          </cell>
          <cell r="L340">
            <v>4590</v>
          </cell>
          <cell r="M340" t="str">
            <v>5100.06 - Benefits Worker's Comp</v>
          </cell>
        </row>
        <row r="341">
          <cell r="A341" t="str">
            <v>660.07.00.170-5100.06</v>
          </cell>
          <cell r="B341" t="str">
            <v>5100.06</v>
          </cell>
          <cell r="C341" t="str">
            <v>660.07.00.170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 t="str">
            <v>+++</v>
          </cell>
          <cell r="L341">
            <v>0</v>
          </cell>
          <cell r="M341" t="str">
            <v>5100.06 - Benefits Worker's Comp</v>
          </cell>
        </row>
        <row r="342">
          <cell r="A342" t="str">
            <v>660.11.00.250-5100.06</v>
          </cell>
          <cell r="B342" t="str">
            <v>5100.06</v>
          </cell>
          <cell r="C342" t="str">
            <v>660.11.00.250</v>
          </cell>
          <cell r="D342">
            <v>200</v>
          </cell>
          <cell r="E342">
            <v>0</v>
          </cell>
          <cell r="F342">
            <v>200</v>
          </cell>
          <cell r="G342">
            <v>0</v>
          </cell>
          <cell r="H342">
            <v>0</v>
          </cell>
          <cell r="I342">
            <v>200</v>
          </cell>
          <cell r="J342">
            <v>0</v>
          </cell>
          <cell r="K342">
            <v>1</v>
          </cell>
          <cell r="L342">
            <v>170</v>
          </cell>
          <cell r="M342" t="str">
            <v>5100.06 - Benefits Worker's Comp</v>
          </cell>
        </row>
        <row r="343">
          <cell r="A343" t="str">
            <v>660.40.50.001-5100.06</v>
          </cell>
          <cell r="B343" t="str">
            <v>5100.06</v>
          </cell>
          <cell r="C343" t="str">
            <v>660.40.50.001</v>
          </cell>
          <cell r="D343">
            <v>3830</v>
          </cell>
          <cell r="E343">
            <v>0</v>
          </cell>
          <cell r="F343">
            <v>3830</v>
          </cell>
          <cell r="G343">
            <v>0</v>
          </cell>
          <cell r="H343">
            <v>0</v>
          </cell>
          <cell r="I343">
            <v>3830</v>
          </cell>
          <cell r="J343">
            <v>0</v>
          </cell>
          <cell r="K343">
            <v>1</v>
          </cell>
          <cell r="L343">
            <v>3730</v>
          </cell>
          <cell r="M343" t="str">
            <v>5100.06 - Benefits Worker's Comp</v>
          </cell>
        </row>
        <row r="344">
          <cell r="A344" t="str">
            <v>660.40.55.060-5100.06</v>
          </cell>
          <cell r="B344" t="str">
            <v>5100.06</v>
          </cell>
          <cell r="C344" t="str">
            <v>660.40.55.060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 t="str">
            <v>+++</v>
          </cell>
          <cell r="L344">
            <v>0</v>
          </cell>
          <cell r="M344" t="str">
            <v>5100.06 - Benefits Worker's Comp</v>
          </cell>
        </row>
        <row r="345">
          <cell r="A345" t="str">
            <v>660.40.55.500-5100.06</v>
          </cell>
          <cell r="B345" t="str">
            <v>5100.06</v>
          </cell>
          <cell r="C345" t="str">
            <v>660.40.55.500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 t="str">
            <v>+++</v>
          </cell>
          <cell r="L345">
            <v>0</v>
          </cell>
          <cell r="M345" t="str">
            <v>5100.06 - Benefits Worker's Comp</v>
          </cell>
        </row>
        <row r="346">
          <cell r="A346" t="str">
            <v>660.40.55.510-5100.06</v>
          </cell>
          <cell r="B346" t="str">
            <v>5100.06</v>
          </cell>
          <cell r="C346" t="str">
            <v>660.40.55.510</v>
          </cell>
          <cell r="D346">
            <v>450</v>
          </cell>
          <cell r="E346">
            <v>0</v>
          </cell>
          <cell r="F346">
            <v>450</v>
          </cell>
          <cell r="G346">
            <v>0</v>
          </cell>
          <cell r="H346">
            <v>0</v>
          </cell>
          <cell r="I346">
            <v>450</v>
          </cell>
          <cell r="J346">
            <v>0</v>
          </cell>
          <cell r="K346">
            <v>1</v>
          </cell>
          <cell r="L346">
            <v>460</v>
          </cell>
          <cell r="M346" t="str">
            <v>5100.06 - Benefits Worker's Comp</v>
          </cell>
        </row>
        <row r="347">
          <cell r="A347" t="str">
            <v>660.40.60.520-5100.06</v>
          </cell>
          <cell r="B347" t="str">
            <v>5100.06</v>
          </cell>
          <cell r="C347" t="str">
            <v>660.40.60.520</v>
          </cell>
          <cell r="D347">
            <v>130</v>
          </cell>
          <cell r="E347">
            <v>0</v>
          </cell>
          <cell r="F347">
            <v>130</v>
          </cell>
          <cell r="G347">
            <v>0</v>
          </cell>
          <cell r="H347">
            <v>0</v>
          </cell>
          <cell r="I347">
            <v>130</v>
          </cell>
          <cell r="J347">
            <v>0</v>
          </cell>
          <cell r="K347">
            <v>1</v>
          </cell>
          <cell r="L347">
            <v>1013.4</v>
          </cell>
          <cell r="M347" t="str">
            <v>5100.06 - Benefits Worker's Comp</v>
          </cell>
        </row>
        <row r="348">
          <cell r="A348" t="str">
            <v>660.40.60.530-5100.06</v>
          </cell>
          <cell r="B348" t="str">
            <v>5100.06</v>
          </cell>
          <cell r="C348" t="str">
            <v>660.40.60.530</v>
          </cell>
          <cell r="D348">
            <v>8150</v>
          </cell>
          <cell r="E348">
            <v>0</v>
          </cell>
          <cell r="F348">
            <v>8150</v>
          </cell>
          <cell r="G348">
            <v>0</v>
          </cell>
          <cell r="H348">
            <v>0</v>
          </cell>
          <cell r="I348">
            <v>8150</v>
          </cell>
          <cell r="J348">
            <v>0</v>
          </cell>
          <cell r="K348">
            <v>1</v>
          </cell>
          <cell r="L348">
            <v>5888.01</v>
          </cell>
          <cell r="M348" t="str">
            <v>5100.06 - Benefits Worker's Comp</v>
          </cell>
        </row>
        <row r="349">
          <cell r="A349" t="str">
            <v>660.40.75.001-5100.06</v>
          </cell>
          <cell r="B349" t="str">
            <v>5100.06</v>
          </cell>
          <cell r="C349" t="str">
            <v>660.40.75.001</v>
          </cell>
          <cell r="D349">
            <v>14650</v>
          </cell>
          <cell r="E349">
            <v>0</v>
          </cell>
          <cell r="F349">
            <v>14650</v>
          </cell>
          <cell r="G349">
            <v>0</v>
          </cell>
          <cell r="H349">
            <v>0</v>
          </cell>
          <cell r="I349">
            <v>14650</v>
          </cell>
          <cell r="J349">
            <v>0</v>
          </cell>
          <cell r="K349">
            <v>1</v>
          </cell>
          <cell r="L349">
            <v>16370</v>
          </cell>
          <cell r="M349" t="str">
            <v>5100.06 - Benefits Worker's Comp</v>
          </cell>
        </row>
        <row r="350">
          <cell r="A350" t="str">
            <v>660.40.75.075-5100.06</v>
          </cell>
          <cell r="B350" t="str">
            <v>5100.06</v>
          </cell>
          <cell r="C350" t="str">
            <v>660.40.75.075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 t="str">
            <v>+++</v>
          </cell>
          <cell r="L350">
            <v>0</v>
          </cell>
          <cell r="M350" t="str">
            <v>5100.06 - Benefits Worker's Comp</v>
          </cell>
        </row>
        <row r="351">
          <cell r="A351" t="str">
            <v>660.40.75.610-5100.06</v>
          </cell>
          <cell r="B351" t="str">
            <v>5100.06</v>
          </cell>
          <cell r="C351" t="str">
            <v>660.40.75.610</v>
          </cell>
          <cell r="D351">
            <v>21110</v>
          </cell>
          <cell r="E351">
            <v>0</v>
          </cell>
          <cell r="F351">
            <v>21110</v>
          </cell>
          <cell r="G351">
            <v>0</v>
          </cell>
          <cell r="H351">
            <v>0</v>
          </cell>
          <cell r="I351">
            <v>21110</v>
          </cell>
          <cell r="J351">
            <v>0</v>
          </cell>
          <cell r="K351">
            <v>1</v>
          </cell>
          <cell r="L351">
            <v>20630</v>
          </cell>
          <cell r="M351" t="str">
            <v>5100.06 - Benefits Worker's Comp</v>
          </cell>
        </row>
        <row r="352">
          <cell r="A352" t="str">
            <v>660.40.75.620-5100.06</v>
          </cell>
          <cell r="B352" t="str">
            <v>5100.06</v>
          </cell>
          <cell r="C352" t="str">
            <v>660.40.75.620</v>
          </cell>
          <cell r="D352">
            <v>32790</v>
          </cell>
          <cell r="E352">
            <v>0</v>
          </cell>
          <cell r="F352">
            <v>32790</v>
          </cell>
          <cell r="G352">
            <v>-816</v>
          </cell>
          <cell r="H352">
            <v>0</v>
          </cell>
          <cell r="I352">
            <v>31974</v>
          </cell>
          <cell r="J352">
            <v>816</v>
          </cell>
          <cell r="K352">
            <v>0.98</v>
          </cell>
          <cell r="L352">
            <v>31390</v>
          </cell>
          <cell r="M352" t="str">
            <v>5100.06 - Benefits Worker's Comp</v>
          </cell>
        </row>
        <row r="353">
          <cell r="A353" t="str">
            <v>660.40.75.630-5100.06</v>
          </cell>
          <cell r="B353" t="str">
            <v>5100.06</v>
          </cell>
          <cell r="C353" t="str">
            <v>660.40.75.630</v>
          </cell>
          <cell r="D353">
            <v>4250</v>
          </cell>
          <cell r="E353">
            <v>0</v>
          </cell>
          <cell r="F353">
            <v>4250</v>
          </cell>
          <cell r="G353">
            <v>0</v>
          </cell>
          <cell r="H353">
            <v>0</v>
          </cell>
          <cell r="I353">
            <v>4250</v>
          </cell>
          <cell r="J353">
            <v>0</v>
          </cell>
          <cell r="K353">
            <v>1</v>
          </cell>
          <cell r="L353">
            <v>4060</v>
          </cell>
          <cell r="M353" t="str">
            <v>5100.06 - Benefits Worker's Comp</v>
          </cell>
        </row>
        <row r="354">
          <cell r="A354" t="str">
            <v>660.45.40.000-5100.06</v>
          </cell>
          <cell r="B354" t="str">
            <v>5100.06</v>
          </cell>
          <cell r="C354" t="str">
            <v>660.45.40.000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 t="str">
            <v>+++</v>
          </cell>
          <cell r="L354">
            <v>0</v>
          </cell>
          <cell r="M354" t="str">
            <v>5100.06 - Benefits Worker's Comp</v>
          </cell>
        </row>
        <row r="355">
          <cell r="A355" t="str">
            <v>660.45.41.000-5100.06</v>
          </cell>
          <cell r="B355" t="str">
            <v>5100.06</v>
          </cell>
          <cell r="C355" t="str">
            <v>660.45.41.000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 t="str">
            <v>+++</v>
          </cell>
          <cell r="L355">
            <v>0</v>
          </cell>
          <cell r="M355" t="str">
            <v>5100.06 - Benefits Worker's Comp</v>
          </cell>
        </row>
        <row r="356">
          <cell r="A356" t="str">
            <v>660.45.50.000-5100.06</v>
          </cell>
          <cell r="B356" t="str">
            <v>5100.06</v>
          </cell>
          <cell r="C356" t="str">
            <v>660.45.50.000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 t="str">
            <v>+++</v>
          </cell>
          <cell r="L356">
            <v>0</v>
          </cell>
          <cell r="M356" t="str">
            <v>5100.06 - Benefits Worker's Comp</v>
          </cell>
        </row>
        <row r="357">
          <cell r="A357" t="str">
            <v>660.05.00.150-5100.07</v>
          </cell>
          <cell r="B357" t="str">
            <v>5100.07</v>
          </cell>
          <cell r="C357" t="str">
            <v>660.05.00.150</v>
          </cell>
          <cell r="D357">
            <v>285</v>
          </cell>
          <cell r="E357">
            <v>0</v>
          </cell>
          <cell r="F357">
            <v>285</v>
          </cell>
          <cell r="G357">
            <v>18.77</v>
          </cell>
          <cell r="H357">
            <v>0</v>
          </cell>
          <cell r="I357">
            <v>224.39</v>
          </cell>
          <cell r="J357">
            <v>60.61</v>
          </cell>
          <cell r="K357">
            <v>0.79</v>
          </cell>
          <cell r="L357">
            <v>184.76</v>
          </cell>
          <cell r="M357" t="str">
            <v>5100.07 - Benefits Long Term Disability</v>
          </cell>
        </row>
        <row r="358">
          <cell r="A358" t="str">
            <v>660.05.00.160-5100.07</v>
          </cell>
          <cell r="B358" t="str">
            <v>5100.07</v>
          </cell>
          <cell r="C358" t="str">
            <v>660.05.00.160</v>
          </cell>
          <cell r="D358">
            <v>1140</v>
          </cell>
          <cell r="E358">
            <v>0</v>
          </cell>
          <cell r="F358">
            <v>1140</v>
          </cell>
          <cell r="G358">
            <v>78.22</v>
          </cell>
          <cell r="H358">
            <v>0</v>
          </cell>
          <cell r="I358">
            <v>689.97</v>
          </cell>
          <cell r="J358">
            <v>450.03</v>
          </cell>
          <cell r="K358">
            <v>0.61</v>
          </cell>
          <cell r="L358">
            <v>656.74</v>
          </cell>
          <cell r="M358" t="str">
            <v>5100.07 - Benefits Long Term Disability</v>
          </cell>
        </row>
        <row r="359">
          <cell r="A359" t="str">
            <v>660.07.00.170-5100.07</v>
          </cell>
          <cell r="B359" t="str">
            <v>5100.07</v>
          </cell>
          <cell r="C359" t="str">
            <v>660.07.00.170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 t="str">
            <v>+++</v>
          </cell>
          <cell r="L359">
            <v>0</v>
          </cell>
          <cell r="M359" t="str">
            <v>5100.07 - Benefits Long Term Disability</v>
          </cell>
        </row>
        <row r="360">
          <cell r="A360" t="str">
            <v>660.11.00.250-5100.07</v>
          </cell>
          <cell r="B360" t="str">
            <v>5100.07</v>
          </cell>
          <cell r="C360" t="str">
            <v>660.11.00.250</v>
          </cell>
          <cell r="D360">
            <v>65</v>
          </cell>
          <cell r="E360">
            <v>0</v>
          </cell>
          <cell r="F360">
            <v>65</v>
          </cell>
          <cell r="G360">
            <v>4.3099999999999996</v>
          </cell>
          <cell r="H360">
            <v>0</v>
          </cell>
          <cell r="I360">
            <v>51.72</v>
          </cell>
          <cell r="J360">
            <v>13.28</v>
          </cell>
          <cell r="K360">
            <v>0.8</v>
          </cell>
          <cell r="L360">
            <v>42.47</v>
          </cell>
          <cell r="M360" t="str">
            <v>5100.07 - Benefits Long Term Disability</v>
          </cell>
        </row>
        <row r="361">
          <cell r="A361" t="str">
            <v>660.40.50.001-5100.07</v>
          </cell>
          <cell r="B361" t="str">
            <v>5100.07</v>
          </cell>
          <cell r="C361" t="str">
            <v>660.40.50.001</v>
          </cell>
          <cell r="D361">
            <v>895</v>
          </cell>
          <cell r="E361">
            <v>0</v>
          </cell>
          <cell r="F361">
            <v>895</v>
          </cell>
          <cell r="G361">
            <v>30.02</v>
          </cell>
          <cell r="H361">
            <v>0</v>
          </cell>
          <cell r="I361">
            <v>308.58999999999997</v>
          </cell>
          <cell r="J361">
            <v>586.41</v>
          </cell>
          <cell r="K361">
            <v>0.34</v>
          </cell>
          <cell r="L361">
            <v>403.56</v>
          </cell>
          <cell r="M361" t="str">
            <v>5100.07 - Benefits Long Term Disability</v>
          </cell>
        </row>
        <row r="362">
          <cell r="A362" t="str">
            <v>660.40.55.060-5100.07</v>
          </cell>
          <cell r="B362" t="str">
            <v>5100.07</v>
          </cell>
          <cell r="C362" t="str">
            <v>660.40.55.060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 t="str">
            <v>+++</v>
          </cell>
          <cell r="L362">
            <v>0</v>
          </cell>
          <cell r="M362" t="str">
            <v>5100.07 - Benefits Long Term Disability</v>
          </cell>
        </row>
        <row r="363">
          <cell r="A363" t="str">
            <v>660.40.55.500-5100.07</v>
          </cell>
          <cell r="B363" t="str">
            <v>5100.07</v>
          </cell>
          <cell r="C363" t="str">
            <v>660.40.55.500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 t="str">
            <v>+++</v>
          </cell>
          <cell r="L363">
            <v>0</v>
          </cell>
          <cell r="M363" t="str">
            <v>5100.07 - Benefits Long Term Disability</v>
          </cell>
        </row>
        <row r="364">
          <cell r="A364" t="str">
            <v>660.40.55.510-5100.07</v>
          </cell>
          <cell r="B364" t="str">
            <v>5100.07</v>
          </cell>
          <cell r="C364" t="str">
            <v>660.40.55.510</v>
          </cell>
          <cell r="D364">
            <v>100</v>
          </cell>
          <cell r="E364">
            <v>0</v>
          </cell>
          <cell r="F364">
            <v>100</v>
          </cell>
          <cell r="G364">
            <v>6.72</v>
          </cell>
          <cell r="H364">
            <v>0</v>
          </cell>
          <cell r="I364">
            <v>82.11</v>
          </cell>
          <cell r="J364">
            <v>17.89</v>
          </cell>
          <cell r="K364">
            <v>0.82</v>
          </cell>
          <cell r="L364">
            <v>64.22</v>
          </cell>
          <cell r="M364" t="str">
            <v>5100.07 - Benefits Long Term Disability</v>
          </cell>
        </row>
        <row r="365">
          <cell r="A365" t="str">
            <v>660.40.60.520-5100.07</v>
          </cell>
          <cell r="B365" t="str">
            <v>5100.07</v>
          </cell>
          <cell r="C365" t="str">
            <v>660.40.60.520</v>
          </cell>
          <cell r="D365">
            <v>30</v>
          </cell>
          <cell r="E365">
            <v>0</v>
          </cell>
          <cell r="F365">
            <v>30</v>
          </cell>
          <cell r="G365">
            <v>1.1299999999999999</v>
          </cell>
          <cell r="H365">
            <v>0</v>
          </cell>
          <cell r="I365">
            <v>12.93</v>
          </cell>
          <cell r="J365">
            <v>17.07</v>
          </cell>
          <cell r="K365">
            <v>0.43</v>
          </cell>
          <cell r="L365">
            <v>16.309999999999999</v>
          </cell>
          <cell r="M365" t="str">
            <v>5100.07 - Benefits Long Term Disability</v>
          </cell>
        </row>
        <row r="366">
          <cell r="A366" t="str">
            <v>660.40.60.530-5100.07</v>
          </cell>
          <cell r="B366" t="str">
            <v>5100.07</v>
          </cell>
          <cell r="C366" t="str">
            <v>660.40.60.530</v>
          </cell>
          <cell r="D366">
            <v>1855</v>
          </cell>
          <cell r="E366">
            <v>0</v>
          </cell>
          <cell r="F366">
            <v>1855</v>
          </cell>
          <cell r="G366">
            <v>114.07</v>
          </cell>
          <cell r="H366">
            <v>0</v>
          </cell>
          <cell r="I366">
            <v>1409.94</v>
          </cell>
          <cell r="J366">
            <v>445.06</v>
          </cell>
          <cell r="K366">
            <v>0.76</v>
          </cell>
          <cell r="L366">
            <v>1214.01</v>
          </cell>
          <cell r="M366" t="str">
            <v>5100.07 - Benefits Long Term Disability</v>
          </cell>
        </row>
        <row r="367">
          <cell r="A367" t="str">
            <v>660.40.75.001-5100.07</v>
          </cell>
          <cell r="B367" t="str">
            <v>5100.07</v>
          </cell>
          <cell r="C367" t="str">
            <v>660.40.75.001</v>
          </cell>
          <cell r="D367">
            <v>3860</v>
          </cell>
          <cell r="E367">
            <v>0</v>
          </cell>
          <cell r="F367">
            <v>3860</v>
          </cell>
          <cell r="G367">
            <v>248.57</v>
          </cell>
          <cell r="H367">
            <v>0</v>
          </cell>
          <cell r="I367">
            <v>2966.1</v>
          </cell>
          <cell r="J367">
            <v>893.9</v>
          </cell>
          <cell r="K367">
            <v>0.77</v>
          </cell>
          <cell r="L367">
            <v>2520.63</v>
          </cell>
          <cell r="M367" t="str">
            <v>5100.07 - Benefits Long Term Disability</v>
          </cell>
        </row>
        <row r="368">
          <cell r="A368" t="str">
            <v>660.40.75.075-5100.07</v>
          </cell>
          <cell r="B368" t="str">
            <v>5100.07</v>
          </cell>
          <cell r="C368" t="str">
            <v>660.40.75.075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 t="str">
            <v>+++</v>
          </cell>
          <cell r="L368">
            <v>0</v>
          </cell>
          <cell r="M368" t="str">
            <v>5100.07 - Benefits Long Term Disability</v>
          </cell>
        </row>
        <row r="369">
          <cell r="A369" t="str">
            <v>660.40.75.610-5100.07</v>
          </cell>
          <cell r="B369" t="str">
            <v>5100.07</v>
          </cell>
          <cell r="C369" t="str">
            <v>660.40.75.610</v>
          </cell>
          <cell r="D369">
            <v>5070</v>
          </cell>
          <cell r="E369">
            <v>522</v>
          </cell>
          <cell r="F369">
            <v>5592</v>
          </cell>
          <cell r="G369">
            <v>357.54</v>
          </cell>
          <cell r="H369">
            <v>0</v>
          </cell>
          <cell r="I369">
            <v>4285.5</v>
          </cell>
          <cell r="J369">
            <v>1306.5</v>
          </cell>
          <cell r="K369">
            <v>0.77</v>
          </cell>
          <cell r="L369">
            <v>3185.14</v>
          </cell>
          <cell r="M369" t="str">
            <v>5100.07 - Benefits Long Term Disability</v>
          </cell>
        </row>
        <row r="370">
          <cell r="A370" t="str">
            <v>660.40.75.620-5100.07</v>
          </cell>
          <cell r="B370" t="str">
            <v>5100.07</v>
          </cell>
          <cell r="C370" t="str">
            <v>660.40.75.620</v>
          </cell>
          <cell r="D370">
            <v>7850</v>
          </cell>
          <cell r="E370">
            <v>0</v>
          </cell>
          <cell r="F370">
            <v>7850</v>
          </cell>
          <cell r="G370">
            <v>513.69000000000005</v>
          </cell>
          <cell r="H370">
            <v>0</v>
          </cell>
          <cell r="I370">
            <v>6261.32</v>
          </cell>
          <cell r="J370">
            <v>1588.68</v>
          </cell>
          <cell r="K370">
            <v>0.8</v>
          </cell>
          <cell r="L370">
            <v>4917.3100000000004</v>
          </cell>
          <cell r="M370" t="str">
            <v>5100.07 - Benefits Long Term Disability</v>
          </cell>
        </row>
        <row r="371">
          <cell r="A371" t="str">
            <v>660.40.75.630-5100.07</v>
          </cell>
          <cell r="B371" t="str">
            <v>5100.07</v>
          </cell>
          <cell r="C371" t="str">
            <v>660.40.75.630</v>
          </cell>
          <cell r="D371">
            <v>985</v>
          </cell>
          <cell r="E371">
            <v>0</v>
          </cell>
          <cell r="F371">
            <v>985</v>
          </cell>
          <cell r="G371">
            <v>54.19</v>
          </cell>
          <cell r="H371">
            <v>0</v>
          </cell>
          <cell r="I371">
            <v>564.71</v>
          </cell>
          <cell r="J371">
            <v>420.29</v>
          </cell>
          <cell r="K371">
            <v>0.56999999999999995</v>
          </cell>
          <cell r="L371">
            <v>623.41</v>
          </cell>
          <cell r="M371" t="str">
            <v>5100.07 - Benefits Long Term Disability</v>
          </cell>
        </row>
        <row r="372">
          <cell r="A372" t="str">
            <v>660.45.40.000-5100.07</v>
          </cell>
          <cell r="B372" t="str">
            <v>5100.07</v>
          </cell>
          <cell r="C372" t="str">
            <v>660.45.40.000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 t="str">
            <v>+++</v>
          </cell>
          <cell r="L372">
            <v>0</v>
          </cell>
          <cell r="M372" t="str">
            <v>5100.07 - Benefits Long Term Disability</v>
          </cell>
        </row>
        <row r="373">
          <cell r="A373" t="str">
            <v>660.45.41.000-5100.07</v>
          </cell>
          <cell r="B373" t="str">
            <v>5100.07</v>
          </cell>
          <cell r="C373" t="str">
            <v>660.45.41.000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 t="str">
            <v>+++</v>
          </cell>
          <cell r="L373">
            <v>0</v>
          </cell>
          <cell r="M373" t="str">
            <v>5100.07 - Benefits Long Term Disability</v>
          </cell>
        </row>
        <row r="374">
          <cell r="A374" t="str">
            <v>660.45.50.000-5100.07</v>
          </cell>
          <cell r="B374" t="str">
            <v>5100.07</v>
          </cell>
          <cell r="C374" t="str">
            <v>660.45.50.000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 t="str">
            <v>+++</v>
          </cell>
          <cell r="L374">
            <v>0</v>
          </cell>
          <cell r="M374" t="str">
            <v>5100.07 - Benefits Long Term Disability</v>
          </cell>
        </row>
        <row r="375">
          <cell r="A375" t="str">
            <v>660.05.00.150-5100.08</v>
          </cell>
          <cell r="B375" t="str">
            <v>5100.08</v>
          </cell>
          <cell r="C375" t="str">
            <v>660.05.00.150</v>
          </cell>
          <cell r="D375">
            <v>0</v>
          </cell>
          <cell r="E375">
            <v>0</v>
          </cell>
          <cell r="F375">
            <v>0</v>
          </cell>
          <cell r="G375">
            <v>31.76</v>
          </cell>
          <cell r="H375">
            <v>0</v>
          </cell>
          <cell r="I375">
            <v>331.37</v>
          </cell>
          <cell r="J375">
            <v>-331.37</v>
          </cell>
          <cell r="K375" t="str">
            <v>+++</v>
          </cell>
          <cell r="L375">
            <v>0</v>
          </cell>
          <cell r="M375" t="str">
            <v>5100.08 - Benefits Deferred Compensation</v>
          </cell>
        </row>
        <row r="376">
          <cell r="A376" t="str">
            <v>660.05.00.160-5100.08</v>
          </cell>
          <cell r="B376" t="str">
            <v>5100.08</v>
          </cell>
          <cell r="C376" t="str">
            <v>660.05.00.160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20.73</v>
          </cell>
          <cell r="J376">
            <v>-20.73</v>
          </cell>
          <cell r="K376" t="str">
            <v>+++</v>
          </cell>
          <cell r="L376">
            <v>0</v>
          </cell>
          <cell r="M376" t="str">
            <v>5100.08 - Benefits Deferred Compensation</v>
          </cell>
        </row>
        <row r="377">
          <cell r="A377" t="str">
            <v>660.07.00.170-5100.08</v>
          </cell>
          <cell r="B377" t="str">
            <v>5100.08</v>
          </cell>
          <cell r="C377" t="str">
            <v>660.07.00.170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 t="str">
            <v>+++</v>
          </cell>
          <cell r="L377">
            <v>0</v>
          </cell>
          <cell r="M377" t="str">
            <v>5100.08 - Benefits Deferred Compensation</v>
          </cell>
        </row>
        <row r="378">
          <cell r="A378" t="str">
            <v>660.11.00.250-5100.08</v>
          </cell>
          <cell r="B378" t="str">
            <v>5100.08</v>
          </cell>
          <cell r="C378" t="str">
            <v>660.11.00.250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 t="str">
            <v>+++</v>
          </cell>
          <cell r="L378">
            <v>0</v>
          </cell>
          <cell r="M378" t="str">
            <v>5100.08 - Benefits Deferred Compensation</v>
          </cell>
        </row>
        <row r="379">
          <cell r="A379" t="str">
            <v>660.40.50.001-5100.08</v>
          </cell>
          <cell r="B379" t="str">
            <v>5100.08</v>
          </cell>
          <cell r="C379" t="str">
            <v>660.40.50.001</v>
          </cell>
          <cell r="D379">
            <v>2295</v>
          </cell>
          <cell r="E379">
            <v>0</v>
          </cell>
          <cell r="F379">
            <v>2295</v>
          </cell>
          <cell r="G379">
            <v>193.12</v>
          </cell>
          <cell r="H379">
            <v>0</v>
          </cell>
          <cell r="I379">
            <v>2294.64</v>
          </cell>
          <cell r="J379">
            <v>0.36</v>
          </cell>
          <cell r="K379">
            <v>1</v>
          </cell>
          <cell r="L379">
            <v>2249.64</v>
          </cell>
          <cell r="M379" t="str">
            <v>5100.08 - Benefits Deferred Compensation</v>
          </cell>
        </row>
        <row r="380">
          <cell r="A380" t="str">
            <v>660.40.55.060-5100.08</v>
          </cell>
          <cell r="B380" t="str">
            <v>5100.08</v>
          </cell>
          <cell r="C380" t="str">
            <v>660.40.55.060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 t="str">
            <v>+++</v>
          </cell>
          <cell r="L380">
            <v>0</v>
          </cell>
          <cell r="M380" t="str">
            <v>5100.08 - Benefits Deferred Compensation</v>
          </cell>
        </row>
        <row r="381">
          <cell r="A381" t="str">
            <v>660.40.55.500-5100.08</v>
          </cell>
          <cell r="B381" t="str">
            <v>5100.08</v>
          </cell>
          <cell r="C381" t="str">
            <v>660.40.55.500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 t="str">
            <v>+++</v>
          </cell>
          <cell r="L381">
            <v>0</v>
          </cell>
          <cell r="M381" t="str">
            <v>5100.08 - Benefits Deferred Compensation</v>
          </cell>
        </row>
        <row r="382">
          <cell r="A382" t="str">
            <v>660.40.55.510-5100.08</v>
          </cell>
          <cell r="B382" t="str">
            <v>5100.08</v>
          </cell>
          <cell r="C382" t="str">
            <v>660.40.55.510</v>
          </cell>
          <cell r="D382">
            <v>418</v>
          </cell>
          <cell r="E382">
            <v>0</v>
          </cell>
          <cell r="F382">
            <v>418</v>
          </cell>
          <cell r="G382">
            <v>56.8</v>
          </cell>
          <cell r="H382">
            <v>0</v>
          </cell>
          <cell r="I382">
            <v>694.02</v>
          </cell>
          <cell r="J382">
            <v>-276.02</v>
          </cell>
          <cell r="K382">
            <v>1.66</v>
          </cell>
          <cell r="L382">
            <v>394.97</v>
          </cell>
          <cell r="M382" t="str">
            <v>5100.08 - Benefits Deferred Compensation</v>
          </cell>
        </row>
        <row r="383">
          <cell r="A383" t="str">
            <v>660.40.60.520-5100.08</v>
          </cell>
          <cell r="B383" t="str">
            <v>5100.08</v>
          </cell>
          <cell r="C383" t="str">
            <v>660.40.60.520</v>
          </cell>
          <cell r="D383">
            <v>97</v>
          </cell>
          <cell r="E383">
            <v>0</v>
          </cell>
          <cell r="F383">
            <v>97</v>
          </cell>
          <cell r="G383">
            <v>0</v>
          </cell>
          <cell r="H383">
            <v>0</v>
          </cell>
          <cell r="I383">
            <v>66.23</v>
          </cell>
          <cell r="J383">
            <v>30.77</v>
          </cell>
          <cell r="K383">
            <v>0.68</v>
          </cell>
          <cell r="L383">
            <v>95.91</v>
          </cell>
          <cell r="M383" t="str">
            <v>5100.08 - Benefits Deferred Compensation</v>
          </cell>
        </row>
        <row r="384">
          <cell r="A384" t="str">
            <v>660.40.60.530-5100.08</v>
          </cell>
          <cell r="B384" t="str">
            <v>5100.08</v>
          </cell>
          <cell r="C384" t="str">
            <v>660.40.60.530</v>
          </cell>
          <cell r="D384">
            <v>7569</v>
          </cell>
          <cell r="E384">
            <v>0</v>
          </cell>
          <cell r="F384">
            <v>7569</v>
          </cell>
          <cell r="G384">
            <v>755.49</v>
          </cell>
          <cell r="H384">
            <v>0</v>
          </cell>
          <cell r="I384">
            <v>10932.57</v>
          </cell>
          <cell r="J384">
            <v>-3363.57</v>
          </cell>
          <cell r="K384">
            <v>1.44</v>
          </cell>
          <cell r="L384">
            <v>7504.32</v>
          </cell>
          <cell r="M384" t="str">
            <v>5100.08 - Benefits Deferred Compensation</v>
          </cell>
        </row>
        <row r="385">
          <cell r="A385" t="str">
            <v>660.40.75.001-5100.08</v>
          </cell>
          <cell r="B385" t="str">
            <v>5100.08</v>
          </cell>
          <cell r="C385" t="str">
            <v>660.40.75.001</v>
          </cell>
          <cell r="D385">
            <v>2915</v>
          </cell>
          <cell r="E385">
            <v>0</v>
          </cell>
          <cell r="F385">
            <v>2915</v>
          </cell>
          <cell r="G385">
            <v>325</v>
          </cell>
          <cell r="H385">
            <v>0</v>
          </cell>
          <cell r="I385">
            <v>3955.22</v>
          </cell>
          <cell r="J385">
            <v>-1040.22</v>
          </cell>
          <cell r="K385">
            <v>1.36</v>
          </cell>
          <cell r="L385">
            <v>2890.14</v>
          </cell>
          <cell r="M385" t="str">
            <v>5100.08 - Benefits Deferred Compensation</v>
          </cell>
        </row>
        <row r="386">
          <cell r="A386" t="str">
            <v>660.40.75.075-5100.08</v>
          </cell>
          <cell r="B386" t="str">
            <v>5100.08</v>
          </cell>
          <cell r="C386" t="str">
            <v>660.40.75.075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 t="str">
            <v>+++</v>
          </cell>
          <cell r="L386">
            <v>0</v>
          </cell>
          <cell r="M386" t="str">
            <v>5100.08 - Benefits Deferred Compensation</v>
          </cell>
        </row>
        <row r="387">
          <cell r="A387" t="str">
            <v>660.40.75.610-5100.08</v>
          </cell>
          <cell r="B387" t="str">
            <v>5100.08</v>
          </cell>
          <cell r="C387" t="str">
            <v>660.40.75.610</v>
          </cell>
          <cell r="D387">
            <v>26395</v>
          </cell>
          <cell r="E387">
            <v>1714</v>
          </cell>
          <cell r="F387">
            <v>28109</v>
          </cell>
          <cell r="G387">
            <v>3434.71</v>
          </cell>
          <cell r="H387">
            <v>0</v>
          </cell>
          <cell r="I387">
            <v>41189.54</v>
          </cell>
          <cell r="J387">
            <v>-13080.54</v>
          </cell>
          <cell r="K387">
            <v>1.47</v>
          </cell>
          <cell r="L387">
            <v>25767.94</v>
          </cell>
          <cell r="M387" t="str">
            <v>5100.08 - Benefits Deferred Compensation</v>
          </cell>
        </row>
        <row r="388">
          <cell r="A388" t="str">
            <v>660.40.75.620-5100.08</v>
          </cell>
          <cell r="B388" t="str">
            <v>5100.08</v>
          </cell>
          <cell r="C388" t="str">
            <v>660.40.75.620</v>
          </cell>
          <cell r="D388">
            <v>38733</v>
          </cell>
          <cell r="E388">
            <v>0</v>
          </cell>
          <cell r="F388">
            <v>38733</v>
          </cell>
          <cell r="G388">
            <v>4844.5200000000004</v>
          </cell>
          <cell r="H388">
            <v>0</v>
          </cell>
          <cell r="I388">
            <v>59043.24</v>
          </cell>
          <cell r="J388">
            <v>-20310.240000000002</v>
          </cell>
          <cell r="K388">
            <v>1.52</v>
          </cell>
          <cell r="L388">
            <v>38937.72</v>
          </cell>
          <cell r="M388" t="str">
            <v>5100.08 - Benefits Deferred Compensation</v>
          </cell>
        </row>
        <row r="389">
          <cell r="A389" t="str">
            <v>660.40.75.630-5100.08</v>
          </cell>
          <cell r="B389" t="str">
            <v>5100.08</v>
          </cell>
          <cell r="C389" t="str">
            <v>660.40.75.630</v>
          </cell>
          <cell r="D389">
            <v>9182</v>
          </cell>
          <cell r="E389">
            <v>0</v>
          </cell>
          <cell r="F389">
            <v>9182</v>
          </cell>
          <cell r="G389">
            <v>898.28</v>
          </cell>
          <cell r="H389">
            <v>0</v>
          </cell>
          <cell r="I389">
            <v>10311.41</v>
          </cell>
          <cell r="J389">
            <v>-1129.4100000000001</v>
          </cell>
          <cell r="K389">
            <v>1.1200000000000001</v>
          </cell>
          <cell r="L389">
            <v>9059.59</v>
          </cell>
          <cell r="M389" t="str">
            <v>5100.08 - Benefits Deferred Compensation</v>
          </cell>
        </row>
        <row r="390">
          <cell r="A390" t="str">
            <v>660.45.40.000-5100.08</v>
          </cell>
          <cell r="B390" t="str">
            <v>5100.08</v>
          </cell>
          <cell r="C390" t="str">
            <v>660.45.40.000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 t="str">
            <v>+++</v>
          </cell>
          <cell r="L390">
            <v>0</v>
          </cell>
          <cell r="M390" t="str">
            <v>5100.08 - Benefits Deferred Compensation</v>
          </cell>
        </row>
        <row r="391">
          <cell r="A391" t="str">
            <v>660.45.41.000-5100.08</v>
          </cell>
          <cell r="B391" t="str">
            <v>5100.08</v>
          </cell>
          <cell r="C391" t="str">
            <v>660.45.41.000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 t="str">
            <v>+++</v>
          </cell>
          <cell r="L391">
            <v>0</v>
          </cell>
          <cell r="M391" t="str">
            <v>5100.08 - Benefits Deferred Compensation</v>
          </cell>
        </row>
        <row r="392">
          <cell r="A392" t="str">
            <v>660.45.50.000-5100.08</v>
          </cell>
          <cell r="B392" t="str">
            <v>5100.08</v>
          </cell>
          <cell r="C392" t="str">
            <v>660.45.50.000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 t="str">
            <v>+++</v>
          </cell>
          <cell r="L392">
            <v>0</v>
          </cell>
          <cell r="M392" t="str">
            <v>5100.08 - Benefits Deferred Compensation</v>
          </cell>
        </row>
        <row r="393">
          <cell r="A393" t="str">
            <v>660.05.00.150-5100.09</v>
          </cell>
          <cell r="B393" t="str">
            <v>5100.09</v>
          </cell>
          <cell r="C393" t="str">
            <v>660.05.00.150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 t="str">
            <v>+++</v>
          </cell>
          <cell r="L393">
            <v>0</v>
          </cell>
          <cell r="M393" t="str">
            <v>5100.09 - Benefits Unemployment Insurance</v>
          </cell>
        </row>
        <row r="394">
          <cell r="A394" t="str">
            <v>660.05.00.160-5100.09</v>
          </cell>
          <cell r="B394" t="str">
            <v>5100.09</v>
          </cell>
          <cell r="C394" t="str">
            <v>660.05.00.160</v>
          </cell>
          <cell r="D394">
            <v>0</v>
          </cell>
          <cell r="E394">
            <v>0</v>
          </cell>
          <cell r="F394">
            <v>0</v>
          </cell>
          <cell r="G394">
            <v>375.01</v>
          </cell>
          <cell r="H394">
            <v>0</v>
          </cell>
          <cell r="I394">
            <v>375.01</v>
          </cell>
          <cell r="J394">
            <v>-375.01</v>
          </cell>
          <cell r="K394" t="str">
            <v>+++</v>
          </cell>
          <cell r="L394">
            <v>0</v>
          </cell>
          <cell r="M394" t="str">
            <v>5100.09 - Benefits Unemployment Insurance</v>
          </cell>
        </row>
        <row r="395">
          <cell r="A395" t="str">
            <v>660.07.00.170-5100.09</v>
          </cell>
          <cell r="B395" t="str">
            <v>5100.09</v>
          </cell>
          <cell r="C395" t="str">
            <v>660.07.00.170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 t="str">
            <v>+++</v>
          </cell>
          <cell r="L395">
            <v>0</v>
          </cell>
          <cell r="M395" t="str">
            <v>5100.09 - Benefits Unemployment Insurance</v>
          </cell>
        </row>
        <row r="396">
          <cell r="A396" t="str">
            <v>660.11.00.250-5100.09</v>
          </cell>
          <cell r="B396" t="str">
            <v>5100.09</v>
          </cell>
          <cell r="C396" t="str">
            <v>660.11.00.250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 t="str">
            <v>+++</v>
          </cell>
          <cell r="L396">
            <v>0</v>
          </cell>
          <cell r="M396" t="str">
            <v>5100.09 - Benefits Unemployment Insurance</v>
          </cell>
        </row>
        <row r="397">
          <cell r="A397" t="str">
            <v>660.40.50.001-5100.09</v>
          </cell>
          <cell r="B397" t="str">
            <v>5100.09</v>
          </cell>
          <cell r="C397" t="str">
            <v>660.40.50.001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 t="str">
            <v>+++</v>
          </cell>
          <cell r="L397">
            <v>3510</v>
          </cell>
          <cell r="M397" t="str">
            <v>5100.09 - Benefits Unemployment Insurance</v>
          </cell>
        </row>
        <row r="398">
          <cell r="A398" t="str">
            <v>660.40.55.060-5100.09</v>
          </cell>
          <cell r="B398" t="str">
            <v>5100.09</v>
          </cell>
          <cell r="C398" t="str">
            <v>660.40.55.060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 t="str">
            <v>+++</v>
          </cell>
          <cell r="L398">
            <v>0</v>
          </cell>
          <cell r="M398" t="str">
            <v>5100.09 - Benefits Unemployment Insurance</v>
          </cell>
        </row>
        <row r="399">
          <cell r="A399" t="str">
            <v>660.40.55.500-5100.09</v>
          </cell>
          <cell r="B399" t="str">
            <v>5100.09</v>
          </cell>
          <cell r="C399" t="str">
            <v>660.40.55.500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 t="str">
            <v>+++</v>
          </cell>
          <cell r="L399">
            <v>0</v>
          </cell>
          <cell r="M399" t="str">
            <v>5100.09 - Benefits Unemployment Insurance</v>
          </cell>
        </row>
        <row r="400">
          <cell r="A400" t="str">
            <v>660.40.55.510-5100.09</v>
          </cell>
          <cell r="B400" t="str">
            <v>5100.09</v>
          </cell>
          <cell r="C400" t="str">
            <v>660.40.55.510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 t="str">
            <v>+++</v>
          </cell>
          <cell r="L400">
            <v>0</v>
          </cell>
          <cell r="M400" t="str">
            <v>5100.09 - Benefits Unemployment Insurance</v>
          </cell>
        </row>
        <row r="401">
          <cell r="A401" t="str">
            <v>660.40.60.520-5100.09</v>
          </cell>
          <cell r="B401" t="str">
            <v>5100.09</v>
          </cell>
          <cell r="C401" t="str">
            <v>660.40.60.520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 t="str">
            <v>+++</v>
          </cell>
          <cell r="L401">
            <v>0</v>
          </cell>
          <cell r="M401" t="str">
            <v>5100.09 - Benefits Unemployment Insurance</v>
          </cell>
        </row>
        <row r="402">
          <cell r="A402" t="str">
            <v>660.40.60.530-5100.09</v>
          </cell>
          <cell r="B402" t="str">
            <v>5100.09</v>
          </cell>
          <cell r="C402" t="str">
            <v>660.40.60.530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 t="str">
            <v>+++</v>
          </cell>
          <cell r="L402">
            <v>0</v>
          </cell>
          <cell r="M402" t="str">
            <v>5100.09 - Benefits Unemployment Insurance</v>
          </cell>
        </row>
        <row r="403">
          <cell r="A403" t="str">
            <v>660.40.75.001-5100.09</v>
          </cell>
          <cell r="B403" t="str">
            <v>5100.09</v>
          </cell>
          <cell r="C403" t="str">
            <v>660.40.75.001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 t="str">
            <v>+++</v>
          </cell>
          <cell r="L403">
            <v>0</v>
          </cell>
          <cell r="M403" t="str">
            <v>5100.09 - Benefits Unemployment Insurance</v>
          </cell>
        </row>
        <row r="404">
          <cell r="A404" t="str">
            <v>660.40.75.075-5100.09</v>
          </cell>
          <cell r="B404" t="str">
            <v>5100.09</v>
          </cell>
          <cell r="C404" t="str">
            <v>660.40.75.075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 t="str">
            <v>+++</v>
          </cell>
          <cell r="L404">
            <v>0</v>
          </cell>
          <cell r="M404" t="str">
            <v>5100.09 - Benefits Unemployment Insurance</v>
          </cell>
        </row>
        <row r="405">
          <cell r="A405" t="str">
            <v>660.40.75.610-5100.09</v>
          </cell>
          <cell r="B405" t="str">
            <v>5100.09</v>
          </cell>
          <cell r="C405" t="str">
            <v>660.40.75.610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 t="str">
            <v>+++</v>
          </cell>
          <cell r="L405">
            <v>0</v>
          </cell>
          <cell r="M405" t="str">
            <v>5100.09 - Benefits Unemployment Insurance</v>
          </cell>
        </row>
        <row r="406">
          <cell r="A406" t="str">
            <v>660.40.75.620-5100.09</v>
          </cell>
          <cell r="B406" t="str">
            <v>5100.09</v>
          </cell>
          <cell r="C406" t="str">
            <v>660.40.75.620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 t="str">
            <v>+++</v>
          </cell>
          <cell r="L406">
            <v>0</v>
          </cell>
          <cell r="M406" t="str">
            <v>5100.09 - Benefits Unemployment Insurance</v>
          </cell>
        </row>
        <row r="407">
          <cell r="A407" t="str">
            <v>660.40.75.630-5100.09</v>
          </cell>
          <cell r="B407" t="str">
            <v>5100.09</v>
          </cell>
          <cell r="C407" t="str">
            <v>660.40.75.630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 t="str">
            <v>+++</v>
          </cell>
          <cell r="L407">
            <v>0</v>
          </cell>
          <cell r="M407" t="str">
            <v>5100.09 - Benefits Unemployment Insurance</v>
          </cell>
        </row>
        <row r="408">
          <cell r="A408" t="str">
            <v>660.45.40.000-5100.09</v>
          </cell>
          <cell r="B408" t="str">
            <v>5100.09</v>
          </cell>
          <cell r="C408" t="str">
            <v>660.45.40.000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 t="str">
            <v>+++</v>
          </cell>
          <cell r="L408">
            <v>0</v>
          </cell>
          <cell r="M408" t="str">
            <v>5100.09 - Benefits Unemployment Insurance</v>
          </cell>
        </row>
        <row r="409">
          <cell r="A409" t="str">
            <v>660.45.41.000-5100.09</v>
          </cell>
          <cell r="B409" t="str">
            <v>5100.09</v>
          </cell>
          <cell r="C409" t="str">
            <v>660.45.41.000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 t="str">
            <v>+++</v>
          </cell>
          <cell r="L409">
            <v>0</v>
          </cell>
          <cell r="M409" t="str">
            <v>5100.09 - Benefits Unemployment Insurance</v>
          </cell>
        </row>
        <row r="410">
          <cell r="A410" t="str">
            <v>660.45.50.000-5100.09</v>
          </cell>
          <cell r="B410" t="str">
            <v>5100.09</v>
          </cell>
          <cell r="C410" t="str">
            <v>660.45.50.000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 t="str">
            <v>+++</v>
          </cell>
          <cell r="L410">
            <v>0</v>
          </cell>
          <cell r="M410" t="str">
            <v>5100.09 - Benefits Unemployment Insurance</v>
          </cell>
        </row>
        <row r="411">
          <cell r="A411" t="str">
            <v>660.05.00.150-5100.10</v>
          </cell>
          <cell r="B411" t="str">
            <v>5100.10</v>
          </cell>
          <cell r="C411" t="str">
            <v>660.05.00.150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 t="str">
            <v>+++</v>
          </cell>
          <cell r="L411">
            <v>0</v>
          </cell>
          <cell r="M411" t="str">
            <v>5100.10 - Benefits Uniform Allowance</v>
          </cell>
        </row>
        <row r="412">
          <cell r="A412" t="str">
            <v>660.05.00.160-5100.10</v>
          </cell>
          <cell r="B412" t="str">
            <v>5100.10</v>
          </cell>
          <cell r="C412" t="str">
            <v>660.05.00.160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 t="str">
            <v>+++</v>
          </cell>
          <cell r="L412">
            <v>0</v>
          </cell>
          <cell r="M412" t="str">
            <v>5100.10 - Benefits Uniform Allowance</v>
          </cell>
        </row>
        <row r="413">
          <cell r="A413" t="str">
            <v>660.07.00.170-5100.10</v>
          </cell>
          <cell r="B413" t="str">
            <v>5100.10</v>
          </cell>
          <cell r="C413" t="str">
            <v>660.07.00.170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 t="str">
            <v>+++</v>
          </cell>
          <cell r="L413">
            <v>0</v>
          </cell>
          <cell r="M413" t="str">
            <v>5100.10 - Benefits Uniform Allowance</v>
          </cell>
        </row>
        <row r="414">
          <cell r="A414" t="str">
            <v>660.11.00.250-5100.10</v>
          </cell>
          <cell r="B414" t="str">
            <v>5100.10</v>
          </cell>
          <cell r="C414" t="str">
            <v>660.11.00.250</v>
          </cell>
          <cell r="D414">
            <v>70</v>
          </cell>
          <cell r="E414">
            <v>0</v>
          </cell>
          <cell r="F414">
            <v>70</v>
          </cell>
          <cell r="G414">
            <v>0</v>
          </cell>
          <cell r="H414">
            <v>0</v>
          </cell>
          <cell r="I414">
            <v>70</v>
          </cell>
          <cell r="J414">
            <v>0</v>
          </cell>
          <cell r="K414">
            <v>1</v>
          </cell>
          <cell r="L414">
            <v>70</v>
          </cell>
          <cell r="M414" t="str">
            <v>5100.10 - Benefits Uniform Allowance</v>
          </cell>
        </row>
        <row r="415">
          <cell r="A415" t="str">
            <v>660.40.50.001-5100.10</v>
          </cell>
          <cell r="B415" t="str">
            <v>5100.10</v>
          </cell>
          <cell r="C415" t="str">
            <v>660.40.50.001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 t="str">
            <v>+++</v>
          </cell>
          <cell r="L415">
            <v>0</v>
          </cell>
          <cell r="M415" t="str">
            <v>5100.10 - Benefits Uniform Allowance</v>
          </cell>
        </row>
        <row r="416">
          <cell r="A416" t="str">
            <v>660.40.55.060-5100.10</v>
          </cell>
          <cell r="B416" t="str">
            <v>5100.10</v>
          </cell>
          <cell r="C416" t="str">
            <v>660.40.55.060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 t="str">
            <v>+++</v>
          </cell>
          <cell r="L416">
            <v>0</v>
          </cell>
          <cell r="M416" t="str">
            <v>5100.10 - Benefits Uniform Allowance</v>
          </cell>
        </row>
        <row r="417">
          <cell r="A417" t="str">
            <v>660.40.55.500-5100.10</v>
          </cell>
          <cell r="B417" t="str">
            <v>5100.10</v>
          </cell>
          <cell r="C417" t="str">
            <v>660.40.55.500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 t="str">
            <v>+++</v>
          </cell>
          <cell r="L417">
            <v>0</v>
          </cell>
          <cell r="M417" t="str">
            <v>5100.10 - Benefits Uniform Allowance</v>
          </cell>
        </row>
        <row r="418">
          <cell r="A418" t="str">
            <v>660.40.55.510-5100.10</v>
          </cell>
          <cell r="B418" t="str">
            <v>5100.10</v>
          </cell>
          <cell r="C418" t="str">
            <v>660.40.55.510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 t="str">
            <v>+++</v>
          </cell>
          <cell r="L418">
            <v>0</v>
          </cell>
          <cell r="M418" t="str">
            <v>5100.10 - Benefits Uniform Allowance</v>
          </cell>
        </row>
        <row r="419">
          <cell r="A419" t="str">
            <v>660.40.60.520-5100.10</v>
          </cell>
          <cell r="B419" t="str">
            <v>5100.10</v>
          </cell>
          <cell r="C419" t="str">
            <v>660.40.60.520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 t="str">
            <v>+++</v>
          </cell>
          <cell r="L419">
            <v>0</v>
          </cell>
          <cell r="M419" t="str">
            <v>5100.10 - Benefits Uniform Allowance</v>
          </cell>
        </row>
        <row r="420">
          <cell r="A420" t="str">
            <v>660.40.60.530-5100.10</v>
          </cell>
          <cell r="B420" t="str">
            <v>5100.10</v>
          </cell>
          <cell r="C420" t="str">
            <v>660.40.60.530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 t="str">
            <v>+++</v>
          </cell>
          <cell r="L420">
            <v>0</v>
          </cell>
          <cell r="M420" t="str">
            <v>5100.10 - Benefits Uniform Allowance</v>
          </cell>
        </row>
        <row r="421">
          <cell r="A421" t="str">
            <v>660.40.75.001-5100.10</v>
          </cell>
          <cell r="B421" t="str">
            <v>5100.10</v>
          </cell>
          <cell r="C421" t="str">
            <v>660.40.75.001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 t="str">
            <v>+++</v>
          </cell>
          <cell r="L421">
            <v>0</v>
          </cell>
          <cell r="M421" t="str">
            <v>5100.10 - Benefits Uniform Allowance</v>
          </cell>
        </row>
        <row r="422">
          <cell r="A422" t="str">
            <v>660.40.75.075-5100.10</v>
          </cell>
          <cell r="B422" t="str">
            <v>5100.10</v>
          </cell>
          <cell r="C422" t="str">
            <v>660.40.75.075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 t="str">
            <v>+++</v>
          </cell>
          <cell r="L422">
            <v>0</v>
          </cell>
          <cell r="M422" t="str">
            <v>5100.10 - Benefits Uniform Allowance</v>
          </cell>
        </row>
        <row r="423">
          <cell r="A423" t="str">
            <v>660.40.75.610-5100.10</v>
          </cell>
          <cell r="B423" t="str">
            <v>5100.10</v>
          </cell>
          <cell r="C423" t="str">
            <v>660.40.75.610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 t="str">
            <v>+++</v>
          </cell>
          <cell r="L423">
            <v>0</v>
          </cell>
          <cell r="M423" t="str">
            <v>5100.10 - Benefits Uniform Allowance</v>
          </cell>
        </row>
        <row r="424">
          <cell r="A424" t="str">
            <v>660.40.75.620-5100.10</v>
          </cell>
          <cell r="B424" t="str">
            <v>5100.10</v>
          </cell>
          <cell r="C424" t="str">
            <v>660.40.75.620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 t="str">
            <v>+++</v>
          </cell>
          <cell r="L424">
            <v>0</v>
          </cell>
          <cell r="M424" t="str">
            <v>5100.10 - Benefits Uniform Allowance</v>
          </cell>
        </row>
        <row r="425">
          <cell r="A425" t="str">
            <v>660.40.75.630-5100.10</v>
          </cell>
          <cell r="B425" t="str">
            <v>5100.10</v>
          </cell>
          <cell r="C425" t="str">
            <v>660.40.75.630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 t="str">
            <v>+++</v>
          </cell>
          <cell r="L425">
            <v>0</v>
          </cell>
          <cell r="M425" t="str">
            <v>5100.10 - Benefits Uniform Allowance</v>
          </cell>
        </row>
        <row r="426">
          <cell r="A426" t="str">
            <v>660.05.00.150-5100.11</v>
          </cell>
          <cell r="B426" t="str">
            <v>5100.11</v>
          </cell>
          <cell r="C426" t="str">
            <v>660.05.00.150</v>
          </cell>
          <cell r="D426">
            <v>570</v>
          </cell>
          <cell r="E426">
            <v>0</v>
          </cell>
          <cell r="F426">
            <v>570</v>
          </cell>
          <cell r="G426">
            <v>46.92</v>
          </cell>
          <cell r="H426">
            <v>0</v>
          </cell>
          <cell r="I426">
            <v>668.06</v>
          </cell>
          <cell r="J426">
            <v>-98.06</v>
          </cell>
          <cell r="K426">
            <v>1.17</v>
          </cell>
          <cell r="L426">
            <v>548.05999999999995</v>
          </cell>
          <cell r="M426" t="str">
            <v>5100.11 - Benefits Medicare</v>
          </cell>
        </row>
        <row r="427">
          <cell r="A427" t="str">
            <v>660.05.00.160-5100.11</v>
          </cell>
          <cell r="B427" t="str">
            <v>5100.11</v>
          </cell>
          <cell r="C427" t="str">
            <v>660.05.00.160</v>
          </cell>
          <cell r="D427">
            <v>2515</v>
          </cell>
          <cell r="E427">
            <v>0</v>
          </cell>
          <cell r="F427">
            <v>2515</v>
          </cell>
          <cell r="G427">
            <v>217.09</v>
          </cell>
          <cell r="H427">
            <v>0</v>
          </cell>
          <cell r="I427">
            <v>2096.14</v>
          </cell>
          <cell r="J427">
            <v>418.86</v>
          </cell>
          <cell r="K427">
            <v>0.83</v>
          </cell>
          <cell r="L427">
            <v>2139.21</v>
          </cell>
          <cell r="M427" t="str">
            <v>5100.11 - Benefits Medicare</v>
          </cell>
        </row>
        <row r="428">
          <cell r="A428" t="str">
            <v>660.07.00.170-5100.11</v>
          </cell>
          <cell r="B428" t="str">
            <v>5100.11</v>
          </cell>
          <cell r="C428" t="str">
            <v>660.07.00.170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 t="str">
            <v>+++</v>
          </cell>
          <cell r="L428">
            <v>0</v>
          </cell>
          <cell r="M428" t="str">
            <v>5100.11 - Benefits Medicare</v>
          </cell>
        </row>
        <row r="429">
          <cell r="A429" t="str">
            <v>660.11.00.250-5100.11</v>
          </cell>
          <cell r="B429" t="str">
            <v>5100.11</v>
          </cell>
          <cell r="C429" t="str">
            <v>660.11.00.250</v>
          </cell>
          <cell r="D429">
            <v>120</v>
          </cell>
          <cell r="E429">
            <v>0</v>
          </cell>
          <cell r="F429">
            <v>120</v>
          </cell>
          <cell r="G429">
            <v>9.64</v>
          </cell>
          <cell r="H429">
            <v>0</v>
          </cell>
          <cell r="I429">
            <v>118.5</v>
          </cell>
          <cell r="J429">
            <v>1.5</v>
          </cell>
          <cell r="K429">
            <v>0.99</v>
          </cell>
          <cell r="L429">
            <v>114.32</v>
          </cell>
          <cell r="M429" t="str">
            <v>5100.11 - Benefits Medicare</v>
          </cell>
        </row>
        <row r="430">
          <cell r="A430" t="str">
            <v>660.40.50.001-5100.11</v>
          </cell>
          <cell r="B430" t="str">
            <v>5100.11</v>
          </cell>
          <cell r="C430" t="str">
            <v>660.40.50.001</v>
          </cell>
          <cell r="D430">
            <v>2225</v>
          </cell>
          <cell r="E430">
            <v>0</v>
          </cell>
          <cell r="F430">
            <v>2225</v>
          </cell>
          <cell r="G430">
            <v>102.95</v>
          </cell>
          <cell r="H430">
            <v>0</v>
          </cell>
          <cell r="I430">
            <v>1091.29</v>
          </cell>
          <cell r="J430">
            <v>1133.71</v>
          </cell>
          <cell r="K430">
            <v>0.49</v>
          </cell>
          <cell r="L430">
            <v>1572.74</v>
          </cell>
          <cell r="M430" t="str">
            <v>5100.11 - Benefits Medicare</v>
          </cell>
        </row>
        <row r="431">
          <cell r="A431" t="str">
            <v>660.40.55.060-5100.11</v>
          </cell>
          <cell r="B431" t="str">
            <v>5100.11</v>
          </cell>
          <cell r="C431" t="str">
            <v>660.40.55.060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 t="str">
            <v>+++</v>
          </cell>
          <cell r="L431">
            <v>0</v>
          </cell>
          <cell r="M431" t="str">
            <v>5100.11 - Benefits Medicare</v>
          </cell>
        </row>
        <row r="432">
          <cell r="A432" t="str">
            <v>660.40.55.500-5100.11</v>
          </cell>
          <cell r="B432" t="str">
            <v>5100.11</v>
          </cell>
          <cell r="C432" t="str">
            <v>660.40.55.500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 t="str">
            <v>+++</v>
          </cell>
          <cell r="L432">
            <v>0</v>
          </cell>
          <cell r="M432" t="str">
            <v>5100.11 - Benefits Medicare</v>
          </cell>
        </row>
        <row r="433">
          <cell r="A433" t="str">
            <v>660.40.55.510-5100.11</v>
          </cell>
          <cell r="B433" t="str">
            <v>5100.11</v>
          </cell>
          <cell r="C433" t="str">
            <v>660.40.55.510</v>
          </cell>
          <cell r="D433">
            <v>230</v>
          </cell>
          <cell r="E433">
            <v>0</v>
          </cell>
          <cell r="F433">
            <v>230</v>
          </cell>
          <cell r="G433">
            <v>13.19</v>
          </cell>
          <cell r="H433">
            <v>0</v>
          </cell>
          <cell r="I433">
            <v>226.24</v>
          </cell>
          <cell r="J433">
            <v>3.76</v>
          </cell>
          <cell r="K433">
            <v>0.98</v>
          </cell>
          <cell r="L433">
            <v>224.15</v>
          </cell>
          <cell r="M433" t="str">
            <v>5100.11 - Benefits Medicare</v>
          </cell>
        </row>
        <row r="434">
          <cell r="A434" t="str">
            <v>660.40.60.520-5100.11</v>
          </cell>
          <cell r="B434" t="str">
            <v>5100.11</v>
          </cell>
          <cell r="C434" t="str">
            <v>660.40.60.520</v>
          </cell>
          <cell r="D434">
            <v>60</v>
          </cell>
          <cell r="E434">
            <v>0</v>
          </cell>
          <cell r="F434">
            <v>60</v>
          </cell>
          <cell r="G434">
            <v>2.99</v>
          </cell>
          <cell r="H434">
            <v>0</v>
          </cell>
          <cell r="I434">
            <v>52.85</v>
          </cell>
          <cell r="J434">
            <v>7.15</v>
          </cell>
          <cell r="K434">
            <v>0.88</v>
          </cell>
          <cell r="L434">
            <v>44.1</v>
          </cell>
          <cell r="M434" t="str">
            <v>5100.11 - Benefits Medicare</v>
          </cell>
        </row>
        <row r="435">
          <cell r="A435" t="str">
            <v>660.40.60.530-5100.11</v>
          </cell>
          <cell r="B435" t="str">
            <v>5100.11</v>
          </cell>
          <cell r="C435" t="str">
            <v>660.40.60.530</v>
          </cell>
          <cell r="D435">
            <v>3975</v>
          </cell>
          <cell r="E435">
            <v>0</v>
          </cell>
          <cell r="F435">
            <v>3975</v>
          </cell>
          <cell r="G435">
            <v>321.08999999999997</v>
          </cell>
          <cell r="H435">
            <v>0</v>
          </cell>
          <cell r="I435">
            <v>4431.57</v>
          </cell>
          <cell r="J435">
            <v>-456.57</v>
          </cell>
          <cell r="K435">
            <v>1.1100000000000001</v>
          </cell>
          <cell r="L435">
            <v>3796.04</v>
          </cell>
          <cell r="M435" t="str">
            <v>5100.11 - Benefits Medicare</v>
          </cell>
        </row>
        <row r="436">
          <cell r="A436" t="str">
            <v>660.40.75.001-5100.11</v>
          </cell>
          <cell r="B436" t="str">
            <v>5100.11</v>
          </cell>
          <cell r="C436" t="str">
            <v>660.40.75.001</v>
          </cell>
          <cell r="D436">
            <v>7640</v>
          </cell>
          <cell r="E436">
            <v>0</v>
          </cell>
          <cell r="F436">
            <v>7640</v>
          </cell>
          <cell r="G436">
            <v>602.4</v>
          </cell>
          <cell r="H436">
            <v>0</v>
          </cell>
          <cell r="I436">
            <v>7547.9</v>
          </cell>
          <cell r="J436">
            <v>92.1</v>
          </cell>
          <cell r="K436">
            <v>0.99</v>
          </cell>
          <cell r="L436">
            <v>7090.63</v>
          </cell>
          <cell r="M436" t="str">
            <v>5100.11 - Benefits Medicare</v>
          </cell>
        </row>
        <row r="437">
          <cell r="A437" t="str">
            <v>660.40.75.075-5100.11</v>
          </cell>
          <cell r="B437" t="str">
            <v>5100.11</v>
          </cell>
          <cell r="C437" t="str">
            <v>660.40.75.075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 t="str">
            <v>+++</v>
          </cell>
          <cell r="L437">
            <v>0</v>
          </cell>
          <cell r="M437" t="str">
            <v>5100.11 - Benefits Medicare</v>
          </cell>
        </row>
        <row r="438">
          <cell r="A438" t="str">
            <v>660.40.75.610-5100.11</v>
          </cell>
          <cell r="B438" t="str">
            <v>5100.11</v>
          </cell>
          <cell r="C438" t="str">
            <v>660.40.75.610</v>
          </cell>
          <cell r="D438">
            <v>11050</v>
          </cell>
          <cell r="E438">
            <v>851</v>
          </cell>
          <cell r="F438">
            <v>11901</v>
          </cell>
          <cell r="G438">
            <v>944.28</v>
          </cell>
          <cell r="H438">
            <v>0</v>
          </cell>
          <cell r="I438">
            <v>11446.41</v>
          </cell>
          <cell r="J438">
            <v>454.59</v>
          </cell>
          <cell r="K438">
            <v>0.96</v>
          </cell>
          <cell r="L438">
            <v>10489.92</v>
          </cell>
          <cell r="M438" t="str">
            <v>5100.11 - Benefits Medicare</v>
          </cell>
        </row>
        <row r="439">
          <cell r="A439" t="str">
            <v>660.40.75.620-5100.11</v>
          </cell>
          <cell r="B439" t="str">
            <v>5100.11</v>
          </cell>
          <cell r="C439" t="str">
            <v>660.40.75.620</v>
          </cell>
          <cell r="D439">
            <v>17215</v>
          </cell>
          <cell r="E439">
            <v>0</v>
          </cell>
          <cell r="F439">
            <v>17215</v>
          </cell>
          <cell r="G439">
            <v>1325.56</v>
          </cell>
          <cell r="H439">
            <v>0</v>
          </cell>
          <cell r="I439">
            <v>16757.580000000002</v>
          </cell>
          <cell r="J439">
            <v>457.42</v>
          </cell>
          <cell r="K439">
            <v>0.97</v>
          </cell>
          <cell r="L439">
            <v>15989.31</v>
          </cell>
          <cell r="M439" t="str">
            <v>5100.11 - Benefits Medicare</v>
          </cell>
        </row>
        <row r="440">
          <cell r="A440" t="str">
            <v>660.40.75.630-5100.11</v>
          </cell>
          <cell r="B440" t="str">
            <v>5100.11</v>
          </cell>
          <cell r="C440" t="str">
            <v>660.40.75.630</v>
          </cell>
          <cell r="D440">
            <v>2425</v>
          </cell>
          <cell r="E440">
            <v>0</v>
          </cell>
          <cell r="F440">
            <v>2425</v>
          </cell>
          <cell r="G440">
            <v>144.33000000000001</v>
          </cell>
          <cell r="H440">
            <v>0</v>
          </cell>
          <cell r="I440">
            <v>2287.83</v>
          </cell>
          <cell r="J440">
            <v>137.16999999999999</v>
          </cell>
          <cell r="K440">
            <v>0.94</v>
          </cell>
          <cell r="L440">
            <v>2322.1</v>
          </cell>
          <cell r="M440" t="str">
            <v>5100.11 - Benefits Medicare</v>
          </cell>
        </row>
        <row r="441">
          <cell r="A441" t="str">
            <v>660.45.40.000-5100.11</v>
          </cell>
          <cell r="B441" t="str">
            <v>5100.11</v>
          </cell>
          <cell r="C441" t="str">
            <v>660.45.40.000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 t="str">
            <v>+++</v>
          </cell>
          <cell r="L441">
            <v>0</v>
          </cell>
          <cell r="M441" t="str">
            <v>5100.11 - Benefits Medicare</v>
          </cell>
        </row>
        <row r="442">
          <cell r="A442" t="str">
            <v>660.45.41.000-5100.11</v>
          </cell>
          <cell r="B442" t="str">
            <v>5100.11</v>
          </cell>
          <cell r="C442" t="str">
            <v>660.45.41.000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 t="str">
            <v>+++</v>
          </cell>
          <cell r="L442">
            <v>0</v>
          </cell>
          <cell r="M442" t="str">
            <v>5100.11 - Benefits Medicare</v>
          </cell>
        </row>
        <row r="443">
          <cell r="A443" t="str">
            <v>660.45.50.000-5100.11</v>
          </cell>
          <cell r="B443" t="str">
            <v>5100.11</v>
          </cell>
          <cell r="C443" t="str">
            <v>660.45.50.000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 t="str">
            <v>+++</v>
          </cell>
          <cell r="L443">
            <v>0</v>
          </cell>
          <cell r="M443" t="str">
            <v>5100.11 - Benefits Medicare</v>
          </cell>
        </row>
        <row r="444">
          <cell r="A444" t="str">
            <v>660.05.00.150-5100.12</v>
          </cell>
          <cell r="B444" t="str">
            <v>5100.12</v>
          </cell>
          <cell r="C444" t="str">
            <v>660.05.00.150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 t="str">
            <v>+++</v>
          </cell>
          <cell r="L444">
            <v>0</v>
          </cell>
          <cell r="M444" t="str">
            <v>5100.12 - Benefits Annual Physical Exam</v>
          </cell>
        </row>
        <row r="445">
          <cell r="A445" t="str">
            <v>660.05.00.160-5100.12</v>
          </cell>
          <cell r="B445" t="str">
            <v>5100.12</v>
          </cell>
          <cell r="C445" t="str">
            <v>660.05.00.160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 t="str">
            <v>+++</v>
          </cell>
          <cell r="L445">
            <v>0</v>
          </cell>
          <cell r="M445" t="str">
            <v>5100.12 - Benefits Annual Physical Exam</v>
          </cell>
        </row>
        <row r="446">
          <cell r="A446" t="str">
            <v>660.07.00.170-5100.12</v>
          </cell>
          <cell r="B446" t="str">
            <v>5100.12</v>
          </cell>
          <cell r="C446" t="str">
            <v>660.07.00.170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 t="str">
            <v>+++</v>
          </cell>
          <cell r="L446">
            <v>0</v>
          </cell>
          <cell r="M446" t="str">
            <v>5100.12 - Benefits Annual Physical Exam</v>
          </cell>
        </row>
        <row r="447">
          <cell r="A447" t="str">
            <v>660.11.00.250-5100.12</v>
          </cell>
          <cell r="B447" t="str">
            <v>5100.12</v>
          </cell>
          <cell r="C447" t="str">
            <v>660.11.00.250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 t="str">
            <v>+++</v>
          </cell>
          <cell r="L447">
            <v>0</v>
          </cell>
          <cell r="M447" t="str">
            <v>5100.12 - Benefits Annual Physical Exam</v>
          </cell>
        </row>
        <row r="448">
          <cell r="A448" t="str">
            <v>660.40.50.001-5100.12</v>
          </cell>
          <cell r="B448" t="str">
            <v>5100.12</v>
          </cell>
          <cell r="C448" t="str">
            <v>660.40.50.001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 t="str">
            <v>+++</v>
          </cell>
          <cell r="L448">
            <v>0</v>
          </cell>
          <cell r="M448" t="str">
            <v>5100.12 - Benefits Annual Physical Exam</v>
          </cell>
        </row>
        <row r="449">
          <cell r="A449" t="str">
            <v>660.40.55.060-5100.12</v>
          </cell>
          <cell r="B449" t="str">
            <v>5100.12</v>
          </cell>
          <cell r="C449" t="str">
            <v>660.40.55.060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 t="str">
            <v>+++</v>
          </cell>
          <cell r="L449">
            <v>0</v>
          </cell>
          <cell r="M449" t="str">
            <v>5100.12 - Benefits Annual Physical Exam</v>
          </cell>
        </row>
        <row r="450">
          <cell r="A450" t="str">
            <v>660.40.55.500-5100.12</v>
          </cell>
          <cell r="B450" t="str">
            <v>5100.12</v>
          </cell>
          <cell r="C450" t="str">
            <v>660.40.55.500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 t="str">
            <v>+++</v>
          </cell>
          <cell r="L450">
            <v>0</v>
          </cell>
          <cell r="M450" t="str">
            <v>5100.12 - Benefits Annual Physical Exam</v>
          </cell>
        </row>
        <row r="451">
          <cell r="A451" t="str">
            <v>660.40.55.510-5100.12</v>
          </cell>
          <cell r="B451" t="str">
            <v>5100.12</v>
          </cell>
          <cell r="C451" t="str">
            <v>660.40.55.510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 t="str">
            <v>+++</v>
          </cell>
          <cell r="L451">
            <v>0</v>
          </cell>
          <cell r="M451" t="str">
            <v>5100.12 - Benefits Annual Physical Exam</v>
          </cell>
        </row>
        <row r="452">
          <cell r="A452" t="str">
            <v>660.40.60.520-5100.12</v>
          </cell>
          <cell r="B452" t="str">
            <v>5100.12</v>
          </cell>
          <cell r="C452" t="str">
            <v>660.40.60.520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 t="str">
            <v>+++</v>
          </cell>
          <cell r="L452">
            <v>0</v>
          </cell>
          <cell r="M452" t="str">
            <v>5100.12 - Benefits Annual Physical Exam</v>
          </cell>
        </row>
        <row r="453">
          <cell r="A453" t="str">
            <v>660.40.60.530-5100.12</v>
          </cell>
          <cell r="B453" t="str">
            <v>5100.12</v>
          </cell>
          <cell r="C453" t="str">
            <v>660.40.60.530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 t="str">
            <v>+++</v>
          </cell>
          <cell r="L453">
            <v>0</v>
          </cell>
          <cell r="M453" t="str">
            <v>5100.12 - Benefits Annual Physical Exam</v>
          </cell>
        </row>
        <row r="454">
          <cell r="A454" t="str">
            <v>660.40.75.001-5100.12</v>
          </cell>
          <cell r="B454" t="str">
            <v>5100.12</v>
          </cell>
          <cell r="C454" t="str">
            <v>660.40.75.001</v>
          </cell>
          <cell r="D454">
            <v>3450</v>
          </cell>
          <cell r="E454">
            <v>0</v>
          </cell>
          <cell r="F454">
            <v>3450</v>
          </cell>
          <cell r="G454">
            <v>450</v>
          </cell>
          <cell r="H454">
            <v>0</v>
          </cell>
          <cell r="I454">
            <v>4627.37</v>
          </cell>
          <cell r="J454">
            <v>-1177.3699999999999</v>
          </cell>
          <cell r="K454">
            <v>1.34</v>
          </cell>
          <cell r="L454">
            <v>3292.92</v>
          </cell>
          <cell r="M454" t="str">
            <v>5100.12 - Benefits Annual Physical Exam</v>
          </cell>
        </row>
        <row r="455">
          <cell r="A455" t="str">
            <v>660.40.75.075-5100.12</v>
          </cell>
          <cell r="B455" t="str">
            <v>5100.12</v>
          </cell>
          <cell r="C455" t="str">
            <v>660.40.75.075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 t="str">
            <v>+++</v>
          </cell>
          <cell r="L455">
            <v>0</v>
          </cell>
          <cell r="M455" t="str">
            <v>5100.12 - Benefits Annual Physical Exam</v>
          </cell>
        </row>
        <row r="456">
          <cell r="A456" t="str">
            <v>660.40.75.610-5100.12</v>
          </cell>
          <cell r="B456" t="str">
            <v>5100.12</v>
          </cell>
          <cell r="C456" t="str">
            <v>660.40.75.610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 t="str">
            <v>+++</v>
          </cell>
          <cell r="L456">
            <v>107.6</v>
          </cell>
          <cell r="M456" t="str">
            <v>5100.12 - Benefits Annual Physical Exam</v>
          </cell>
        </row>
        <row r="457">
          <cell r="A457" t="str">
            <v>660.40.75.620-5100.12</v>
          </cell>
          <cell r="B457" t="str">
            <v>5100.12</v>
          </cell>
          <cell r="C457" t="str">
            <v>660.40.75.620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 t="str">
            <v>+++</v>
          </cell>
          <cell r="L457">
            <v>0</v>
          </cell>
          <cell r="M457" t="str">
            <v>5100.12 - Benefits Annual Physical Exam</v>
          </cell>
        </row>
        <row r="458">
          <cell r="A458" t="str">
            <v>660.40.75.630-5100.12</v>
          </cell>
          <cell r="B458" t="str">
            <v>5100.12</v>
          </cell>
          <cell r="C458" t="str">
            <v>660.40.75.630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 t="str">
            <v>+++</v>
          </cell>
          <cell r="L458">
            <v>0</v>
          </cell>
          <cell r="M458" t="str">
            <v>5100.12 - Benefits Annual Physical Exam</v>
          </cell>
        </row>
        <row r="459">
          <cell r="A459" t="str">
            <v>660.05.00.150-5100.13</v>
          </cell>
          <cell r="B459" t="str">
            <v>5100.13</v>
          </cell>
          <cell r="C459" t="str">
            <v>660.05.00.150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 t="str">
            <v>+++</v>
          </cell>
          <cell r="L459">
            <v>0</v>
          </cell>
          <cell r="M459" t="str">
            <v>5100.13 - Benefits Employee Assistance Program</v>
          </cell>
        </row>
        <row r="460">
          <cell r="A460" t="str">
            <v>660.05.00.160-5100.13</v>
          </cell>
          <cell r="B460" t="str">
            <v>5100.13</v>
          </cell>
          <cell r="C460" t="str">
            <v>660.05.00.160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 t="str">
            <v>+++</v>
          </cell>
          <cell r="L460">
            <v>0</v>
          </cell>
          <cell r="M460" t="str">
            <v>5100.13 - Benefits Employee Assistance Program</v>
          </cell>
        </row>
        <row r="461">
          <cell r="A461" t="str">
            <v>660.07.00.170-5100.13</v>
          </cell>
          <cell r="B461" t="str">
            <v>5100.13</v>
          </cell>
          <cell r="C461" t="str">
            <v>660.07.00.170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 t="str">
            <v>+++</v>
          </cell>
          <cell r="L461">
            <v>0</v>
          </cell>
          <cell r="M461" t="str">
            <v>5100.13 - Benefits Employee Assistance Program</v>
          </cell>
        </row>
        <row r="462">
          <cell r="A462" t="str">
            <v>660.11.00.250-5100.13</v>
          </cell>
          <cell r="B462" t="str">
            <v>5100.13</v>
          </cell>
          <cell r="C462" t="str">
            <v>660.11.00.250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 t="str">
            <v>+++</v>
          </cell>
          <cell r="L462">
            <v>0</v>
          </cell>
          <cell r="M462" t="str">
            <v>5100.13 - Benefits Employee Assistance Program</v>
          </cell>
        </row>
        <row r="463">
          <cell r="A463" t="str">
            <v>660.40.50.001-5100.13</v>
          </cell>
          <cell r="B463" t="str">
            <v>5100.13</v>
          </cell>
          <cell r="C463" t="str">
            <v>660.40.50.001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 t="str">
            <v>+++</v>
          </cell>
          <cell r="L463">
            <v>0</v>
          </cell>
          <cell r="M463" t="str">
            <v>5100.13 - Benefits Employee Assistance Program</v>
          </cell>
        </row>
        <row r="464">
          <cell r="A464" t="str">
            <v>660.40.55.500-5100.13</v>
          </cell>
          <cell r="B464" t="str">
            <v>5100.13</v>
          </cell>
          <cell r="C464" t="str">
            <v>660.40.55.500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 t="str">
            <v>+++</v>
          </cell>
          <cell r="L464">
            <v>0</v>
          </cell>
          <cell r="M464" t="str">
            <v>5100.13 - Benefits Employee Assistance Program</v>
          </cell>
        </row>
        <row r="465">
          <cell r="A465" t="str">
            <v>660.40.55.510-5100.13</v>
          </cell>
          <cell r="B465" t="str">
            <v>5100.13</v>
          </cell>
          <cell r="C465" t="str">
            <v>660.40.55.510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 t="str">
            <v>+++</v>
          </cell>
          <cell r="L465">
            <v>0</v>
          </cell>
          <cell r="M465" t="str">
            <v>5100.13 - Benefits Employee Assistance Program</v>
          </cell>
        </row>
        <row r="466">
          <cell r="A466" t="str">
            <v>660.40.60.520-5100.13</v>
          </cell>
          <cell r="B466" t="str">
            <v>5100.13</v>
          </cell>
          <cell r="C466" t="str">
            <v>660.40.60.520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 t="str">
            <v>+++</v>
          </cell>
          <cell r="L466">
            <v>0</v>
          </cell>
          <cell r="M466" t="str">
            <v>5100.13 - Benefits Employee Assistance Program</v>
          </cell>
        </row>
        <row r="467">
          <cell r="A467" t="str">
            <v>660.40.60.530-5100.13</v>
          </cell>
          <cell r="B467" t="str">
            <v>5100.13</v>
          </cell>
          <cell r="C467" t="str">
            <v>660.40.60.530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 t="str">
            <v>+++</v>
          </cell>
          <cell r="L467">
            <v>0</v>
          </cell>
          <cell r="M467" t="str">
            <v>5100.13 - Benefits Employee Assistance Program</v>
          </cell>
        </row>
        <row r="468">
          <cell r="A468" t="str">
            <v>660.05.00.150-5100.14</v>
          </cell>
          <cell r="B468" t="str">
            <v>5100.14</v>
          </cell>
          <cell r="C468" t="str">
            <v>660.05.00.150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 t="str">
            <v>+++</v>
          </cell>
          <cell r="L468">
            <v>0</v>
          </cell>
          <cell r="M468" t="str">
            <v>5100.14 - Benefits PPE</v>
          </cell>
        </row>
        <row r="469">
          <cell r="A469" t="str">
            <v>660.05.00.160-5100.14</v>
          </cell>
          <cell r="B469" t="str">
            <v>5100.14</v>
          </cell>
          <cell r="C469" t="str">
            <v>660.05.00.160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 t="str">
            <v>+++</v>
          </cell>
          <cell r="L469">
            <v>0</v>
          </cell>
          <cell r="M469" t="str">
            <v>5100.14 - Benefits PPE</v>
          </cell>
        </row>
        <row r="470">
          <cell r="A470" t="str">
            <v>660.07.00.170-5100.14</v>
          </cell>
          <cell r="B470" t="str">
            <v>5100.14</v>
          </cell>
          <cell r="C470" t="str">
            <v>660.07.00.170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 t="str">
            <v>+++</v>
          </cell>
          <cell r="L470">
            <v>0</v>
          </cell>
          <cell r="M470" t="str">
            <v>5100.14 - Benefits PPE</v>
          </cell>
        </row>
        <row r="471">
          <cell r="A471" t="str">
            <v>660.11.00.250-5100.14</v>
          </cell>
          <cell r="B471" t="str">
            <v>5100.14</v>
          </cell>
          <cell r="C471" t="str">
            <v>660.11.00.250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 t="str">
            <v>+++</v>
          </cell>
          <cell r="L471">
            <v>0</v>
          </cell>
          <cell r="M471" t="str">
            <v>5100.14 - Benefits PPE</v>
          </cell>
        </row>
        <row r="472">
          <cell r="A472" t="str">
            <v>660.40.50.001-5100.14</v>
          </cell>
          <cell r="B472" t="str">
            <v>5100.14</v>
          </cell>
          <cell r="C472" t="str">
            <v>660.40.50.001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 t="str">
            <v>+++</v>
          </cell>
          <cell r="L472">
            <v>0</v>
          </cell>
          <cell r="M472" t="str">
            <v>5100.14 - Benefits PPE</v>
          </cell>
        </row>
        <row r="473">
          <cell r="A473" t="str">
            <v>660.40.55.500-5100.14</v>
          </cell>
          <cell r="B473" t="str">
            <v>5100.14</v>
          </cell>
          <cell r="C473" t="str">
            <v>660.40.55.500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 t="str">
            <v>+++</v>
          </cell>
          <cell r="L473">
            <v>0</v>
          </cell>
          <cell r="M473" t="str">
            <v>5100.14 - Benefits PPE</v>
          </cell>
        </row>
        <row r="474">
          <cell r="A474" t="str">
            <v>660.40.55.510-5100.14</v>
          </cell>
          <cell r="B474" t="str">
            <v>5100.14</v>
          </cell>
          <cell r="C474" t="str">
            <v>660.40.55.510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 t="str">
            <v>+++</v>
          </cell>
          <cell r="L474">
            <v>0</v>
          </cell>
          <cell r="M474" t="str">
            <v>5100.14 - Benefits PPE</v>
          </cell>
        </row>
        <row r="475">
          <cell r="A475" t="str">
            <v>660.40.60.520-5100.14</v>
          </cell>
          <cell r="B475" t="str">
            <v>5100.14</v>
          </cell>
          <cell r="C475" t="str">
            <v>660.40.60.520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 t="str">
            <v>+++</v>
          </cell>
          <cell r="L475">
            <v>0</v>
          </cell>
          <cell r="M475" t="str">
            <v>5100.14 - Benefits PPE</v>
          </cell>
        </row>
        <row r="476">
          <cell r="A476" t="str">
            <v>660.40.60.530-5100.14</v>
          </cell>
          <cell r="B476" t="str">
            <v>5100.14</v>
          </cell>
          <cell r="C476" t="str">
            <v>660.40.60.530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 t="str">
            <v>+++</v>
          </cell>
          <cell r="L476">
            <v>0</v>
          </cell>
          <cell r="M476" t="str">
            <v>5100.14 - Benefits PPE</v>
          </cell>
        </row>
        <row r="477">
          <cell r="A477" t="str">
            <v>660.05.00.150-5100.15</v>
          </cell>
          <cell r="B477" t="str">
            <v>5100.15</v>
          </cell>
          <cell r="C477" t="str">
            <v>660.05.00.150</v>
          </cell>
          <cell r="D477">
            <v>155</v>
          </cell>
          <cell r="E477">
            <v>0</v>
          </cell>
          <cell r="F477">
            <v>155</v>
          </cell>
          <cell r="G477">
            <v>12.72</v>
          </cell>
          <cell r="H477">
            <v>0</v>
          </cell>
          <cell r="I477">
            <v>152.63999999999999</v>
          </cell>
          <cell r="J477">
            <v>2.36</v>
          </cell>
          <cell r="K477">
            <v>0.98</v>
          </cell>
          <cell r="L477">
            <v>152.63999999999999</v>
          </cell>
          <cell r="M477" t="str">
            <v>5100.15 - Benefits Cell Phone Allowance</v>
          </cell>
        </row>
        <row r="478">
          <cell r="A478" t="str">
            <v>660.05.00.160-5100.15</v>
          </cell>
          <cell r="B478" t="str">
            <v>5100.15</v>
          </cell>
          <cell r="C478" t="str">
            <v>660.05.00.160</v>
          </cell>
          <cell r="D478">
            <v>146</v>
          </cell>
          <cell r="E478">
            <v>0</v>
          </cell>
          <cell r="F478">
            <v>146</v>
          </cell>
          <cell r="G478">
            <v>12.16</v>
          </cell>
          <cell r="H478">
            <v>0</v>
          </cell>
          <cell r="I478">
            <v>85.12</v>
          </cell>
          <cell r="J478">
            <v>60.88</v>
          </cell>
          <cell r="K478">
            <v>0.57999999999999996</v>
          </cell>
          <cell r="L478">
            <v>145.91999999999999</v>
          </cell>
          <cell r="M478" t="str">
            <v>5100.15 - Benefits Cell Phone Allowance</v>
          </cell>
        </row>
        <row r="479">
          <cell r="A479" t="str">
            <v>660.07.00.170-5100.15</v>
          </cell>
          <cell r="B479" t="str">
            <v>5100.15</v>
          </cell>
          <cell r="C479" t="str">
            <v>660.07.00.170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 t="str">
            <v>+++</v>
          </cell>
          <cell r="L479">
            <v>0</v>
          </cell>
          <cell r="M479" t="str">
            <v>5100.15 - Benefits Cell Phone Allowance</v>
          </cell>
        </row>
        <row r="480">
          <cell r="A480" t="str">
            <v>660.11.00.250-5100.15</v>
          </cell>
          <cell r="B480" t="str">
            <v>5100.15</v>
          </cell>
          <cell r="C480" t="str">
            <v>660.11.00.250</v>
          </cell>
          <cell r="D480">
            <v>105</v>
          </cell>
          <cell r="E480">
            <v>0</v>
          </cell>
          <cell r="F480">
            <v>105</v>
          </cell>
          <cell r="G480">
            <v>8.4</v>
          </cell>
          <cell r="H480">
            <v>0</v>
          </cell>
          <cell r="I480">
            <v>100.8</v>
          </cell>
          <cell r="J480">
            <v>4.2</v>
          </cell>
          <cell r="K480">
            <v>0.96</v>
          </cell>
          <cell r="L480">
            <v>100.8</v>
          </cell>
          <cell r="M480" t="str">
            <v>5100.15 - Benefits Cell Phone Allowance</v>
          </cell>
        </row>
        <row r="481">
          <cell r="A481" t="str">
            <v>660.40.50.001-5100.15</v>
          </cell>
          <cell r="B481" t="str">
            <v>5100.15</v>
          </cell>
          <cell r="C481" t="str">
            <v>660.40.50.001</v>
          </cell>
          <cell r="D481">
            <v>1008</v>
          </cell>
          <cell r="E481">
            <v>0</v>
          </cell>
          <cell r="F481">
            <v>1008</v>
          </cell>
          <cell r="G481">
            <v>30</v>
          </cell>
          <cell r="H481">
            <v>0</v>
          </cell>
          <cell r="I481">
            <v>360</v>
          </cell>
          <cell r="J481">
            <v>648</v>
          </cell>
          <cell r="K481">
            <v>0.36</v>
          </cell>
          <cell r="L481">
            <v>738</v>
          </cell>
          <cell r="M481" t="str">
            <v>5100.15 - Benefits Cell Phone Allowance</v>
          </cell>
        </row>
        <row r="482">
          <cell r="A482" t="str">
            <v>660.40.55.060-5100.15</v>
          </cell>
          <cell r="B482" t="str">
            <v>5100.15</v>
          </cell>
          <cell r="C482" t="str">
            <v>660.40.55.060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 t="str">
            <v>+++</v>
          </cell>
          <cell r="L482">
            <v>0</v>
          </cell>
          <cell r="M482" t="str">
            <v>5100.15 - Benefits Cell Phone Allowance</v>
          </cell>
        </row>
        <row r="483">
          <cell r="A483" t="str">
            <v>660.40.55.500-5100.15</v>
          </cell>
          <cell r="B483" t="str">
            <v>5100.15</v>
          </cell>
          <cell r="C483" t="str">
            <v>660.40.55.500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 t="str">
            <v>+++</v>
          </cell>
          <cell r="L483">
            <v>0</v>
          </cell>
          <cell r="M483" t="str">
            <v>5100.15 - Benefits Cell Phone Allowance</v>
          </cell>
        </row>
        <row r="484">
          <cell r="A484" t="str">
            <v>660.40.55.510-5100.15</v>
          </cell>
          <cell r="B484" t="str">
            <v>5100.15</v>
          </cell>
          <cell r="C484" t="str">
            <v>660.40.55.510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 t="str">
            <v>+++</v>
          </cell>
          <cell r="L484">
            <v>0</v>
          </cell>
          <cell r="M484" t="str">
            <v>5100.15 - Benefits Cell Phone Allowance</v>
          </cell>
        </row>
        <row r="485">
          <cell r="A485" t="str">
            <v>660.40.60.520-5100.15</v>
          </cell>
          <cell r="B485" t="str">
            <v>5100.15</v>
          </cell>
          <cell r="C485" t="str">
            <v>660.40.60.520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 t="str">
            <v>+++</v>
          </cell>
          <cell r="L485">
            <v>0</v>
          </cell>
          <cell r="M485" t="str">
            <v>5100.15 - Benefits Cell Phone Allowance</v>
          </cell>
        </row>
        <row r="486">
          <cell r="A486" t="str">
            <v>660.40.60.530-5100.15</v>
          </cell>
          <cell r="B486" t="str">
            <v>5100.15</v>
          </cell>
          <cell r="C486" t="str">
            <v>660.40.60.530</v>
          </cell>
          <cell r="D486">
            <v>0</v>
          </cell>
          <cell r="E486">
            <v>0</v>
          </cell>
          <cell r="F486">
            <v>0</v>
          </cell>
          <cell r="G486">
            <v>202.49</v>
          </cell>
          <cell r="H486">
            <v>0</v>
          </cell>
          <cell r="I486">
            <v>202.49</v>
          </cell>
          <cell r="J486">
            <v>-202.49</v>
          </cell>
          <cell r="K486" t="str">
            <v>+++</v>
          </cell>
          <cell r="L486">
            <v>0</v>
          </cell>
          <cell r="M486" t="str">
            <v>5100.15 - Benefits Cell Phone Allowance</v>
          </cell>
        </row>
        <row r="487">
          <cell r="A487" t="str">
            <v>660.40.75.001-5100.15</v>
          </cell>
          <cell r="B487" t="str">
            <v>5100.15</v>
          </cell>
          <cell r="C487" t="str">
            <v>660.40.75.001</v>
          </cell>
          <cell r="D487">
            <v>1080</v>
          </cell>
          <cell r="E487">
            <v>0</v>
          </cell>
          <cell r="F487">
            <v>1080</v>
          </cell>
          <cell r="G487">
            <v>90</v>
          </cell>
          <cell r="H487">
            <v>0</v>
          </cell>
          <cell r="I487">
            <v>1080</v>
          </cell>
          <cell r="J487">
            <v>0</v>
          </cell>
          <cell r="K487">
            <v>1</v>
          </cell>
          <cell r="L487">
            <v>1080</v>
          </cell>
          <cell r="M487" t="str">
            <v>5100.15 - Benefits Cell Phone Allowance</v>
          </cell>
        </row>
        <row r="488">
          <cell r="A488" t="str">
            <v>660.40.75.075-5100.15</v>
          </cell>
          <cell r="B488" t="str">
            <v>5100.15</v>
          </cell>
          <cell r="C488" t="str">
            <v>660.40.75.075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 t="str">
            <v>+++</v>
          </cell>
          <cell r="L488">
            <v>0</v>
          </cell>
          <cell r="M488" t="str">
            <v>5100.15 - Benefits Cell Phone Allowance</v>
          </cell>
        </row>
        <row r="489">
          <cell r="A489" t="str">
            <v>660.40.75.610-5100.15</v>
          </cell>
          <cell r="B489" t="str">
            <v>5100.15</v>
          </cell>
          <cell r="C489" t="str">
            <v>660.40.75.610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 t="str">
            <v>+++</v>
          </cell>
          <cell r="L489">
            <v>0</v>
          </cell>
          <cell r="M489" t="str">
            <v>5100.15 - Benefits Cell Phone Allowance</v>
          </cell>
        </row>
        <row r="490">
          <cell r="A490" t="str">
            <v>660.40.75.620-5100.15</v>
          </cell>
          <cell r="B490" t="str">
            <v>5100.15</v>
          </cell>
          <cell r="C490" t="str">
            <v>660.40.75.620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 t="str">
            <v>+++</v>
          </cell>
          <cell r="L490">
            <v>0</v>
          </cell>
          <cell r="M490" t="str">
            <v>5100.15 - Benefits Cell Phone Allowance</v>
          </cell>
        </row>
        <row r="491">
          <cell r="A491" t="str">
            <v>660.40.75.630-5100.15</v>
          </cell>
          <cell r="B491" t="str">
            <v>5100.15</v>
          </cell>
          <cell r="C491" t="str">
            <v>660.40.75.630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 t="str">
            <v>+++</v>
          </cell>
          <cell r="L491">
            <v>0</v>
          </cell>
          <cell r="M491" t="str">
            <v>5100.15 - Benefits Cell Phone Allowance</v>
          </cell>
        </row>
        <row r="492">
          <cell r="A492" t="str">
            <v>660.45.40.000-5100.15</v>
          </cell>
          <cell r="B492" t="str">
            <v>5100.15</v>
          </cell>
          <cell r="C492" t="str">
            <v>660.45.40.000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 t="str">
            <v>+++</v>
          </cell>
          <cell r="L492">
            <v>0</v>
          </cell>
          <cell r="M492" t="str">
            <v>5100.15 - Benefits Cell Phone Allowance</v>
          </cell>
        </row>
        <row r="493">
          <cell r="A493" t="str">
            <v>660.45.41.000-5100.15</v>
          </cell>
          <cell r="B493" t="str">
            <v>5100.15</v>
          </cell>
          <cell r="C493" t="str">
            <v>660.45.41.000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 t="str">
            <v>+++</v>
          </cell>
          <cell r="L493">
            <v>0</v>
          </cell>
          <cell r="M493" t="str">
            <v>5100.15 - Benefits Cell Phone Allowance</v>
          </cell>
        </row>
        <row r="494">
          <cell r="A494" t="str">
            <v>660.45.50.000-5100.15</v>
          </cell>
          <cell r="B494" t="str">
            <v>5100.15</v>
          </cell>
          <cell r="C494" t="str">
            <v>660.45.50.000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 t="str">
            <v>+++</v>
          </cell>
          <cell r="L494">
            <v>0</v>
          </cell>
          <cell r="M494" t="str">
            <v>5100.15 - Benefits Cell Phone Allowance</v>
          </cell>
        </row>
        <row r="495">
          <cell r="A495" t="str">
            <v>660.05.00.150-5100.16</v>
          </cell>
          <cell r="B495" t="str">
            <v>5100.16</v>
          </cell>
          <cell r="C495" t="str">
            <v>660.05.00.150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 t="str">
            <v>+++</v>
          </cell>
          <cell r="L495">
            <v>0</v>
          </cell>
          <cell r="M495" t="str">
            <v>5100.16 - Benefits 1959 Survivor Retirement</v>
          </cell>
        </row>
        <row r="496">
          <cell r="A496" t="str">
            <v>660.05.00.160-5100.16</v>
          </cell>
          <cell r="B496" t="str">
            <v>5100.16</v>
          </cell>
          <cell r="C496" t="str">
            <v>660.05.00.160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 t="str">
            <v>+++</v>
          </cell>
          <cell r="L496">
            <v>0</v>
          </cell>
          <cell r="M496" t="str">
            <v>5100.16 - Benefits 1959 Survivor Retirement</v>
          </cell>
        </row>
        <row r="497">
          <cell r="A497" t="str">
            <v>660.07.00.170-5100.16</v>
          </cell>
          <cell r="B497" t="str">
            <v>5100.16</v>
          </cell>
          <cell r="C497" t="str">
            <v>660.07.00.170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 t="str">
            <v>+++</v>
          </cell>
          <cell r="L497">
            <v>0</v>
          </cell>
          <cell r="M497" t="str">
            <v>5100.16 - Benefits 1959 Survivor Retirement</v>
          </cell>
        </row>
        <row r="498">
          <cell r="A498" t="str">
            <v>660.11.00.250-5100.16</v>
          </cell>
          <cell r="B498" t="str">
            <v>5100.16</v>
          </cell>
          <cell r="C498" t="str">
            <v>660.11.00.250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 t="str">
            <v>+++</v>
          </cell>
          <cell r="L498">
            <v>0</v>
          </cell>
          <cell r="M498" t="str">
            <v>5100.16 - Benefits 1959 Survivor Retirement</v>
          </cell>
        </row>
        <row r="499">
          <cell r="A499" t="str">
            <v>660.40.50.001-5100.16</v>
          </cell>
          <cell r="B499" t="str">
            <v>5100.16</v>
          </cell>
          <cell r="C499" t="str">
            <v>660.40.50.001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 t="str">
            <v>+++</v>
          </cell>
          <cell r="L499">
            <v>0</v>
          </cell>
          <cell r="M499" t="str">
            <v>5100.16 - Benefits 1959 Survivor Retirement</v>
          </cell>
        </row>
        <row r="500">
          <cell r="A500" t="str">
            <v>660.40.55.500-5100.16</v>
          </cell>
          <cell r="B500" t="str">
            <v>5100.16</v>
          </cell>
          <cell r="C500" t="str">
            <v>660.40.55.500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 t="str">
            <v>+++</v>
          </cell>
          <cell r="L500">
            <v>0</v>
          </cell>
          <cell r="M500" t="str">
            <v>5100.16 - Benefits 1959 Survivor Retirement</v>
          </cell>
        </row>
        <row r="501">
          <cell r="A501" t="str">
            <v>660.40.55.510-5100.16</v>
          </cell>
          <cell r="B501" t="str">
            <v>5100.16</v>
          </cell>
          <cell r="C501" t="str">
            <v>660.40.55.510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 t="str">
            <v>+++</v>
          </cell>
          <cell r="L501">
            <v>0</v>
          </cell>
          <cell r="M501" t="str">
            <v>5100.16 - Benefits 1959 Survivor Retirement</v>
          </cell>
        </row>
        <row r="502">
          <cell r="A502" t="str">
            <v>660.40.60.520-5100.16</v>
          </cell>
          <cell r="B502" t="str">
            <v>5100.16</v>
          </cell>
          <cell r="C502" t="str">
            <v>660.40.60.520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 t="str">
            <v>+++</v>
          </cell>
          <cell r="L502">
            <v>0</v>
          </cell>
          <cell r="M502" t="str">
            <v>5100.16 - Benefits 1959 Survivor Retirement</v>
          </cell>
        </row>
        <row r="503">
          <cell r="A503" t="str">
            <v>660.40.60.530-5100.16</v>
          </cell>
          <cell r="B503" t="str">
            <v>5100.16</v>
          </cell>
          <cell r="C503" t="str">
            <v>660.40.60.530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 t="str">
            <v>+++</v>
          </cell>
          <cell r="L503">
            <v>0</v>
          </cell>
          <cell r="M503" t="str">
            <v>5100.16 - Benefits 1959 Survivor Retirement</v>
          </cell>
        </row>
        <row r="504">
          <cell r="A504" t="str">
            <v>660.05.00.150-5100.17</v>
          </cell>
          <cell r="B504" t="str">
            <v>5100.17</v>
          </cell>
          <cell r="C504" t="str">
            <v>660.05.00.150</v>
          </cell>
          <cell r="D504">
            <v>1215</v>
          </cell>
          <cell r="E504">
            <v>0</v>
          </cell>
          <cell r="F504">
            <v>1215</v>
          </cell>
          <cell r="G504">
            <v>113.71</v>
          </cell>
          <cell r="H504">
            <v>0</v>
          </cell>
          <cell r="I504">
            <v>828.02</v>
          </cell>
          <cell r="J504">
            <v>386.98</v>
          </cell>
          <cell r="K504">
            <v>0.68</v>
          </cell>
          <cell r="L504">
            <v>3461.84</v>
          </cell>
          <cell r="M504" t="str">
            <v xml:space="preserve">5100.17 - Benefits Other Post Employment Benefits </v>
          </cell>
        </row>
        <row r="505">
          <cell r="A505" t="str">
            <v>660.05.00.160-5100.17</v>
          </cell>
          <cell r="B505" t="str">
            <v>5100.17</v>
          </cell>
          <cell r="C505" t="str">
            <v>660.05.00.160</v>
          </cell>
          <cell r="D505">
            <v>8000</v>
          </cell>
          <cell r="E505">
            <v>0</v>
          </cell>
          <cell r="F505">
            <v>8000</v>
          </cell>
          <cell r="G505">
            <v>1178.6600000000001</v>
          </cell>
          <cell r="H505">
            <v>0</v>
          </cell>
          <cell r="I505">
            <v>7927.91</v>
          </cell>
          <cell r="J505">
            <v>72.09</v>
          </cell>
          <cell r="K505">
            <v>0.99</v>
          </cell>
          <cell r="L505">
            <v>7899.12</v>
          </cell>
          <cell r="M505" t="str">
            <v xml:space="preserve">5100.17 - Benefits Other Post Employment Benefits </v>
          </cell>
        </row>
        <row r="506">
          <cell r="A506" t="str">
            <v>660.11.00.250-5100.17</v>
          </cell>
          <cell r="B506" t="str">
            <v>5100.17</v>
          </cell>
          <cell r="C506" t="str">
            <v>660.11.00.250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 t="str">
            <v>+++</v>
          </cell>
          <cell r="L506">
            <v>0</v>
          </cell>
          <cell r="M506" t="str">
            <v xml:space="preserve">5100.17 - Benefits Other Post Employment Benefits </v>
          </cell>
        </row>
        <row r="507">
          <cell r="A507" t="str">
            <v>660.40.50.001-5100.17</v>
          </cell>
          <cell r="B507" t="str">
            <v>5100.17</v>
          </cell>
          <cell r="C507" t="str">
            <v>660.40.50.001</v>
          </cell>
          <cell r="D507">
            <v>4155</v>
          </cell>
          <cell r="E507">
            <v>0</v>
          </cell>
          <cell r="F507">
            <v>4155</v>
          </cell>
          <cell r="G507">
            <v>617.78</v>
          </cell>
          <cell r="H507">
            <v>0</v>
          </cell>
          <cell r="I507">
            <v>4122.33</v>
          </cell>
          <cell r="J507">
            <v>32.67</v>
          </cell>
          <cell r="K507">
            <v>0.99</v>
          </cell>
          <cell r="L507">
            <v>90756.18</v>
          </cell>
          <cell r="M507" t="str">
            <v xml:space="preserve">5100.17 - Benefits Other Post Employment Benefits </v>
          </cell>
        </row>
        <row r="508">
          <cell r="A508" t="str">
            <v>660.40.55.060-5100.17</v>
          </cell>
          <cell r="B508" t="str">
            <v>5100.17</v>
          </cell>
          <cell r="C508" t="str">
            <v>660.40.55.060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 t="str">
            <v>+++</v>
          </cell>
          <cell r="L508">
            <v>0</v>
          </cell>
          <cell r="M508" t="str">
            <v xml:space="preserve">5100.17 - Benefits Other Post Employment Benefits </v>
          </cell>
        </row>
        <row r="509">
          <cell r="A509" t="str">
            <v>660.40.55.500-5100.17</v>
          </cell>
          <cell r="B509" t="str">
            <v>5100.17</v>
          </cell>
          <cell r="C509" t="str">
            <v>660.40.55.500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 t="str">
            <v>+++</v>
          </cell>
          <cell r="L509">
            <v>0</v>
          </cell>
          <cell r="M509" t="str">
            <v xml:space="preserve">5100.17 - Benefits Other Post Employment Benefits </v>
          </cell>
        </row>
        <row r="510">
          <cell r="A510" t="str">
            <v>660.40.55.510-5100.17</v>
          </cell>
          <cell r="B510" t="str">
            <v>5100.17</v>
          </cell>
          <cell r="C510" t="str">
            <v>660.40.55.510</v>
          </cell>
          <cell r="D510">
            <v>2025</v>
          </cell>
          <cell r="E510">
            <v>0</v>
          </cell>
          <cell r="F510">
            <v>2025</v>
          </cell>
          <cell r="G510">
            <v>304.25</v>
          </cell>
          <cell r="H510">
            <v>0</v>
          </cell>
          <cell r="I510">
            <v>2023.75</v>
          </cell>
          <cell r="J510">
            <v>1.25</v>
          </cell>
          <cell r="K510">
            <v>1</v>
          </cell>
          <cell r="L510">
            <v>2667.9</v>
          </cell>
          <cell r="M510" t="str">
            <v xml:space="preserve">5100.17 - Benefits Other Post Employment Benefits </v>
          </cell>
        </row>
        <row r="511">
          <cell r="A511" t="str">
            <v>660.40.60.520-5100.17</v>
          </cell>
          <cell r="B511" t="str">
            <v>5100.17</v>
          </cell>
          <cell r="C511" t="str">
            <v>660.40.60.520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 t="str">
            <v>+++</v>
          </cell>
          <cell r="L511">
            <v>0</v>
          </cell>
          <cell r="M511" t="str">
            <v xml:space="preserve">5100.17 - Benefits Other Post Employment Benefits </v>
          </cell>
        </row>
        <row r="512">
          <cell r="A512" t="str">
            <v>660.40.60.530-5100.17</v>
          </cell>
          <cell r="B512" t="str">
            <v>5100.17</v>
          </cell>
          <cell r="C512" t="str">
            <v>660.40.60.530</v>
          </cell>
          <cell r="D512">
            <v>5360</v>
          </cell>
          <cell r="E512">
            <v>0</v>
          </cell>
          <cell r="F512">
            <v>5360</v>
          </cell>
          <cell r="G512">
            <v>1758.72</v>
          </cell>
          <cell r="H512">
            <v>0</v>
          </cell>
          <cell r="I512">
            <v>7965.97</v>
          </cell>
          <cell r="J512">
            <v>-2605.9699999999998</v>
          </cell>
          <cell r="K512">
            <v>1.49</v>
          </cell>
          <cell r="L512">
            <v>5356.74</v>
          </cell>
          <cell r="M512" t="str">
            <v xml:space="preserve">5100.17 - Benefits Other Post Employment Benefits </v>
          </cell>
        </row>
        <row r="513">
          <cell r="A513" t="str">
            <v>660.40.75.001-5100.17</v>
          </cell>
          <cell r="B513" t="str">
            <v>5100.17</v>
          </cell>
          <cell r="C513" t="str">
            <v>660.40.75.001</v>
          </cell>
          <cell r="D513">
            <v>56820</v>
          </cell>
          <cell r="E513">
            <v>0</v>
          </cell>
          <cell r="F513">
            <v>56820</v>
          </cell>
          <cell r="G513">
            <v>8977.69</v>
          </cell>
          <cell r="H513">
            <v>0</v>
          </cell>
          <cell r="I513">
            <v>61457.19</v>
          </cell>
          <cell r="J513">
            <v>-4637.1899999999996</v>
          </cell>
          <cell r="K513">
            <v>1.08</v>
          </cell>
          <cell r="L513">
            <v>56696.71</v>
          </cell>
          <cell r="M513" t="str">
            <v xml:space="preserve">5100.17 - Benefits Other Post Employment Benefits </v>
          </cell>
        </row>
        <row r="514">
          <cell r="A514" t="str">
            <v>660.40.75.075-5100.17</v>
          </cell>
          <cell r="B514" t="str">
            <v>5100.17</v>
          </cell>
          <cell r="C514" t="str">
            <v>660.40.75.075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 t="str">
            <v>+++</v>
          </cell>
          <cell r="L514">
            <v>0</v>
          </cell>
          <cell r="M514" t="str">
            <v xml:space="preserve">5100.17 - Benefits Other Post Employment Benefits </v>
          </cell>
        </row>
        <row r="515">
          <cell r="A515" t="str">
            <v>660.40.75.610-5100.17</v>
          </cell>
          <cell r="B515" t="str">
            <v>5100.17</v>
          </cell>
          <cell r="C515" t="str">
            <v>660.40.75.610</v>
          </cell>
          <cell r="D515">
            <v>0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 t="str">
            <v>+++</v>
          </cell>
          <cell r="L515">
            <v>0</v>
          </cell>
          <cell r="M515" t="str">
            <v xml:space="preserve">5100.17 - Benefits Other Post Employment Benefits </v>
          </cell>
        </row>
        <row r="516">
          <cell r="A516" t="str">
            <v>660.40.75.620-5100.17</v>
          </cell>
          <cell r="B516" t="str">
            <v>5100.17</v>
          </cell>
          <cell r="C516" t="str">
            <v>660.40.75.620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 t="str">
            <v>+++</v>
          </cell>
          <cell r="L516">
            <v>0</v>
          </cell>
          <cell r="M516" t="str">
            <v xml:space="preserve">5100.17 - Benefits Other Post Employment Benefits </v>
          </cell>
        </row>
        <row r="517">
          <cell r="A517" t="str">
            <v>660.40.75.630-5100.17</v>
          </cell>
          <cell r="B517" t="str">
            <v>5100.17</v>
          </cell>
          <cell r="C517" t="str">
            <v>660.40.75.630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 t="str">
            <v>+++</v>
          </cell>
          <cell r="L517">
            <v>0</v>
          </cell>
          <cell r="M517" t="str">
            <v xml:space="preserve">5100.17 - Benefits Other Post Employment Benefits </v>
          </cell>
        </row>
        <row r="518">
          <cell r="A518" t="str">
            <v>660.45.40.000-5100.17</v>
          </cell>
          <cell r="B518" t="str">
            <v>5100.17</v>
          </cell>
          <cell r="C518" t="str">
            <v>660.45.40.000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 t="str">
            <v>+++</v>
          </cell>
          <cell r="L518">
            <v>0</v>
          </cell>
          <cell r="M518" t="str">
            <v xml:space="preserve">5100.17 - Benefits Other Post Employment Benefits </v>
          </cell>
        </row>
        <row r="519">
          <cell r="A519" t="str">
            <v>660.45.41.000-5100.17</v>
          </cell>
          <cell r="B519" t="str">
            <v>5100.17</v>
          </cell>
          <cell r="C519" t="str">
            <v>660.45.41.000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 t="str">
            <v>+++</v>
          </cell>
          <cell r="L519">
            <v>0</v>
          </cell>
          <cell r="M519" t="str">
            <v xml:space="preserve">5100.17 - Benefits Other Post Employment Benefits </v>
          </cell>
        </row>
        <row r="520">
          <cell r="A520" t="str">
            <v>660.45.50.000-5100.17</v>
          </cell>
          <cell r="B520" t="str">
            <v>5100.17</v>
          </cell>
          <cell r="C520" t="str">
            <v>660.45.50.000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 t="str">
            <v>+++</v>
          </cell>
          <cell r="L520">
            <v>0</v>
          </cell>
          <cell r="M520" t="str">
            <v xml:space="preserve">5100.17 - Benefits Other Post Employment Benefits </v>
          </cell>
        </row>
        <row r="521">
          <cell r="A521" t="str">
            <v>660 - Solid W-5100.98</v>
          </cell>
          <cell r="B521" t="str">
            <v>5100.98</v>
          </cell>
          <cell r="C521" t="str">
            <v>660 - Solid W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 t="str">
            <v>+++</v>
          </cell>
          <cell r="L521">
            <v>0</v>
          </cell>
          <cell r="M521" t="str">
            <v>5100.98 - Benefits GASB 75 Expense</v>
          </cell>
        </row>
        <row r="522">
          <cell r="A522" t="str">
            <v>660.40.75.001-5100.98</v>
          </cell>
          <cell r="B522" t="str">
            <v>5100.98</v>
          </cell>
          <cell r="C522" t="str">
            <v>660.40.75.001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 t="str">
            <v>+++</v>
          </cell>
          <cell r="L522">
            <v>0</v>
          </cell>
          <cell r="M522" t="str">
            <v>5100.98 - Benefits GASB 75 Expense</v>
          </cell>
        </row>
        <row r="523">
          <cell r="A523" t="str">
            <v>660.40.75.001-5100.99</v>
          </cell>
          <cell r="B523" t="str">
            <v>5100.99</v>
          </cell>
          <cell r="C523" t="str">
            <v>660.40.75.001</v>
          </cell>
          <cell r="D523">
            <v>0</v>
          </cell>
          <cell r="E523">
            <v>0</v>
          </cell>
          <cell r="F523">
            <v>0</v>
          </cell>
          <cell r="G523">
            <v>-106209</v>
          </cell>
          <cell r="H523">
            <v>0</v>
          </cell>
          <cell r="I523">
            <v>-106209</v>
          </cell>
          <cell r="J523">
            <v>106209</v>
          </cell>
          <cell r="K523" t="str">
            <v>+++</v>
          </cell>
          <cell r="L523">
            <v>691593</v>
          </cell>
          <cell r="M523" t="str">
            <v>5100.99 - Benefits Pension Expense</v>
          </cell>
        </row>
        <row r="524">
          <cell r="A524" t="str">
            <v>660.05.00.150-6000.01</v>
          </cell>
          <cell r="B524" t="str">
            <v>6000.01</v>
          </cell>
          <cell r="C524" t="str">
            <v>660.05.00.150</v>
          </cell>
          <cell r="D524">
            <v>90000</v>
          </cell>
          <cell r="E524">
            <v>0</v>
          </cell>
          <cell r="F524">
            <v>90000</v>
          </cell>
          <cell r="G524">
            <v>3828.79</v>
          </cell>
          <cell r="H524">
            <v>0</v>
          </cell>
          <cell r="I524">
            <v>53144.47</v>
          </cell>
          <cell r="J524">
            <v>36855.53</v>
          </cell>
          <cell r="K524">
            <v>0.59</v>
          </cell>
          <cell r="L524">
            <v>44602.78</v>
          </cell>
          <cell r="M524" t="str">
            <v>6000.01 - Services General</v>
          </cell>
        </row>
        <row r="525">
          <cell r="A525" t="str">
            <v>660.40.55.060-6000.01</v>
          </cell>
          <cell r="B525" t="str">
            <v>6000.01</v>
          </cell>
          <cell r="C525" t="str">
            <v>660.40.55.060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 t="str">
            <v>+++</v>
          </cell>
          <cell r="L525">
            <v>0</v>
          </cell>
          <cell r="M525" t="str">
            <v>6000.01 - Services General</v>
          </cell>
        </row>
        <row r="526">
          <cell r="A526" t="str">
            <v>660.40.75.001-6000.01</v>
          </cell>
          <cell r="B526" t="str">
            <v>6000.01</v>
          </cell>
          <cell r="C526" t="str">
            <v>660.40.75.001</v>
          </cell>
          <cell r="D526">
            <v>0</v>
          </cell>
          <cell r="E526">
            <v>17495</v>
          </cell>
          <cell r="F526">
            <v>17495</v>
          </cell>
          <cell r="G526">
            <v>15152.5</v>
          </cell>
          <cell r="H526">
            <v>0</v>
          </cell>
          <cell r="I526">
            <v>15152.5</v>
          </cell>
          <cell r="J526">
            <v>2342.5</v>
          </cell>
          <cell r="K526">
            <v>0.87</v>
          </cell>
          <cell r="L526">
            <v>59189.8</v>
          </cell>
          <cell r="M526" t="str">
            <v>6000.01 - Services General</v>
          </cell>
        </row>
        <row r="527">
          <cell r="A527" t="str">
            <v>660.40.75.075-6000.01</v>
          </cell>
          <cell r="B527" t="str">
            <v>6000.01</v>
          </cell>
          <cell r="C527" t="str">
            <v>660.40.75.075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 t="str">
            <v>+++</v>
          </cell>
          <cell r="L527">
            <v>0</v>
          </cell>
          <cell r="M527" t="str">
            <v>6000.01 - Services General</v>
          </cell>
        </row>
        <row r="528">
          <cell r="A528" t="str">
            <v>660.40.75.560-6000.01</v>
          </cell>
          <cell r="B528" t="str">
            <v>6000.01</v>
          </cell>
          <cell r="C528" t="str">
            <v>660.40.75.560</v>
          </cell>
          <cell r="D528">
            <v>0</v>
          </cell>
          <cell r="E528">
            <v>0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 t="str">
            <v>+++</v>
          </cell>
          <cell r="L528">
            <v>0</v>
          </cell>
          <cell r="M528" t="str">
            <v>6000.01 - Services General</v>
          </cell>
        </row>
        <row r="529">
          <cell r="A529" t="str">
            <v>660.45.40.000-6000.01</v>
          </cell>
          <cell r="B529" t="str">
            <v>6000.01</v>
          </cell>
          <cell r="C529" t="str">
            <v>660.45.40.000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 t="str">
            <v>+++</v>
          </cell>
          <cell r="L529">
            <v>0</v>
          </cell>
          <cell r="M529" t="str">
            <v>6000.01 - Services General</v>
          </cell>
        </row>
        <row r="530">
          <cell r="A530" t="str">
            <v>660.45.41.000-6000.01</v>
          </cell>
          <cell r="B530" t="str">
            <v>6000.01</v>
          </cell>
          <cell r="C530" t="str">
            <v>660.45.41.000</v>
          </cell>
          <cell r="D530">
            <v>0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 t="str">
            <v>+++</v>
          </cell>
          <cell r="L530">
            <v>0</v>
          </cell>
          <cell r="M530" t="str">
            <v>6000.01 - Services General</v>
          </cell>
        </row>
        <row r="531">
          <cell r="A531" t="str">
            <v>660.45.50.000-6000.01</v>
          </cell>
          <cell r="B531" t="str">
            <v>6000.01</v>
          </cell>
          <cell r="C531" t="str">
            <v>660.45.50.000</v>
          </cell>
          <cell r="D531">
            <v>0</v>
          </cell>
          <cell r="E531">
            <v>0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 t="str">
            <v>+++</v>
          </cell>
          <cell r="L531">
            <v>0</v>
          </cell>
          <cell r="M531" t="str">
            <v>6000.01 - Services General</v>
          </cell>
        </row>
        <row r="532">
          <cell r="A532" t="str">
            <v>660.40.55.060-6000.07</v>
          </cell>
          <cell r="B532" t="str">
            <v>6000.07</v>
          </cell>
          <cell r="C532" t="str">
            <v>660.40.55.060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 t="str">
            <v>+++</v>
          </cell>
          <cell r="L532">
            <v>0</v>
          </cell>
          <cell r="M532" t="str">
            <v>6000.07 - Services Weed Abatement</v>
          </cell>
        </row>
        <row r="533">
          <cell r="A533" t="str">
            <v>660.40.75.075-6000.07</v>
          </cell>
          <cell r="B533" t="str">
            <v>6000.07</v>
          </cell>
          <cell r="C533" t="str">
            <v>660.40.75.075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 t="str">
            <v>+++</v>
          </cell>
          <cell r="L533">
            <v>0</v>
          </cell>
          <cell r="M533" t="str">
            <v>6000.07 - Services Weed Abatement</v>
          </cell>
        </row>
        <row r="534">
          <cell r="A534" t="str">
            <v>660.40.55.060-6000.09</v>
          </cell>
          <cell r="B534" t="str">
            <v>6000.09</v>
          </cell>
          <cell r="C534" t="str">
            <v>660.40.55.060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 t="str">
            <v>+++</v>
          </cell>
          <cell r="L534">
            <v>0</v>
          </cell>
          <cell r="M534" t="str">
            <v>6000.09 - Services Uniform</v>
          </cell>
        </row>
        <row r="535">
          <cell r="A535" t="str">
            <v>660.40.75.001-6000.09</v>
          </cell>
          <cell r="B535" t="str">
            <v>6000.09</v>
          </cell>
          <cell r="C535" t="str">
            <v>660.40.75.001</v>
          </cell>
          <cell r="D535">
            <v>0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 t="str">
            <v>+++</v>
          </cell>
          <cell r="L535">
            <v>0</v>
          </cell>
          <cell r="M535" t="str">
            <v>6000.09 - Services Uniform</v>
          </cell>
        </row>
        <row r="536">
          <cell r="A536" t="str">
            <v>660.40.75.075-6000.09</v>
          </cell>
          <cell r="B536" t="str">
            <v>6000.09</v>
          </cell>
          <cell r="C536" t="str">
            <v>660.40.75.075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 t="str">
            <v>+++</v>
          </cell>
          <cell r="L536">
            <v>0</v>
          </cell>
          <cell r="M536" t="str">
            <v>6000.09 - Services Uniform</v>
          </cell>
        </row>
        <row r="537">
          <cell r="A537" t="str">
            <v>660.40.75.610-6000.09</v>
          </cell>
          <cell r="B537" t="str">
            <v>6000.09</v>
          </cell>
          <cell r="C537" t="str">
            <v>660.40.75.610</v>
          </cell>
          <cell r="D537">
            <v>3000</v>
          </cell>
          <cell r="E537">
            <v>0</v>
          </cell>
          <cell r="F537">
            <v>3000</v>
          </cell>
          <cell r="G537">
            <v>132.05000000000001</v>
          </cell>
          <cell r="H537">
            <v>0</v>
          </cell>
          <cell r="I537">
            <v>2240.96</v>
          </cell>
          <cell r="J537">
            <v>759.04</v>
          </cell>
          <cell r="K537">
            <v>0.75</v>
          </cell>
          <cell r="L537">
            <v>2083.36</v>
          </cell>
          <cell r="M537" t="str">
            <v>6000.09 - Services Uniform</v>
          </cell>
        </row>
        <row r="538">
          <cell r="A538" t="str">
            <v>660.40.75.620-6000.09</v>
          </cell>
          <cell r="B538" t="str">
            <v>6000.09</v>
          </cell>
          <cell r="C538" t="str">
            <v>660.40.75.620</v>
          </cell>
          <cell r="D538">
            <v>4000</v>
          </cell>
          <cell r="E538">
            <v>0</v>
          </cell>
          <cell r="F538">
            <v>4000</v>
          </cell>
          <cell r="G538">
            <v>268.45</v>
          </cell>
          <cell r="H538">
            <v>0</v>
          </cell>
          <cell r="I538">
            <v>4243.8599999999997</v>
          </cell>
          <cell r="J538">
            <v>-243.86</v>
          </cell>
          <cell r="K538">
            <v>1.06</v>
          </cell>
          <cell r="L538">
            <v>4201.0600000000004</v>
          </cell>
          <cell r="M538" t="str">
            <v>6000.09 - Services Uniform</v>
          </cell>
        </row>
        <row r="539">
          <cell r="A539" t="str">
            <v>660.40.75.630-6000.09</v>
          </cell>
          <cell r="B539" t="str">
            <v>6000.09</v>
          </cell>
          <cell r="C539" t="str">
            <v>660.40.75.630</v>
          </cell>
          <cell r="D539">
            <v>650</v>
          </cell>
          <cell r="E539">
            <v>0</v>
          </cell>
          <cell r="F539">
            <v>650</v>
          </cell>
          <cell r="G539">
            <v>39.6</v>
          </cell>
          <cell r="H539">
            <v>0</v>
          </cell>
          <cell r="I539">
            <v>354.11</v>
          </cell>
          <cell r="J539">
            <v>295.89</v>
          </cell>
          <cell r="K539">
            <v>0.54</v>
          </cell>
          <cell r="L539">
            <v>641.99</v>
          </cell>
          <cell r="M539" t="str">
            <v>6000.09 - Services Uniform</v>
          </cell>
        </row>
        <row r="540">
          <cell r="A540" t="str">
            <v>660.40.55.060-6000.10</v>
          </cell>
          <cell r="B540" t="str">
            <v>6000.10</v>
          </cell>
          <cell r="C540" t="str">
            <v>660.40.55.060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 t="str">
            <v>+++</v>
          </cell>
          <cell r="L540">
            <v>0</v>
          </cell>
          <cell r="M540" t="str">
            <v>6000.10 - Services Consultant</v>
          </cell>
        </row>
        <row r="541">
          <cell r="A541" t="str">
            <v>660.40.75.075-6000.10</v>
          </cell>
          <cell r="B541" t="str">
            <v>6000.10</v>
          </cell>
          <cell r="C541" t="str">
            <v>660.40.75.075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 t="str">
            <v>+++</v>
          </cell>
          <cell r="L541">
            <v>0</v>
          </cell>
          <cell r="M541" t="str">
            <v>6000.10 - Services Consultant</v>
          </cell>
        </row>
        <row r="542">
          <cell r="A542" t="str">
            <v>660.45.40.000-6000.10</v>
          </cell>
          <cell r="B542" t="str">
            <v>6000.10</v>
          </cell>
          <cell r="C542" t="str">
            <v>660.45.40.000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 t="str">
            <v>+++</v>
          </cell>
          <cell r="L542">
            <v>0</v>
          </cell>
          <cell r="M542" t="str">
            <v>6000.10 - Services Consultant</v>
          </cell>
        </row>
        <row r="543">
          <cell r="A543" t="str">
            <v>660.45.41.000-6000.10</v>
          </cell>
          <cell r="B543" t="str">
            <v>6000.10</v>
          </cell>
          <cell r="C543" t="str">
            <v>660.45.41.000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 t="str">
            <v>+++</v>
          </cell>
          <cell r="L543">
            <v>0</v>
          </cell>
          <cell r="M543" t="str">
            <v>6000.10 - Services Consultant</v>
          </cell>
        </row>
        <row r="544">
          <cell r="A544" t="str">
            <v>660.45.50.000-6000.10</v>
          </cell>
          <cell r="B544" t="str">
            <v>6000.10</v>
          </cell>
          <cell r="C544" t="str">
            <v>660.45.50.000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 t="str">
            <v>+++</v>
          </cell>
          <cell r="L544">
            <v>0</v>
          </cell>
          <cell r="M544" t="str">
            <v>6000.10 - Services Consultant</v>
          </cell>
        </row>
        <row r="545">
          <cell r="A545" t="str">
            <v>660.40.55.060-6000.12</v>
          </cell>
          <cell r="B545" t="str">
            <v>6000.12</v>
          </cell>
          <cell r="C545" t="str">
            <v>660.40.55.060</v>
          </cell>
          <cell r="D545">
            <v>0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 t="str">
            <v>+++</v>
          </cell>
          <cell r="L545">
            <v>0</v>
          </cell>
          <cell r="M545" t="str">
            <v>6000.12 - Services Contract Services</v>
          </cell>
        </row>
        <row r="546">
          <cell r="A546" t="str">
            <v>660.40.75.075-6000.12</v>
          </cell>
          <cell r="B546" t="str">
            <v>6000.12</v>
          </cell>
          <cell r="C546" t="str">
            <v>660.40.75.075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 t="str">
            <v>+++</v>
          </cell>
          <cell r="L546">
            <v>0</v>
          </cell>
          <cell r="M546" t="str">
            <v>6000.12 - Services Contract Services</v>
          </cell>
        </row>
        <row r="547">
          <cell r="A547" t="str">
            <v>660.40.75.610-6000.12</v>
          </cell>
          <cell r="B547" t="str">
            <v>6000.12</v>
          </cell>
          <cell r="C547" t="str">
            <v>660.40.75.610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 t="str">
            <v>+++</v>
          </cell>
          <cell r="L547">
            <v>150</v>
          </cell>
          <cell r="M547" t="str">
            <v>6000.12 - Services Contract Services</v>
          </cell>
        </row>
        <row r="548">
          <cell r="A548" t="str">
            <v>660.40.75.620-6000.12</v>
          </cell>
          <cell r="B548" t="str">
            <v>6000.12</v>
          </cell>
          <cell r="C548" t="str">
            <v>660.40.75.620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 t="str">
            <v>+++</v>
          </cell>
          <cell r="L548">
            <v>9478.34</v>
          </cell>
          <cell r="M548" t="str">
            <v>6000.12 - Services Contract Services</v>
          </cell>
        </row>
        <row r="549">
          <cell r="A549" t="str">
            <v>660.45.40.000-6000.12</v>
          </cell>
          <cell r="B549" t="str">
            <v>6000.12</v>
          </cell>
          <cell r="C549" t="str">
            <v>660.45.40.000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 t="str">
            <v>+++</v>
          </cell>
          <cell r="L549">
            <v>0</v>
          </cell>
          <cell r="M549" t="str">
            <v>6000.12 - Services Contract Services</v>
          </cell>
        </row>
        <row r="550">
          <cell r="A550" t="str">
            <v>660.45.41.000-6000.12</v>
          </cell>
          <cell r="B550" t="str">
            <v>6000.12</v>
          </cell>
          <cell r="C550" t="str">
            <v>660.45.41.000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 t="str">
            <v>+++</v>
          </cell>
          <cell r="L550">
            <v>0</v>
          </cell>
          <cell r="M550" t="str">
            <v>6000.12 - Services Contract Services</v>
          </cell>
        </row>
        <row r="551">
          <cell r="A551" t="str">
            <v>660.45.50.000-6000.12</v>
          </cell>
          <cell r="B551" t="str">
            <v>6000.12</v>
          </cell>
          <cell r="C551" t="str">
            <v>660.45.50.000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 t="str">
            <v>+++</v>
          </cell>
          <cell r="L551">
            <v>0</v>
          </cell>
          <cell r="M551" t="str">
            <v>6000.12 - Services Contract Services</v>
          </cell>
        </row>
        <row r="552">
          <cell r="A552" t="str">
            <v>660.40.55.060-6000.13</v>
          </cell>
          <cell r="B552" t="str">
            <v>6000.13</v>
          </cell>
          <cell r="C552" t="str">
            <v>660.40.55.060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 t="str">
            <v>+++</v>
          </cell>
          <cell r="L552">
            <v>0</v>
          </cell>
          <cell r="M552" t="str">
            <v>6000.13 - Services Compliance Monitoring</v>
          </cell>
        </row>
        <row r="553">
          <cell r="A553" t="str">
            <v>660.40.75.075-6000.13</v>
          </cell>
          <cell r="B553" t="str">
            <v>6000.13</v>
          </cell>
          <cell r="C553" t="str">
            <v>660.40.75.075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 t="str">
            <v>+++</v>
          </cell>
          <cell r="L553">
            <v>0</v>
          </cell>
          <cell r="M553" t="str">
            <v>6000.13 - Services Compliance Monitoring</v>
          </cell>
        </row>
        <row r="554">
          <cell r="A554" t="str">
            <v>660.45.40.000-6000.13</v>
          </cell>
          <cell r="B554" t="str">
            <v>6000.13</v>
          </cell>
          <cell r="C554" t="str">
            <v>660.45.40.000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 t="str">
            <v>+++</v>
          </cell>
          <cell r="L554">
            <v>0</v>
          </cell>
          <cell r="M554" t="str">
            <v>6000.13 - Services Compliance Monitoring</v>
          </cell>
        </row>
        <row r="555">
          <cell r="A555" t="str">
            <v>660.45.41.000-6000.13</v>
          </cell>
          <cell r="B555" t="str">
            <v>6000.13</v>
          </cell>
          <cell r="C555" t="str">
            <v>660.45.41.000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 t="str">
            <v>+++</v>
          </cell>
          <cell r="L555">
            <v>0</v>
          </cell>
          <cell r="M555" t="str">
            <v>6000.13 - Services Compliance Monitoring</v>
          </cell>
        </row>
        <row r="556">
          <cell r="A556" t="str">
            <v>660.45.50.000-6000.13</v>
          </cell>
          <cell r="B556" t="str">
            <v>6000.13</v>
          </cell>
          <cell r="C556" t="str">
            <v>660.45.50.000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 t="str">
            <v>+++</v>
          </cell>
          <cell r="L556">
            <v>0</v>
          </cell>
          <cell r="M556" t="str">
            <v>6000.13 - Services Compliance Monitoring</v>
          </cell>
        </row>
        <row r="557">
          <cell r="A557" t="str">
            <v>660.40.55.060-6000.14</v>
          </cell>
          <cell r="B557" t="str">
            <v>6000.14</v>
          </cell>
          <cell r="C557" t="str">
            <v>660.40.55.060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 t="str">
            <v>+++</v>
          </cell>
          <cell r="L557">
            <v>0</v>
          </cell>
          <cell r="M557" t="str">
            <v>6000.14 - Services IW Pre Analysis</v>
          </cell>
        </row>
        <row r="558">
          <cell r="A558" t="str">
            <v>660.40.75.075-6000.14</v>
          </cell>
          <cell r="B558" t="str">
            <v>6000.14</v>
          </cell>
          <cell r="C558" t="str">
            <v>660.40.75.075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 t="str">
            <v>+++</v>
          </cell>
          <cell r="L558">
            <v>0</v>
          </cell>
          <cell r="M558" t="str">
            <v>6000.14 - Services IW Pre Analysis</v>
          </cell>
        </row>
        <row r="559">
          <cell r="A559" t="str">
            <v>660.45.40.000-6000.14</v>
          </cell>
          <cell r="B559" t="str">
            <v>6000.14</v>
          </cell>
          <cell r="C559" t="str">
            <v>660.45.40.000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 t="str">
            <v>+++</v>
          </cell>
          <cell r="L559">
            <v>0</v>
          </cell>
          <cell r="M559" t="str">
            <v>6000.14 - Services IW Pre Analysis</v>
          </cell>
        </row>
        <row r="560">
          <cell r="A560" t="str">
            <v>660.45.41.000-6000.14</v>
          </cell>
          <cell r="B560" t="str">
            <v>6000.14</v>
          </cell>
          <cell r="C560" t="str">
            <v>660.45.41.000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 t="str">
            <v>+++</v>
          </cell>
          <cell r="L560">
            <v>0</v>
          </cell>
          <cell r="M560" t="str">
            <v>6000.14 - Services IW Pre Analysis</v>
          </cell>
        </row>
        <row r="561">
          <cell r="A561" t="str">
            <v>660.45.50.000-6000.14</v>
          </cell>
          <cell r="B561" t="str">
            <v>6000.14</v>
          </cell>
          <cell r="C561" t="str">
            <v>660.45.50.000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 t="str">
            <v>+++</v>
          </cell>
          <cell r="L561">
            <v>0</v>
          </cell>
          <cell r="M561" t="str">
            <v>6000.14 - Services IW Pre Analysis</v>
          </cell>
        </row>
        <row r="562">
          <cell r="A562" t="str">
            <v>660.05.00.160-6000.15</v>
          </cell>
          <cell r="B562" t="str">
            <v>6000.15</v>
          </cell>
          <cell r="C562" t="str">
            <v>660.05.00.160</v>
          </cell>
          <cell r="D562">
            <v>85000</v>
          </cell>
          <cell r="E562">
            <v>0</v>
          </cell>
          <cell r="F562">
            <v>85000</v>
          </cell>
          <cell r="G562">
            <v>10020.219999999999</v>
          </cell>
          <cell r="H562">
            <v>0</v>
          </cell>
          <cell r="I562">
            <v>77051.75</v>
          </cell>
          <cell r="J562">
            <v>7948.25</v>
          </cell>
          <cell r="K562">
            <v>0.91</v>
          </cell>
          <cell r="L562">
            <v>76741.179999999993</v>
          </cell>
          <cell r="M562" t="str">
            <v>6000.15 - Services Utility Statement Processing</v>
          </cell>
        </row>
        <row r="563">
          <cell r="A563" t="str">
            <v>660.40.75.001-6000.15</v>
          </cell>
          <cell r="B563" t="str">
            <v>6000.15</v>
          </cell>
          <cell r="C563" t="str">
            <v>660.40.75.001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 t="str">
            <v>+++</v>
          </cell>
          <cell r="L563">
            <v>0</v>
          </cell>
          <cell r="M563" t="str">
            <v>6000.15 - Services Utility Statement Processing</v>
          </cell>
        </row>
        <row r="564">
          <cell r="A564" t="str">
            <v>660.40.55.060-6000.18</v>
          </cell>
          <cell r="B564" t="str">
            <v>6000.18</v>
          </cell>
          <cell r="C564" t="str">
            <v>660.40.55.060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 t="str">
            <v>+++</v>
          </cell>
          <cell r="L564">
            <v>0</v>
          </cell>
          <cell r="M564" t="str">
            <v>6000.18 - Services Legal</v>
          </cell>
        </row>
        <row r="565">
          <cell r="A565" t="str">
            <v>660.40.75.001-6000.18</v>
          </cell>
          <cell r="B565" t="str">
            <v>6000.18</v>
          </cell>
          <cell r="C565" t="str">
            <v>660.40.75.001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 t="str">
            <v>+++</v>
          </cell>
          <cell r="L565">
            <v>8695.34</v>
          </cell>
          <cell r="M565" t="str">
            <v>6000.18 - Services Legal</v>
          </cell>
        </row>
        <row r="566">
          <cell r="A566" t="str">
            <v>660.40.75.075-6000.18</v>
          </cell>
          <cell r="B566" t="str">
            <v>6000.18</v>
          </cell>
          <cell r="C566" t="str">
            <v>660.40.75.075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 t="str">
            <v>+++</v>
          </cell>
          <cell r="L566">
            <v>0</v>
          </cell>
          <cell r="M566" t="str">
            <v>6000.18 - Services Legal</v>
          </cell>
        </row>
        <row r="567">
          <cell r="A567" t="str">
            <v>660.45.40.000-6000.18</v>
          </cell>
          <cell r="B567" t="str">
            <v>6000.18</v>
          </cell>
          <cell r="C567" t="str">
            <v>660.45.40.000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 t="str">
            <v>+++</v>
          </cell>
          <cell r="L567">
            <v>0</v>
          </cell>
          <cell r="M567" t="str">
            <v>6000.18 - Services Legal</v>
          </cell>
        </row>
        <row r="568">
          <cell r="A568" t="str">
            <v>660.45.41.000-6000.18</v>
          </cell>
          <cell r="B568" t="str">
            <v>6000.18</v>
          </cell>
          <cell r="C568" t="str">
            <v>660.45.41.000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 t="str">
            <v>+++</v>
          </cell>
          <cell r="L568">
            <v>0</v>
          </cell>
          <cell r="M568" t="str">
            <v>6000.18 - Services Legal</v>
          </cell>
        </row>
        <row r="569">
          <cell r="A569" t="str">
            <v>660.45.50.000-6000.18</v>
          </cell>
          <cell r="B569" t="str">
            <v>6000.18</v>
          </cell>
          <cell r="C569" t="str">
            <v>660.45.50.000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 t="str">
            <v>+++</v>
          </cell>
          <cell r="L569">
            <v>0</v>
          </cell>
          <cell r="M569" t="str">
            <v>6000.18 - Services Legal</v>
          </cell>
        </row>
        <row r="570">
          <cell r="A570" t="str">
            <v>660.40.50.001-6000.19</v>
          </cell>
          <cell r="B570" t="str">
            <v>6000.19</v>
          </cell>
          <cell r="C570" t="str">
            <v>660.40.50.001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 t="str">
            <v>+++</v>
          </cell>
          <cell r="L570">
            <v>0</v>
          </cell>
          <cell r="M570" t="str">
            <v>6000.19 - Services Labor Relations</v>
          </cell>
        </row>
        <row r="571">
          <cell r="A571" t="str">
            <v>660.05.00.150-6000.35</v>
          </cell>
          <cell r="B571" t="str">
            <v>6000.35</v>
          </cell>
          <cell r="C571" t="str">
            <v>660.05.00.150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 t="str">
            <v>+++</v>
          </cell>
          <cell r="L571">
            <v>0</v>
          </cell>
          <cell r="M571" t="str">
            <v>6000.35 - Services Accounting and Auditing</v>
          </cell>
        </row>
        <row r="572">
          <cell r="A572" t="str">
            <v>660.05.00.160-6000.35</v>
          </cell>
          <cell r="B572" t="str">
            <v>6000.35</v>
          </cell>
          <cell r="C572" t="str">
            <v>660.05.00.160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 t="str">
            <v>+++</v>
          </cell>
          <cell r="L572">
            <v>0</v>
          </cell>
          <cell r="M572" t="str">
            <v>6000.35 - Services Accounting and Auditing</v>
          </cell>
        </row>
        <row r="573">
          <cell r="A573" t="str">
            <v>660.05.00.150-6000.36</v>
          </cell>
          <cell r="B573" t="str">
            <v>6000.36</v>
          </cell>
          <cell r="C573" t="str">
            <v>660.05.00.150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 t="str">
            <v>+++</v>
          </cell>
          <cell r="L573">
            <v>0</v>
          </cell>
          <cell r="M573" t="str">
            <v>6000.36 - Services Banking and Credit Card Fees</v>
          </cell>
        </row>
        <row r="574">
          <cell r="A574" t="str">
            <v>660.05.00.160-6000.36</v>
          </cell>
          <cell r="B574" t="str">
            <v>6000.36</v>
          </cell>
          <cell r="C574" t="str">
            <v>660.05.00.160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 t="str">
            <v>+++</v>
          </cell>
          <cell r="L574">
            <v>0</v>
          </cell>
          <cell r="M574" t="str">
            <v>6000.36 - Services Banking and Credit Card Fees</v>
          </cell>
        </row>
        <row r="575">
          <cell r="A575" t="str">
            <v>660.05.00.150-6000.37</v>
          </cell>
          <cell r="B575" t="str">
            <v>6000.37</v>
          </cell>
          <cell r="C575" t="str">
            <v>660.05.00.150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 t="str">
            <v>+++</v>
          </cell>
          <cell r="L575">
            <v>0</v>
          </cell>
          <cell r="M575" t="str">
            <v>6000.37 - Services Printing and Publication</v>
          </cell>
        </row>
        <row r="576">
          <cell r="A576" t="str">
            <v>660.05.00.160-6000.37</v>
          </cell>
          <cell r="B576" t="str">
            <v>6000.37</v>
          </cell>
          <cell r="C576" t="str">
            <v>660.05.00.160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 t="str">
            <v>+++</v>
          </cell>
          <cell r="L576">
            <v>0</v>
          </cell>
          <cell r="M576" t="str">
            <v>6000.37 - Services Printing and Publication</v>
          </cell>
        </row>
        <row r="577">
          <cell r="A577" t="str">
            <v>660.05.00.150-6000.38</v>
          </cell>
          <cell r="B577" t="str">
            <v>6000.38</v>
          </cell>
          <cell r="C577" t="str">
            <v>660.05.00.150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 t="str">
            <v>+++</v>
          </cell>
          <cell r="L577">
            <v>0</v>
          </cell>
          <cell r="M577" t="str">
            <v>6000.38 - Services Building Alarms and Security</v>
          </cell>
        </row>
        <row r="578">
          <cell r="A578" t="str">
            <v>660.05.00.160-6000.38</v>
          </cell>
          <cell r="B578" t="str">
            <v>6000.38</v>
          </cell>
          <cell r="C578" t="str">
            <v>660.05.00.160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 t="str">
            <v>+++</v>
          </cell>
          <cell r="L578">
            <v>0</v>
          </cell>
          <cell r="M578" t="str">
            <v>6000.38 - Services Building Alarms and Security</v>
          </cell>
        </row>
        <row r="579">
          <cell r="A579" t="str">
            <v>660.40.55.060-6100.01</v>
          </cell>
          <cell r="B579" t="str">
            <v>6100.01</v>
          </cell>
          <cell r="C579" t="str">
            <v>660.40.55.060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 t="str">
            <v>+++</v>
          </cell>
          <cell r="L579">
            <v>0</v>
          </cell>
          <cell r="M579" t="str">
            <v>6100.01 - Utilities Electric</v>
          </cell>
        </row>
        <row r="580">
          <cell r="A580" t="str">
            <v>660.40.75.001-6100.01</v>
          </cell>
          <cell r="B580" t="str">
            <v>6100.01</v>
          </cell>
          <cell r="C580" t="str">
            <v>660.40.75.001</v>
          </cell>
          <cell r="D580">
            <v>10200</v>
          </cell>
          <cell r="E580">
            <v>0</v>
          </cell>
          <cell r="F580">
            <v>10200</v>
          </cell>
          <cell r="G580">
            <v>1304.24</v>
          </cell>
          <cell r="H580">
            <v>0</v>
          </cell>
          <cell r="I580">
            <v>7884.14</v>
          </cell>
          <cell r="J580">
            <v>2315.86</v>
          </cell>
          <cell r="K580">
            <v>0.77</v>
          </cell>
          <cell r="L580">
            <v>8342.9</v>
          </cell>
          <cell r="M580" t="str">
            <v>6100.01 - Utilities Electric</v>
          </cell>
        </row>
        <row r="581">
          <cell r="A581" t="str">
            <v>660.40.75.075-6100.01</v>
          </cell>
          <cell r="B581" t="str">
            <v>6100.01</v>
          </cell>
          <cell r="C581" t="str">
            <v>660.40.75.075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 t="str">
            <v>+++</v>
          </cell>
          <cell r="L581">
            <v>0</v>
          </cell>
          <cell r="M581" t="str">
            <v>6100.01 - Utilities Electric</v>
          </cell>
        </row>
        <row r="582">
          <cell r="A582" t="str">
            <v>660.45.40.000-6100.01</v>
          </cell>
          <cell r="B582" t="str">
            <v>6100.01</v>
          </cell>
          <cell r="C582" t="str">
            <v>660.45.40.000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 t="str">
            <v>+++</v>
          </cell>
          <cell r="L582">
            <v>0</v>
          </cell>
          <cell r="M582" t="str">
            <v>6100.01 - Utilities Electric</v>
          </cell>
        </row>
        <row r="583">
          <cell r="A583" t="str">
            <v>660.45.41.000-6100.01</v>
          </cell>
          <cell r="B583" t="str">
            <v>6100.01</v>
          </cell>
          <cell r="C583" t="str">
            <v>660.45.41.000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 t="str">
            <v>+++</v>
          </cell>
          <cell r="L583">
            <v>0</v>
          </cell>
          <cell r="M583" t="str">
            <v>6100.01 - Utilities Electric</v>
          </cell>
        </row>
        <row r="584">
          <cell r="A584" t="str">
            <v>660.45.50.000-6100.01</v>
          </cell>
          <cell r="B584" t="str">
            <v>6100.01</v>
          </cell>
          <cell r="C584" t="str">
            <v>660.45.50.000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 t="str">
            <v>+++</v>
          </cell>
          <cell r="L584">
            <v>0</v>
          </cell>
          <cell r="M584" t="str">
            <v>6100.01 - Utilities Electric</v>
          </cell>
        </row>
        <row r="585">
          <cell r="A585" t="str">
            <v>660.40.55.060-6100.02</v>
          </cell>
          <cell r="B585" t="str">
            <v>6100.02</v>
          </cell>
          <cell r="C585" t="str">
            <v>660.40.55.060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 t="str">
            <v>+++</v>
          </cell>
          <cell r="L585">
            <v>0</v>
          </cell>
          <cell r="M585" t="str">
            <v>6100.02 - Utilities Telephone</v>
          </cell>
        </row>
        <row r="586">
          <cell r="A586" t="str">
            <v>660.40.75.001-6100.02</v>
          </cell>
          <cell r="B586" t="str">
            <v>6100.02</v>
          </cell>
          <cell r="C586" t="str">
            <v>660.40.75.001</v>
          </cell>
          <cell r="D586">
            <v>3385</v>
          </cell>
          <cell r="E586">
            <v>0</v>
          </cell>
          <cell r="F586">
            <v>3385</v>
          </cell>
          <cell r="G586">
            <v>434.07</v>
          </cell>
          <cell r="H586">
            <v>0</v>
          </cell>
          <cell r="I586">
            <v>4010.95</v>
          </cell>
          <cell r="J586">
            <v>-625.95000000000005</v>
          </cell>
          <cell r="K586">
            <v>1.18</v>
          </cell>
          <cell r="L586">
            <v>3255.56</v>
          </cell>
          <cell r="M586" t="str">
            <v>6100.02 - Utilities Telephone</v>
          </cell>
        </row>
        <row r="587">
          <cell r="A587" t="str">
            <v>660.40.75.075-6100.02</v>
          </cell>
          <cell r="B587" t="str">
            <v>6100.02</v>
          </cell>
          <cell r="C587" t="str">
            <v>660.40.75.075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 t="str">
            <v>+++</v>
          </cell>
          <cell r="L587">
            <v>0</v>
          </cell>
          <cell r="M587" t="str">
            <v>6100.02 - Utilities Telephone</v>
          </cell>
        </row>
        <row r="588">
          <cell r="A588" t="str">
            <v>660.45.40.000-6100.02</v>
          </cell>
          <cell r="B588" t="str">
            <v>6100.02</v>
          </cell>
          <cell r="C588" t="str">
            <v>660.45.40.000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 t="str">
            <v>+++</v>
          </cell>
          <cell r="L588">
            <v>0</v>
          </cell>
          <cell r="M588" t="str">
            <v>6100.02 - Utilities Telephone</v>
          </cell>
        </row>
        <row r="589">
          <cell r="A589" t="str">
            <v>660.45.41.000-6100.02</v>
          </cell>
          <cell r="B589" t="str">
            <v>6100.02</v>
          </cell>
          <cell r="C589" t="str">
            <v>660.45.41.000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 t="str">
            <v>+++</v>
          </cell>
          <cell r="L589">
            <v>0</v>
          </cell>
          <cell r="M589" t="str">
            <v>6100.02 - Utilities Telephone</v>
          </cell>
        </row>
        <row r="590">
          <cell r="A590" t="str">
            <v>660.45.50.000-6100.02</v>
          </cell>
          <cell r="B590" t="str">
            <v>6100.02</v>
          </cell>
          <cell r="C590" t="str">
            <v>660.45.50.000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 t="str">
            <v>+++</v>
          </cell>
          <cell r="L590">
            <v>0</v>
          </cell>
          <cell r="M590" t="str">
            <v>6100.02 - Utilities Telephone</v>
          </cell>
        </row>
        <row r="591">
          <cell r="A591" t="str">
            <v>660.40.55.060-6100.03</v>
          </cell>
          <cell r="B591" t="str">
            <v>6100.03</v>
          </cell>
          <cell r="C591" t="str">
            <v>660.40.55.060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 t="str">
            <v>+++</v>
          </cell>
          <cell r="L591">
            <v>0</v>
          </cell>
          <cell r="M591" t="str">
            <v>6100.03 - Utilities Data Transmission / ISP</v>
          </cell>
        </row>
        <row r="592">
          <cell r="A592" t="str">
            <v>660.40.75.001-6100.03</v>
          </cell>
          <cell r="B592" t="str">
            <v>6100.03</v>
          </cell>
          <cell r="C592" t="str">
            <v>660.40.75.001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 t="str">
            <v>+++</v>
          </cell>
          <cell r="L592">
            <v>0</v>
          </cell>
          <cell r="M592" t="str">
            <v>6100.03 - Utilities Data Transmission / ISP</v>
          </cell>
        </row>
        <row r="593">
          <cell r="A593" t="str">
            <v>660.40.75.075-6100.03</v>
          </cell>
          <cell r="B593" t="str">
            <v>6100.03</v>
          </cell>
          <cell r="C593" t="str">
            <v>660.40.75.075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 t="str">
            <v>+++</v>
          </cell>
          <cell r="L593">
            <v>0</v>
          </cell>
          <cell r="M593" t="str">
            <v>6100.03 - Utilities Data Transmission / ISP</v>
          </cell>
        </row>
        <row r="594">
          <cell r="A594" t="str">
            <v>660.45.40.000-6100.03</v>
          </cell>
          <cell r="B594" t="str">
            <v>6100.03</v>
          </cell>
          <cell r="C594" t="str">
            <v>660.45.40.000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 t="str">
            <v>+++</v>
          </cell>
          <cell r="L594">
            <v>0</v>
          </cell>
          <cell r="M594" t="str">
            <v>6100.03 - Utilities Data Transmission / ISP</v>
          </cell>
        </row>
        <row r="595">
          <cell r="A595" t="str">
            <v>660.45.41.000-6100.03</v>
          </cell>
          <cell r="B595" t="str">
            <v>6100.03</v>
          </cell>
          <cell r="C595" t="str">
            <v>660.45.41.000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 t="str">
            <v>+++</v>
          </cell>
          <cell r="L595">
            <v>0</v>
          </cell>
          <cell r="M595" t="str">
            <v>6100.03 - Utilities Data Transmission / ISP</v>
          </cell>
        </row>
        <row r="596">
          <cell r="A596" t="str">
            <v>660.45.50.000-6100.03</v>
          </cell>
          <cell r="B596" t="str">
            <v>6100.03</v>
          </cell>
          <cell r="C596" t="str">
            <v>660.45.50.000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 t="str">
            <v>+++</v>
          </cell>
          <cell r="L596">
            <v>0</v>
          </cell>
          <cell r="M596" t="str">
            <v>6100.03 - Utilities Data Transmission / ISP</v>
          </cell>
        </row>
        <row r="597">
          <cell r="A597" t="str">
            <v>660.40.55.060-6200.01</v>
          </cell>
          <cell r="B597" t="str">
            <v>6200.01</v>
          </cell>
          <cell r="C597" t="str">
            <v>660.40.55.060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 t="str">
            <v>+++</v>
          </cell>
          <cell r="L597">
            <v>0</v>
          </cell>
          <cell r="M597" t="str">
            <v>6200.01 - Supplies Office</v>
          </cell>
        </row>
        <row r="598">
          <cell r="A598" t="str">
            <v>660.40.75.001-6200.01</v>
          </cell>
          <cell r="B598" t="str">
            <v>6200.01</v>
          </cell>
          <cell r="C598" t="str">
            <v>660.40.75.001</v>
          </cell>
          <cell r="D598">
            <v>4000</v>
          </cell>
          <cell r="E598">
            <v>-1100</v>
          </cell>
          <cell r="F598">
            <v>2900</v>
          </cell>
          <cell r="G598">
            <v>225.01</v>
          </cell>
          <cell r="H598">
            <v>0</v>
          </cell>
          <cell r="I598">
            <v>2649.56</v>
          </cell>
          <cell r="J598">
            <v>250.44</v>
          </cell>
          <cell r="K598">
            <v>0.91</v>
          </cell>
          <cell r="L598">
            <v>2427.96</v>
          </cell>
          <cell r="M598" t="str">
            <v>6200.01 - Supplies Office</v>
          </cell>
        </row>
        <row r="599">
          <cell r="A599" t="str">
            <v>660.40.75.075-6200.01</v>
          </cell>
          <cell r="B599" t="str">
            <v>6200.01</v>
          </cell>
          <cell r="C599" t="str">
            <v>660.40.75.075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 t="str">
            <v>+++</v>
          </cell>
          <cell r="L599">
            <v>0</v>
          </cell>
          <cell r="M599" t="str">
            <v>6200.01 - Supplies Office</v>
          </cell>
        </row>
        <row r="600">
          <cell r="A600" t="str">
            <v>660.45.40.000-6200.01</v>
          </cell>
          <cell r="B600" t="str">
            <v>6200.01</v>
          </cell>
          <cell r="C600" t="str">
            <v>660.45.40.000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 t="str">
            <v>+++</v>
          </cell>
          <cell r="L600">
            <v>0</v>
          </cell>
          <cell r="M600" t="str">
            <v>6200.01 - Supplies Office</v>
          </cell>
        </row>
        <row r="601">
          <cell r="A601" t="str">
            <v>660.45.41.000-6200.01</v>
          </cell>
          <cell r="B601" t="str">
            <v>6200.01</v>
          </cell>
          <cell r="C601" t="str">
            <v>660.45.41.000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 t="str">
            <v>+++</v>
          </cell>
          <cell r="L601">
            <v>0</v>
          </cell>
          <cell r="M601" t="str">
            <v>6200.01 - Supplies Office</v>
          </cell>
        </row>
        <row r="602">
          <cell r="A602" t="str">
            <v>660.45.50.000-6200.01</v>
          </cell>
          <cell r="B602" t="str">
            <v>6200.01</v>
          </cell>
          <cell r="C602" t="str">
            <v>660.45.50.000</v>
          </cell>
          <cell r="D602">
            <v>0</v>
          </cell>
          <cell r="E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 t="str">
            <v>+++</v>
          </cell>
          <cell r="L602">
            <v>0</v>
          </cell>
          <cell r="M602" t="str">
            <v>6200.01 - Supplies Office</v>
          </cell>
        </row>
        <row r="603">
          <cell r="A603" t="str">
            <v>660.05.00.150-6200.02</v>
          </cell>
          <cell r="B603" t="str">
            <v>6200.02</v>
          </cell>
          <cell r="C603" t="str">
            <v>660.05.00.150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 t="str">
            <v>+++</v>
          </cell>
          <cell r="L603">
            <v>0</v>
          </cell>
          <cell r="M603" t="str">
            <v>6200.02 - Supplies Special Department</v>
          </cell>
        </row>
        <row r="604">
          <cell r="A604" t="str">
            <v>660.05.00.160-6200.02</v>
          </cell>
          <cell r="B604" t="str">
            <v>6200.02</v>
          </cell>
          <cell r="C604" t="str">
            <v>660.05.00.160</v>
          </cell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 t="str">
            <v>+++</v>
          </cell>
          <cell r="L604">
            <v>0</v>
          </cell>
          <cell r="M604" t="str">
            <v>6200.02 - Supplies Special Department</v>
          </cell>
        </row>
        <row r="605">
          <cell r="A605" t="str">
            <v>660.40.55.060-6200.02</v>
          </cell>
          <cell r="B605" t="str">
            <v>6200.02</v>
          </cell>
          <cell r="C605" t="str">
            <v>660.40.55.060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 t="str">
            <v>+++</v>
          </cell>
          <cell r="L605">
            <v>0</v>
          </cell>
          <cell r="M605" t="str">
            <v>6200.02 - Supplies Special Department</v>
          </cell>
        </row>
        <row r="606">
          <cell r="A606" t="str">
            <v>660.40.60.520-6200.02</v>
          </cell>
          <cell r="B606" t="str">
            <v>6200.02</v>
          </cell>
          <cell r="C606" t="str">
            <v>660.40.60.520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 t="str">
            <v>+++</v>
          </cell>
          <cell r="L606">
            <v>0</v>
          </cell>
          <cell r="M606" t="str">
            <v>6200.02 - Supplies Special Department</v>
          </cell>
        </row>
        <row r="607">
          <cell r="A607" t="str">
            <v>660.40.75.001-6200.02</v>
          </cell>
          <cell r="B607" t="str">
            <v>6200.02</v>
          </cell>
          <cell r="C607" t="str">
            <v>660.40.75.001</v>
          </cell>
          <cell r="D607">
            <v>15000</v>
          </cell>
          <cell r="E607">
            <v>-1250</v>
          </cell>
          <cell r="F607">
            <v>13750</v>
          </cell>
          <cell r="G607">
            <v>96.11</v>
          </cell>
          <cell r="H607">
            <v>0</v>
          </cell>
          <cell r="I607">
            <v>13170.34</v>
          </cell>
          <cell r="J607">
            <v>579.66</v>
          </cell>
          <cell r="K607">
            <v>0.96</v>
          </cell>
          <cell r="L607">
            <v>7521.2</v>
          </cell>
          <cell r="M607" t="str">
            <v>6200.02 - Supplies Special Department</v>
          </cell>
        </row>
        <row r="608">
          <cell r="A608" t="str">
            <v>660.40.75.075-6200.02</v>
          </cell>
          <cell r="B608" t="str">
            <v>6200.02</v>
          </cell>
          <cell r="C608" t="str">
            <v>660.40.75.075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 t="str">
            <v>+++</v>
          </cell>
          <cell r="L608">
            <v>0</v>
          </cell>
          <cell r="M608" t="str">
            <v>6200.02 - Supplies Special Department</v>
          </cell>
        </row>
        <row r="609">
          <cell r="A609" t="str">
            <v>660.40.75.610-6200.02</v>
          </cell>
          <cell r="B609" t="str">
            <v>6200.02</v>
          </cell>
          <cell r="C609" t="str">
            <v>660.40.75.610</v>
          </cell>
          <cell r="D609">
            <v>20000</v>
          </cell>
          <cell r="E609">
            <v>166</v>
          </cell>
          <cell r="F609">
            <v>20166</v>
          </cell>
          <cell r="G609">
            <v>1204.96</v>
          </cell>
          <cell r="H609">
            <v>0</v>
          </cell>
          <cell r="I609">
            <v>14534.88</v>
          </cell>
          <cell r="J609">
            <v>5631.12</v>
          </cell>
          <cell r="K609">
            <v>0.72</v>
          </cell>
          <cell r="L609">
            <v>16378.87</v>
          </cell>
          <cell r="M609" t="str">
            <v>6200.02 - Supplies Special Department</v>
          </cell>
        </row>
        <row r="610">
          <cell r="A610" t="str">
            <v>660.40.75.620-6200.02</v>
          </cell>
          <cell r="B610" t="str">
            <v>6200.02</v>
          </cell>
          <cell r="C610" t="str">
            <v>660.40.75.620</v>
          </cell>
          <cell r="D610">
            <v>30000</v>
          </cell>
          <cell r="E610">
            <v>166</v>
          </cell>
          <cell r="F610">
            <v>30166</v>
          </cell>
          <cell r="G610">
            <v>2366.35</v>
          </cell>
          <cell r="H610">
            <v>0</v>
          </cell>
          <cell r="I610">
            <v>8942.56</v>
          </cell>
          <cell r="J610">
            <v>21223.439999999999</v>
          </cell>
          <cell r="K610">
            <v>0.3</v>
          </cell>
          <cell r="L610">
            <v>8564.86</v>
          </cell>
          <cell r="M610" t="str">
            <v>6200.02 - Supplies Special Department</v>
          </cell>
        </row>
        <row r="611">
          <cell r="A611" t="str">
            <v>660.40.75.630-6200.02</v>
          </cell>
          <cell r="B611" t="str">
            <v>6200.02</v>
          </cell>
          <cell r="C611" t="str">
            <v>660.40.75.630</v>
          </cell>
          <cell r="D611">
            <v>10000</v>
          </cell>
          <cell r="E611">
            <v>0</v>
          </cell>
          <cell r="F611">
            <v>10000</v>
          </cell>
          <cell r="G611">
            <v>2479.23</v>
          </cell>
          <cell r="H611">
            <v>0</v>
          </cell>
          <cell r="I611">
            <v>15757.17</v>
          </cell>
          <cell r="J611">
            <v>-5757.17</v>
          </cell>
          <cell r="K611">
            <v>1.58</v>
          </cell>
          <cell r="L611">
            <v>7233.08</v>
          </cell>
          <cell r="M611" t="str">
            <v>6200.02 - Supplies Special Department</v>
          </cell>
        </row>
        <row r="612">
          <cell r="A612" t="str">
            <v>660.45.40.000-6200.02</v>
          </cell>
          <cell r="B612" t="str">
            <v>6200.02</v>
          </cell>
          <cell r="C612" t="str">
            <v>660.45.40.000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 t="str">
            <v>+++</v>
          </cell>
          <cell r="L612">
            <v>0</v>
          </cell>
          <cell r="M612" t="str">
            <v>6200.02 - Supplies Special Department</v>
          </cell>
        </row>
        <row r="613">
          <cell r="A613" t="str">
            <v>660.45.41.000-6200.02</v>
          </cell>
          <cell r="B613" t="str">
            <v>6200.02</v>
          </cell>
          <cell r="C613" t="str">
            <v>660.45.41.000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 t="str">
            <v>+++</v>
          </cell>
          <cell r="L613">
            <v>0</v>
          </cell>
          <cell r="M613" t="str">
            <v>6200.02 - Supplies Special Department</v>
          </cell>
        </row>
        <row r="614">
          <cell r="A614" t="str">
            <v>660.45.50.000-6200.02</v>
          </cell>
          <cell r="B614" t="str">
            <v>6200.02</v>
          </cell>
          <cell r="C614" t="str">
            <v>660.45.50.000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 t="str">
            <v>+++</v>
          </cell>
          <cell r="L614">
            <v>0</v>
          </cell>
          <cell r="M614" t="str">
            <v>6200.02 - Supplies Special Department</v>
          </cell>
        </row>
        <row r="615">
          <cell r="A615" t="str">
            <v>660.40.55.060-6200.03</v>
          </cell>
          <cell r="B615" t="str">
            <v>6200.03</v>
          </cell>
          <cell r="C615" t="str">
            <v>660.40.55.060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 t="str">
            <v>+++</v>
          </cell>
          <cell r="L615">
            <v>0</v>
          </cell>
          <cell r="M615" t="str">
            <v>6200.03 - Supplies Copier Maintenance &amp; Supplies</v>
          </cell>
        </row>
        <row r="616">
          <cell r="A616" t="str">
            <v>660.40.75.001-6200.03</v>
          </cell>
          <cell r="B616" t="str">
            <v>6200.03</v>
          </cell>
          <cell r="C616" t="str">
            <v>660.40.75.001</v>
          </cell>
          <cell r="D616">
            <v>4500</v>
          </cell>
          <cell r="E616">
            <v>0</v>
          </cell>
          <cell r="F616">
            <v>4500</v>
          </cell>
          <cell r="G616">
            <v>848.2</v>
          </cell>
          <cell r="H616">
            <v>0</v>
          </cell>
          <cell r="I616">
            <v>5212.2</v>
          </cell>
          <cell r="J616">
            <v>-712.2</v>
          </cell>
          <cell r="K616">
            <v>1.1599999999999999</v>
          </cell>
          <cell r="L616">
            <v>4586.3599999999997</v>
          </cell>
          <cell r="M616" t="str">
            <v>6200.03 - Supplies Copier Maintenance &amp; Supplies</v>
          </cell>
        </row>
        <row r="617">
          <cell r="A617" t="str">
            <v>660.40.75.075-6200.03</v>
          </cell>
          <cell r="B617" t="str">
            <v>6200.03</v>
          </cell>
          <cell r="C617" t="str">
            <v>660.40.75.075</v>
          </cell>
          <cell r="D617">
            <v>0</v>
          </cell>
          <cell r="E617">
            <v>0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 t="str">
            <v>+++</v>
          </cell>
          <cell r="L617">
            <v>0</v>
          </cell>
          <cell r="M617" t="str">
            <v>6200.03 - Supplies Copier Maintenance &amp; Supplies</v>
          </cell>
        </row>
        <row r="618">
          <cell r="A618" t="str">
            <v>660.45.40.000-6200.03</v>
          </cell>
          <cell r="B618" t="str">
            <v>6200.03</v>
          </cell>
          <cell r="C618" t="str">
            <v>660.45.40.000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 t="str">
            <v>+++</v>
          </cell>
          <cell r="L618">
            <v>0</v>
          </cell>
          <cell r="M618" t="str">
            <v>6200.03 - Supplies Copier Maintenance &amp; Supplies</v>
          </cell>
        </row>
        <row r="619">
          <cell r="A619" t="str">
            <v>660.45.41.000-6200.03</v>
          </cell>
          <cell r="B619" t="str">
            <v>6200.03</v>
          </cell>
          <cell r="C619" t="str">
            <v>660.45.41.000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 t="str">
            <v>+++</v>
          </cell>
          <cell r="L619">
            <v>0</v>
          </cell>
          <cell r="M619" t="str">
            <v>6200.03 - Supplies Copier Maintenance &amp; Supplies</v>
          </cell>
        </row>
        <row r="620">
          <cell r="A620" t="str">
            <v>660.45.50.000-6200.03</v>
          </cell>
          <cell r="B620" t="str">
            <v>6200.03</v>
          </cell>
          <cell r="C620" t="str">
            <v>660.45.50.000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 t="str">
            <v>+++</v>
          </cell>
          <cell r="L620">
            <v>0</v>
          </cell>
          <cell r="M620" t="str">
            <v>6200.03 - Supplies Copier Maintenance &amp; Supplies</v>
          </cell>
        </row>
        <row r="621">
          <cell r="A621" t="str">
            <v>660.40.55.060-6200.04</v>
          </cell>
          <cell r="B621" t="str">
            <v>6200.04</v>
          </cell>
          <cell r="C621" t="str">
            <v>660.40.55.060</v>
          </cell>
          <cell r="D621">
            <v>0</v>
          </cell>
          <cell r="E621">
            <v>0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 t="str">
            <v>+++</v>
          </cell>
          <cell r="L621">
            <v>0</v>
          </cell>
          <cell r="M621" t="str">
            <v>6200.04 - Supplies Postage</v>
          </cell>
        </row>
        <row r="622">
          <cell r="A622" t="str">
            <v>660.40.75.001-6200.04</v>
          </cell>
          <cell r="B622" t="str">
            <v>6200.04</v>
          </cell>
          <cell r="C622" t="str">
            <v>660.40.75.001</v>
          </cell>
          <cell r="D622">
            <v>8200</v>
          </cell>
          <cell r="E622">
            <v>-2295</v>
          </cell>
          <cell r="F622">
            <v>5905</v>
          </cell>
          <cell r="G622">
            <v>1099.98</v>
          </cell>
          <cell r="H622">
            <v>0</v>
          </cell>
          <cell r="I622">
            <v>5904.77</v>
          </cell>
          <cell r="J622">
            <v>0.23</v>
          </cell>
          <cell r="K622">
            <v>1</v>
          </cell>
          <cell r="L622">
            <v>6282.2</v>
          </cell>
          <cell r="M622" t="str">
            <v>6200.04 - Supplies Postage</v>
          </cell>
        </row>
        <row r="623">
          <cell r="A623" t="str">
            <v>660.40.75.075-6200.04</v>
          </cell>
          <cell r="B623" t="str">
            <v>6200.04</v>
          </cell>
          <cell r="C623" t="str">
            <v>660.40.75.075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 t="str">
            <v>+++</v>
          </cell>
          <cell r="L623">
            <v>0</v>
          </cell>
          <cell r="M623" t="str">
            <v>6200.04 - Supplies Postage</v>
          </cell>
        </row>
        <row r="624">
          <cell r="A624" t="str">
            <v>660.45.40.000-6200.04</v>
          </cell>
          <cell r="B624" t="str">
            <v>6200.04</v>
          </cell>
          <cell r="C624" t="str">
            <v>660.45.40.000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 t="str">
            <v>+++</v>
          </cell>
          <cell r="L624">
            <v>0</v>
          </cell>
          <cell r="M624" t="str">
            <v>6200.04 - Supplies Postage</v>
          </cell>
        </row>
        <row r="625">
          <cell r="A625" t="str">
            <v>660.45.41.000-6200.04</v>
          </cell>
          <cell r="B625" t="str">
            <v>6200.04</v>
          </cell>
          <cell r="C625" t="str">
            <v>660.45.41.000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 t="str">
            <v>+++</v>
          </cell>
          <cell r="L625">
            <v>0</v>
          </cell>
          <cell r="M625" t="str">
            <v>6200.04 - Supplies Postage</v>
          </cell>
        </row>
        <row r="626">
          <cell r="A626" t="str">
            <v>660.45.50.000-6200.04</v>
          </cell>
          <cell r="B626" t="str">
            <v>6200.04</v>
          </cell>
          <cell r="C626" t="str">
            <v>660.45.50.000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 t="str">
            <v>+++</v>
          </cell>
          <cell r="L626">
            <v>0</v>
          </cell>
          <cell r="M626" t="str">
            <v>6200.04 - Supplies Postage</v>
          </cell>
        </row>
        <row r="627">
          <cell r="A627" t="str">
            <v>660.40.55.060-6200.05</v>
          </cell>
          <cell r="B627" t="str">
            <v>6200.05</v>
          </cell>
          <cell r="C627" t="str">
            <v>660.40.55.060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 t="str">
            <v>+++</v>
          </cell>
          <cell r="L627">
            <v>0</v>
          </cell>
          <cell r="M627" t="str">
            <v>6200.05 - Supplies Gasoline</v>
          </cell>
        </row>
        <row r="628">
          <cell r="A628" t="str">
            <v>660.40.75.001-6200.05</v>
          </cell>
          <cell r="B628" t="str">
            <v>6200.05</v>
          </cell>
          <cell r="C628" t="str">
            <v>660.40.75.001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 t="str">
            <v>+++</v>
          </cell>
          <cell r="L628">
            <v>0</v>
          </cell>
          <cell r="M628" t="str">
            <v>6200.05 - Supplies Gasoline</v>
          </cell>
        </row>
        <row r="629">
          <cell r="A629" t="str">
            <v>660.40.75.075-6200.05</v>
          </cell>
          <cell r="B629" t="str">
            <v>6200.05</v>
          </cell>
          <cell r="C629" t="str">
            <v>660.40.75.075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 t="str">
            <v>+++</v>
          </cell>
          <cell r="L629">
            <v>0</v>
          </cell>
          <cell r="M629" t="str">
            <v>6200.05 - Supplies Gasoline</v>
          </cell>
        </row>
        <row r="630">
          <cell r="A630" t="str">
            <v>660.40.75.610-6200.05</v>
          </cell>
          <cell r="B630" t="str">
            <v>6200.05</v>
          </cell>
          <cell r="C630" t="str">
            <v>660.40.75.610</v>
          </cell>
          <cell r="D630">
            <v>120650</v>
          </cell>
          <cell r="E630">
            <v>0</v>
          </cell>
          <cell r="F630">
            <v>120650</v>
          </cell>
          <cell r="G630">
            <v>11638.74</v>
          </cell>
          <cell r="H630">
            <v>0</v>
          </cell>
          <cell r="I630">
            <v>136841.44</v>
          </cell>
          <cell r="J630">
            <v>-16191.44</v>
          </cell>
          <cell r="K630">
            <v>1.1299999999999999</v>
          </cell>
          <cell r="L630">
            <v>135833.13</v>
          </cell>
          <cell r="M630" t="str">
            <v>6200.05 - Supplies Gasoline</v>
          </cell>
        </row>
        <row r="631">
          <cell r="A631" t="str">
            <v>660.40.75.620-6200.05</v>
          </cell>
          <cell r="B631" t="str">
            <v>6200.05</v>
          </cell>
          <cell r="C631" t="str">
            <v>660.40.75.620</v>
          </cell>
          <cell r="D631">
            <v>147450</v>
          </cell>
          <cell r="E631">
            <v>0</v>
          </cell>
          <cell r="F631">
            <v>147450</v>
          </cell>
          <cell r="G631">
            <v>12933.93</v>
          </cell>
          <cell r="H631">
            <v>0</v>
          </cell>
          <cell r="I631">
            <v>152048.06</v>
          </cell>
          <cell r="J631">
            <v>-4598.0600000000004</v>
          </cell>
          <cell r="K631">
            <v>1.03</v>
          </cell>
          <cell r="L631">
            <v>146620.31</v>
          </cell>
          <cell r="M631" t="str">
            <v>6200.05 - Supplies Gasoline</v>
          </cell>
        </row>
        <row r="632">
          <cell r="A632" t="str">
            <v>660.40.75.630-6200.05</v>
          </cell>
          <cell r="B632" t="str">
            <v>6200.05</v>
          </cell>
          <cell r="C632" t="str">
            <v>660.40.75.630</v>
          </cell>
          <cell r="D632">
            <v>19000</v>
          </cell>
          <cell r="E632">
            <v>0</v>
          </cell>
          <cell r="F632">
            <v>19000</v>
          </cell>
          <cell r="G632">
            <v>1277.29</v>
          </cell>
          <cell r="H632">
            <v>0</v>
          </cell>
          <cell r="I632">
            <v>15188.7</v>
          </cell>
          <cell r="J632">
            <v>3811.3</v>
          </cell>
          <cell r="K632">
            <v>0.8</v>
          </cell>
          <cell r="L632">
            <v>10805.01</v>
          </cell>
          <cell r="M632" t="str">
            <v>6200.05 - Supplies Gasoline</v>
          </cell>
        </row>
        <row r="633">
          <cell r="A633" t="str">
            <v>660.45.40.000-6200.05</v>
          </cell>
          <cell r="B633" t="str">
            <v>6200.05</v>
          </cell>
          <cell r="C633" t="str">
            <v>660.45.40.000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 t="str">
            <v>+++</v>
          </cell>
          <cell r="L633">
            <v>0</v>
          </cell>
          <cell r="M633" t="str">
            <v>6200.05 - Supplies Gasoline</v>
          </cell>
        </row>
        <row r="634">
          <cell r="A634" t="str">
            <v>660.45.41.000-6200.05</v>
          </cell>
          <cell r="B634" t="str">
            <v>6200.05</v>
          </cell>
          <cell r="C634" t="str">
            <v>660.45.41.000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 t="str">
            <v>+++</v>
          </cell>
          <cell r="L634">
            <v>0</v>
          </cell>
          <cell r="M634" t="str">
            <v>6200.05 - Supplies Gasoline</v>
          </cell>
        </row>
        <row r="635">
          <cell r="A635" t="str">
            <v>660.45.50.000-6200.05</v>
          </cell>
          <cell r="B635" t="str">
            <v>6200.05</v>
          </cell>
          <cell r="C635" t="str">
            <v>660.45.50.000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 t="str">
            <v>+++</v>
          </cell>
          <cell r="L635">
            <v>0</v>
          </cell>
          <cell r="M635" t="str">
            <v>6200.05 - Supplies Gasoline</v>
          </cell>
        </row>
        <row r="636">
          <cell r="A636" t="str">
            <v>660.40.55.060-6200.06</v>
          </cell>
          <cell r="B636" t="str">
            <v>6200.06</v>
          </cell>
          <cell r="C636" t="str">
            <v>660.40.55.060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 t="str">
            <v>+++</v>
          </cell>
          <cell r="L636">
            <v>0</v>
          </cell>
          <cell r="M636" t="str">
            <v>6200.06 - Supplies Propane</v>
          </cell>
        </row>
        <row r="637">
          <cell r="A637" t="str">
            <v>660.40.75.001-6200.06</v>
          </cell>
          <cell r="B637" t="str">
            <v>6200.06</v>
          </cell>
          <cell r="C637" t="str">
            <v>660.40.75.001</v>
          </cell>
          <cell r="D637">
            <v>1000</v>
          </cell>
          <cell r="E637">
            <v>0</v>
          </cell>
          <cell r="F637">
            <v>1000</v>
          </cell>
          <cell r="G637">
            <v>0</v>
          </cell>
          <cell r="H637">
            <v>0</v>
          </cell>
          <cell r="I637">
            <v>1497.69</v>
          </cell>
          <cell r="J637">
            <v>-497.69</v>
          </cell>
          <cell r="K637">
            <v>1.5</v>
          </cell>
          <cell r="L637">
            <v>932.71</v>
          </cell>
          <cell r="M637" t="str">
            <v>6200.06 - Supplies Propane</v>
          </cell>
        </row>
        <row r="638">
          <cell r="A638" t="str">
            <v>660.40.75.075-6200.06</v>
          </cell>
          <cell r="B638" t="str">
            <v>6200.06</v>
          </cell>
          <cell r="C638" t="str">
            <v>660.40.75.075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 t="str">
            <v>+++</v>
          </cell>
          <cell r="L638">
            <v>0</v>
          </cell>
          <cell r="M638" t="str">
            <v>6200.06 - Supplies Propane</v>
          </cell>
        </row>
        <row r="639">
          <cell r="A639" t="str">
            <v>660.40.75.610-6200.06</v>
          </cell>
          <cell r="B639" t="str">
            <v>6200.06</v>
          </cell>
          <cell r="C639" t="str">
            <v>660.40.75.610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 t="str">
            <v>+++</v>
          </cell>
          <cell r="L639">
            <v>0</v>
          </cell>
          <cell r="M639" t="str">
            <v>6200.06 - Supplies Propane</v>
          </cell>
        </row>
        <row r="640">
          <cell r="A640" t="str">
            <v>660.40.75.620-6200.06</v>
          </cell>
          <cell r="B640" t="str">
            <v>6200.06</v>
          </cell>
          <cell r="C640" t="str">
            <v>660.40.75.620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 t="str">
            <v>+++</v>
          </cell>
          <cell r="L640">
            <v>0</v>
          </cell>
          <cell r="M640" t="str">
            <v>6200.06 - Supplies Propane</v>
          </cell>
        </row>
        <row r="641">
          <cell r="A641" t="str">
            <v>660.40.75.630-6200.06</v>
          </cell>
          <cell r="B641" t="str">
            <v>6200.06</v>
          </cell>
          <cell r="C641" t="str">
            <v>660.40.75.630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 t="str">
            <v>+++</v>
          </cell>
          <cell r="L641">
            <v>0</v>
          </cell>
          <cell r="M641" t="str">
            <v>6200.06 - Supplies Propane</v>
          </cell>
        </row>
        <row r="642">
          <cell r="A642" t="str">
            <v>660.40.55.060-6200.07</v>
          </cell>
          <cell r="B642" t="str">
            <v>6200.07</v>
          </cell>
          <cell r="C642" t="str">
            <v>660.40.55.060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 t="str">
            <v>+++</v>
          </cell>
          <cell r="L642">
            <v>0</v>
          </cell>
          <cell r="M642" t="str">
            <v>6200.07 - Supplies Radio Communication &amp; Maint</v>
          </cell>
        </row>
        <row r="643">
          <cell r="A643" t="str">
            <v>660.40.75.075-6200.07</v>
          </cell>
          <cell r="B643" t="str">
            <v>6200.07</v>
          </cell>
          <cell r="C643" t="str">
            <v>660.40.75.075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 t="str">
            <v>+++</v>
          </cell>
          <cell r="L643">
            <v>0</v>
          </cell>
          <cell r="M643" t="str">
            <v>6200.07 - Supplies Radio Communication &amp; Maint</v>
          </cell>
        </row>
        <row r="644">
          <cell r="A644" t="str">
            <v>660.05.00.160-6200.09</v>
          </cell>
          <cell r="B644" t="str">
            <v>6200.09</v>
          </cell>
          <cell r="C644" t="str">
            <v>660.05.00.160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 t="str">
            <v>+++</v>
          </cell>
          <cell r="L644">
            <v>0</v>
          </cell>
          <cell r="M644" t="str">
            <v>6200.09 - Supplies Data Processing</v>
          </cell>
        </row>
        <row r="645">
          <cell r="A645" t="str">
            <v>660.40.50.001-6200.09</v>
          </cell>
          <cell r="B645" t="str">
            <v>6200.09</v>
          </cell>
          <cell r="C645" t="str">
            <v>660.40.50.001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 t="str">
            <v>+++</v>
          </cell>
          <cell r="L645">
            <v>0</v>
          </cell>
          <cell r="M645" t="str">
            <v>6200.09 - Supplies Data Processing</v>
          </cell>
        </row>
        <row r="646">
          <cell r="A646" t="str">
            <v>660.40.55.060-6200.09</v>
          </cell>
          <cell r="B646" t="str">
            <v>6200.09</v>
          </cell>
          <cell r="C646" t="str">
            <v>660.40.55.060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 t="str">
            <v>+++</v>
          </cell>
          <cell r="L646">
            <v>0</v>
          </cell>
          <cell r="M646" t="str">
            <v>6200.09 - Supplies Data Processing</v>
          </cell>
        </row>
        <row r="647">
          <cell r="A647" t="str">
            <v>660.40.75.001-6200.09</v>
          </cell>
          <cell r="B647" t="str">
            <v>6200.09</v>
          </cell>
          <cell r="C647" t="str">
            <v>660.40.75.001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 t="str">
            <v>+++</v>
          </cell>
          <cell r="L647">
            <v>0</v>
          </cell>
          <cell r="M647" t="str">
            <v>6200.09 - Supplies Data Processing</v>
          </cell>
        </row>
        <row r="648">
          <cell r="A648" t="str">
            <v>660.40.75.075-6200.09</v>
          </cell>
          <cell r="B648" t="str">
            <v>6200.09</v>
          </cell>
          <cell r="C648" t="str">
            <v>660.40.75.075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 t="str">
            <v>+++</v>
          </cell>
          <cell r="L648">
            <v>0</v>
          </cell>
          <cell r="M648" t="str">
            <v>6200.09 - Supplies Data Processing</v>
          </cell>
        </row>
        <row r="649">
          <cell r="A649" t="str">
            <v>660.45.40.000-6200.09</v>
          </cell>
          <cell r="B649" t="str">
            <v>6200.09</v>
          </cell>
          <cell r="C649" t="str">
            <v>660.45.40.000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 t="str">
            <v>+++</v>
          </cell>
          <cell r="L649">
            <v>0</v>
          </cell>
          <cell r="M649" t="str">
            <v>6200.09 - Supplies Data Processing</v>
          </cell>
        </row>
        <row r="650">
          <cell r="A650" t="str">
            <v>660.45.41.000-6200.09</v>
          </cell>
          <cell r="B650" t="str">
            <v>6200.09</v>
          </cell>
          <cell r="C650" t="str">
            <v>660.45.41.000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 t="str">
            <v>+++</v>
          </cell>
          <cell r="L650">
            <v>0</v>
          </cell>
          <cell r="M650" t="str">
            <v>6200.09 - Supplies Data Processing</v>
          </cell>
        </row>
        <row r="651">
          <cell r="A651" t="str">
            <v>660.45.50.000-6200.09</v>
          </cell>
          <cell r="B651" t="str">
            <v>6200.09</v>
          </cell>
          <cell r="C651" t="str">
            <v>660.45.50.000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 t="str">
            <v>+++</v>
          </cell>
          <cell r="L651">
            <v>0</v>
          </cell>
          <cell r="M651" t="str">
            <v>6200.09 - Supplies Data Processing</v>
          </cell>
        </row>
        <row r="652">
          <cell r="A652" t="str">
            <v>660.40.55.060-6200.10</v>
          </cell>
          <cell r="B652" t="str">
            <v>6200.10</v>
          </cell>
          <cell r="C652" t="str">
            <v>660.40.55.060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 t="str">
            <v>+++</v>
          </cell>
          <cell r="L652">
            <v>0</v>
          </cell>
          <cell r="M652" t="str">
            <v>6200.10 - Supplies Protective Clothing</v>
          </cell>
        </row>
        <row r="653">
          <cell r="A653" t="str">
            <v>660.40.75.001-6200.10</v>
          </cell>
          <cell r="B653" t="str">
            <v>6200.10</v>
          </cell>
          <cell r="C653" t="str">
            <v>660.40.75.001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 t="str">
            <v>+++</v>
          </cell>
          <cell r="L653">
            <v>0</v>
          </cell>
          <cell r="M653" t="str">
            <v>6200.10 - Supplies Protective Clothing</v>
          </cell>
        </row>
        <row r="654">
          <cell r="A654" t="str">
            <v>660.40.75.075-6200.10</v>
          </cell>
          <cell r="B654" t="str">
            <v>6200.10</v>
          </cell>
          <cell r="C654" t="str">
            <v>660.40.75.075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 t="str">
            <v>+++</v>
          </cell>
          <cell r="L654">
            <v>0</v>
          </cell>
          <cell r="M654" t="str">
            <v>6200.10 - Supplies Protective Clothing</v>
          </cell>
        </row>
        <row r="655">
          <cell r="A655" t="str">
            <v>660.40.55.060-6200.12</v>
          </cell>
          <cell r="B655" t="str">
            <v>6200.12</v>
          </cell>
          <cell r="C655" t="str">
            <v>660.40.55.060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 t="str">
            <v>+++</v>
          </cell>
          <cell r="L655">
            <v>0</v>
          </cell>
          <cell r="M655" t="str">
            <v>6200.12 - Supplies CNG</v>
          </cell>
        </row>
        <row r="656">
          <cell r="A656" t="str">
            <v>660.40.75.075-6200.12</v>
          </cell>
          <cell r="B656" t="str">
            <v>6200.12</v>
          </cell>
          <cell r="C656" t="str">
            <v>660.40.75.075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 t="str">
            <v>+++</v>
          </cell>
          <cell r="L656">
            <v>0</v>
          </cell>
          <cell r="M656" t="str">
            <v>6200.12 - Supplies CNG</v>
          </cell>
        </row>
        <row r="657">
          <cell r="A657" t="str">
            <v>660.40.75.610-6200.12</v>
          </cell>
          <cell r="B657" t="str">
            <v>6200.12</v>
          </cell>
          <cell r="C657" t="str">
            <v>660.40.75.610</v>
          </cell>
          <cell r="D657">
            <v>46500</v>
          </cell>
          <cell r="E657">
            <v>0</v>
          </cell>
          <cell r="F657">
            <v>46500</v>
          </cell>
          <cell r="G657">
            <v>20082.53</v>
          </cell>
          <cell r="H657">
            <v>0</v>
          </cell>
          <cell r="I657">
            <v>58620.35</v>
          </cell>
          <cell r="J657">
            <v>-12120.35</v>
          </cell>
          <cell r="K657">
            <v>1.26</v>
          </cell>
          <cell r="L657">
            <v>0</v>
          </cell>
          <cell r="M657" t="str">
            <v>6200.12 - Supplies CNG</v>
          </cell>
        </row>
        <row r="658">
          <cell r="A658" t="str">
            <v>660.40.75.620-6200.12</v>
          </cell>
          <cell r="B658" t="str">
            <v>6200.12</v>
          </cell>
          <cell r="C658" t="str">
            <v>660.40.75.620</v>
          </cell>
          <cell r="D658">
            <v>46500</v>
          </cell>
          <cell r="E658">
            <v>0</v>
          </cell>
          <cell r="F658">
            <v>46500</v>
          </cell>
          <cell r="G658">
            <v>20082.509999999998</v>
          </cell>
          <cell r="H658">
            <v>0</v>
          </cell>
          <cell r="I658">
            <v>58620.29</v>
          </cell>
          <cell r="J658">
            <v>-12120.29</v>
          </cell>
          <cell r="K658">
            <v>1.26</v>
          </cell>
          <cell r="L658">
            <v>0</v>
          </cell>
          <cell r="M658" t="str">
            <v>6200.12 - Supplies CNG</v>
          </cell>
        </row>
        <row r="659">
          <cell r="A659" t="str">
            <v>660.40.75.630-6280.01</v>
          </cell>
          <cell r="B659" t="str">
            <v>6280.01</v>
          </cell>
          <cell r="C659" t="str">
            <v>660.40.75.630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 t="str">
            <v>+++</v>
          </cell>
          <cell r="L659">
            <v>0</v>
          </cell>
          <cell r="M659" t="str">
            <v>6280.01 - Supplies-Public Works Street Maintenance</v>
          </cell>
        </row>
        <row r="660">
          <cell r="A660" t="str">
            <v>660.40.75.001-6280.02</v>
          </cell>
          <cell r="B660" t="str">
            <v>6280.02</v>
          </cell>
          <cell r="C660" t="str">
            <v>660.40.75.001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 t="str">
            <v>+++</v>
          </cell>
          <cell r="L660">
            <v>0</v>
          </cell>
          <cell r="M660" t="str">
            <v>6280.02 - Supplies-Public Works Pavement Repair</v>
          </cell>
        </row>
        <row r="661">
          <cell r="A661" t="str">
            <v>660.40.75.610-6280.02</v>
          </cell>
          <cell r="B661" t="str">
            <v>6280.02</v>
          </cell>
          <cell r="C661" t="str">
            <v>660.40.75.610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 t="str">
            <v>+++</v>
          </cell>
          <cell r="L661">
            <v>0</v>
          </cell>
          <cell r="M661" t="str">
            <v>6280.02 - Supplies-Public Works Pavement Repair</v>
          </cell>
        </row>
        <row r="662">
          <cell r="A662" t="str">
            <v>660.40.75.620-6280.02</v>
          </cell>
          <cell r="B662" t="str">
            <v>6280.02</v>
          </cell>
          <cell r="C662" t="str">
            <v>660.40.75.620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 t="str">
            <v>+++</v>
          </cell>
          <cell r="L662">
            <v>0</v>
          </cell>
          <cell r="M662" t="str">
            <v>6280.02 - Supplies-Public Works Pavement Repair</v>
          </cell>
        </row>
        <row r="663">
          <cell r="A663" t="str">
            <v>660.40.75.630-6280.02</v>
          </cell>
          <cell r="B663" t="str">
            <v>6280.02</v>
          </cell>
          <cell r="C663" t="str">
            <v>660.40.75.630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 t="str">
            <v>+++</v>
          </cell>
          <cell r="L663">
            <v>0</v>
          </cell>
          <cell r="M663" t="str">
            <v>6280.02 - Supplies-Public Works Pavement Repair</v>
          </cell>
        </row>
        <row r="664">
          <cell r="A664" t="str">
            <v>660.40.55.060-6280.03</v>
          </cell>
          <cell r="B664" t="str">
            <v>6280.03</v>
          </cell>
          <cell r="C664" t="str">
            <v>660.40.55.060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 t="str">
            <v>+++</v>
          </cell>
          <cell r="L664">
            <v>0</v>
          </cell>
          <cell r="M664" t="str">
            <v>6280.03 - Supplies-Public Works Soundwall Repair</v>
          </cell>
        </row>
        <row r="665">
          <cell r="A665" t="str">
            <v>660.40.75.075-6280.03</v>
          </cell>
          <cell r="B665" t="str">
            <v>6280.03</v>
          </cell>
          <cell r="C665" t="str">
            <v>660.40.75.075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 t="str">
            <v>+++</v>
          </cell>
          <cell r="L665">
            <v>0</v>
          </cell>
          <cell r="M665" t="str">
            <v>6280.03 - Supplies-Public Works Soundwall Repair</v>
          </cell>
        </row>
        <row r="666">
          <cell r="A666" t="str">
            <v>660.40.55.060-6280.04</v>
          </cell>
          <cell r="B666" t="str">
            <v>6280.04</v>
          </cell>
          <cell r="C666" t="str">
            <v>660.40.55.060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 t="str">
            <v>+++</v>
          </cell>
          <cell r="L666">
            <v>0</v>
          </cell>
          <cell r="M666" t="str">
            <v>6280.04 - Supplies-Public Works Sidewalk Repair</v>
          </cell>
        </row>
        <row r="667">
          <cell r="A667" t="str">
            <v>660.40.75.075-6280.04</v>
          </cell>
          <cell r="B667" t="str">
            <v>6280.04</v>
          </cell>
          <cell r="C667" t="str">
            <v>660.40.75.075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 t="str">
            <v>+++</v>
          </cell>
          <cell r="L667">
            <v>0</v>
          </cell>
          <cell r="M667" t="str">
            <v>6280.04 - Supplies-Public Works Sidewalk Repair</v>
          </cell>
        </row>
        <row r="668">
          <cell r="A668" t="str">
            <v>660.40.55.060-6280.05</v>
          </cell>
          <cell r="B668" t="str">
            <v>6280.05</v>
          </cell>
          <cell r="C668" t="str">
            <v>660.40.55.060</v>
          </cell>
          <cell r="D668">
            <v>0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 t="str">
            <v>+++</v>
          </cell>
          <cell r="L668">
            <v>0</v>
          </cell>
          <cell r="M668" t="str">
            <v>6280.05 - Supplies-Public Works Traffic Signs</v>
          </cell>
        </row>
        <row r="669">
          <cell r="A669" t="str">
            <v>660.40.75.075-6280.05</v>
          </cell>
          <cell r="B669" t="str">
            <v>6280.05</v>
          </cell>
          <cell r="C669" t="str">
            <v>660.40.75.075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 t="str">
            <v>+++</v>
          </cell>
          <cell r="L669">
            <v>0</v>
          </cell>
          <cell r="M669" t="str">
            <v>6280.05 - Supplies-Public Works Traffic Signs</v>
          </cell>
        </row>
        <row r="670">
          <cell r="A670" t="str">
            <v>660.40.55.060-6280.08</v>
          </cell>
          <cell r="B670" t="str">
            <v>6280.08</v>
          </cell>
          <cell r="C670" t="str">
            <v>660.40.55.060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 t="str">
            <v>+++</v>
          </cell>
          <cell r="L670">
            <v>0</v>
          </cell>
          <cell r="M670" t="str">
            <v>6280.08 - Supplies-Public Works Pump</v>
          </cell>
        </row>
        <row r="671">
          <cell r="A671" t="str">
            <v>660.40.75.075-6280.08</v>
          </cell>
          <cell r="B671" t="str">
            <v>6280.08</v>
          </cell>
          <cell r="C671" t="str">
            <v>660.40.75.075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 t="str">
            <v>+++</v>
          </cell>
          <cell r="L671">
            <v>0</v>
          </cell>
          <cell r="M671" t="str">
            <v>6280.08 - Supplies-Public Works Pump</v>
          </cell>
        </row>
        <row r="672">
          <cell r="A672" t="str">
            <v>660.40.55.060-6280.09</v>
          </cell>
          <cell r="B672" t="str">
            <v>6280.09</v>
          </cell>
          <cell r="C672" t="str">
            <v>660.40.55.060</v>
          </cell>
          <cell r="D672">
            <v>0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 t="str">
            <v>+++</v>
          </cell>
          <cell r="L672">
            <v>0</v>
          </cell>
          <cell r="M672" t="str">
            <v>6280.09 - Supplies-Public Works Storm Drain System</v>
          </cell>
        </row>
        <row r="673">
          <cell r="A673" t="str">
            <v>660.40.75.075-6280.09</v>
          </cell>
          <cell r="B673" t="str">
            <v>6280.09</v>
          </cell>
          <cell r="C673" t="str">
            <v>660.40.75.075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 t="str">
            <v>+++</v>
          </cell>
          <cell r="L673">
            <v>0</v>
          </cell>
          <cell r="M673" t="str">
            <v>6280.09 - Supplies-Public Works Storm Drain System</v>
          </cell>
        </row>
        <row r="674">
          <cell r="A674" t="str">
            <v>660.40.55.060-6280.10</v>
          </cell>
          <cell r="B674" t="str">
            <v>6280.10</v>
          </cell>
          <cell r="C674" t="str">
            <v>660.40.55.060</v>
          </cell>
          <cell r="D674">
            <v>0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 t="str">
            <v>+++</v>
          </cell>
          <cell r="L674">
            <v>0</v>
          </cell>
          <cell r="M674" t="str">
            <v>6280.10 - Supplies-Public Works Storm Drain Basin</v>
          </cell>
        </row>
        <row r="675">
          <cell r="A675" t="str">
            <v>660.40.75.075-6280.10</v>
          </cell>
          <cell r="B675" t="str">
            <v>6280.10</v>
          </cell>
          <cell r="C675" t="str">
            <v>660.40.75.075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 t="str">
            <v>+++</v>
          </cell>
          <cell r="L675">
            <v>0</v>
          </cell>
          <cell r="M675" t="str">
            <v>6280.10 - Supplies-Public Works Storm Drain Basin</v>
          </cell>
        </row>
        <row r="676">
          <cell r="A676" t="str">
            <v>660.40.55.060-6280.11</v>
          </cell>
          <cell r="B676" t="str">
            <v>6280.11</v>
          </cell>
          <cell r="C676" t="str">
            <v>660.40.55.060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 t="str">
            <v>+++</v>
          </cell>
          <cell r="L676">
            <v>0</v>
          </cell>
          <cell r="M676" t="str">
            <v>6280.11 - Supplies-Public Works Custodial</v>
          </cell>
        </row>
        <row r="677">
          <cell r="A677" t="str">
            <v>660.40.75.075-6280.11</v>
          </cell>
          <cell r="B677" t="str">
            <v>6280.11</v>
          </cell>
          <cell r="C677" t="str">
            <v>660.40.75.075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 t="str">
            <v>+++</v>
          </cell>
          <cell r="L677">
            <v>0</v>
          </cell>
          <cell r="M677" t="str">
            <v>6280.11 - Supplies-Public Works Custodial</v>
          </cell>
        </row>
        <row r="678">
          <cell r="A678" t="str">
            <v>660.40.55.060-6280.12</v>
          </cell>
          <cell r="B678" t="str">
            <v>6280.12</v>
          </cell>
          <cell r="C678" t="str">
            <v>660.40.55.060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 t="str">
            <v>+++</v>
          </cell>
          <cell r="L678">
            <v>0</v>
          </cell>
          <cell r="M678" t="str">
            <v>6280.12 - Supplies-Public Works Chemicals</v>
          </cell>
        </row>
        <row r="679">
          <cell r="A679" t="str">
            <v>660.40.75.075-6280.12</v>
          </cell>
          <cell r="B679" t="str">
            <v>6280.12</v>
          </cell>
          <cell r="C679" t="str">
            <v>660.40.75.075</v>
          </cell>
          <cell r="D679">
            <v>0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 t="str">
            <v>+++</v>
          </cell>
          <cell r="L679">
            <v>0</v>
          </cell>
          <cell r="M679" t="str">
            <v>6280.12 - Supplies-Public Works Chemicals</v>
          </cell>
        </row>
        <row r="680">
          <cell r="A680" t="str">
            <v>660.40.55.060-6280.13</v>
          </cell>
          <cell r="B680" t="str">
            <v>6280.13</v>
          </cell>
          <cell r="C680" t="str">
            <v>660.40.55.060</v>
          </cell>
          <cell r="D680">
            <v>0</v>
          </cell>
          <cell r="E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 t="str">
            <v>+++</v>
          </cell>
          <cell r="L680">
            <v>0</v>
          </cell>
          <cell r="M680" t="str">
            <v>6280.13 - Supplies-Public Works Laboratory</v>
          </cell>
        </row>
        <row r="681">
          <cell r="A681" t="str">
            <v>660.40.75.075-6280.13</v>
          </cell>
          <cell r="B681" t="str">
            <v>6280.13</v>
          </cell>
          <cell r="C681" t="str">
            <v>660.40.75.075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 t="str">
            <v>+++</v>
          </cell>
          <cell r="L681">
            <v>0</v>
          </cell>
          <cell r="M681" t="str">
            <v>6280.13 - Supplies-Public Works Laboratory</v>
          </cell>
        </row>
        <row r="682">
          <cell r="A682" t="str">
            <v>660.40.55.060-6280.14</v>
          </cell>
          <cell r="B682" t="str">
            <v>6280.14</v>
          </cell>
          <cell r="C682" t="str">
            <v>660.40.55.060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 t="str">
            <v>+++</v>
          </cell>
          <cell r="L682">
            <v>0</v>
          </cell>
          <cell r="M682" t="str">
            <v>6280.14 - Supplies-Public Works Protective Clothing</v>
          </cell>
        </row>
        <row r="683">
          <cell r="A683" t="str">
            <v>660.40.75.075-6280.14</v>
          </cell>
          <cell r="B683" t="str">
            <v>6280.14</v>
          </cell>
          <cell r="C683" t="str">
            <v>660.40.75.075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 t="str">
            <v>+++</v>
          </cell>
          <cell r="L683">
            <v>0</v>
          </cell>
          <cell r="M683" t="str">
            <v>6280.14 - Supplies-Public Works Protective Clothing</v>
          </cell>
        </row>
        <row r="684">
          <cell r="A684" t="str">
            <v>660.40.75.610-6280.14</v>
          </cell>
          <cell r="B684" t="str">
            <v>6280.14</v>
          </cell>
          <cell r="C684" t="str">
            <v>660.40.75.610</v>
          </cell>
          <cell r="D684">
            <v>3000</v>
          </cell>
          <cell r="E684">
            <v>0</v>
          </cell>
          <cell r="F684">
            <v>3000</v>
          </cell>
          <cell r="G684">
            <v>202.95</v>
          </cell>
          <cell r="H684">
            <v>0</v>
          </cell>
          <cell r="I684">
            <v>2447.77</v>
          </cell>
          <cell r="J684">
            <v>552.23</v>
          </cell>
          <cell r="K684">
            <v>0.82</v>
          </cell>
          <cell r="L684">
            <v>2213.41</v>
          </cell>
          <cell r="M684" t="str">
            <v>6280.14 - Supplies-Public Works Protective Clothing</v>
          </cell>
        </row>
        <row r="685">
          <cell r="A685" t="str">
            <v>660.40.75.620-6280.14</v>
          </cell>
          <cell r="B685" t="str">
            <v>6280.14</v>
          </cell>
          <cell r="C685" t="str">
            <v>660.40.75.620</v>
          </cell>
          <cell r="D685">
            <v>4500</v>
          </cell>
          <cell r="E685">
            <v>0</v>
          </cell>
          <cell r="F685">
            <v>4500</v>
          </cell>
          <cell r="G685">
            <v>577</v>
          </cell>
          <cell r="H685">
            <v>0</v>
          </cell>
          <cell r="I685">
            <v>1889.88</v>
          </cell>
          <cell r="J685">
            <v>2610.12</v>
          </cell>
          <cell r="K685">
            <v>0.42</v>
          </cell>
          <cell r="L685">
            <v>2419.35</v>
          </cell>
          <cell r="M685" t="str">
            <v>6280.14 - Supplies-Public Works Protective Clothing</v>
          </cell>
        </row>
        <row r="686">
          <cell r="A686" t="str">
            <v>660.40.75.630-6280.14</v>
          </cell>
          <cell r="B686" t="str">
            <v>6280.14</v>
          </cell>
          <cell r="C686" t="str">
            <v>660.40.75.630</v>
          </cell>
          <cell r="D686">
            <v>200</v>
          </cell>
          <cell r="E686">
            <v>0</v>
          </cell>
          <cell r="F686">
            <v>200</v>
          </cell>
          <cell r="G686">
            <v>0</v>
          </cell>
          <cell r="H686">
            <v>0</v>
          </cell>
          <cell r="I686">
            <v>0</v>
          </cell>
          <cell r="J686">
            <v>200</v>
          </cell>
          <cell r="K686">
            <v>0</v>
          </cell>
          <cell r="L686">
            <v>0</v>
          </cell>
          <cell r="M686" t="str">
            <v>6280.14 - Supplies-Public Works Protective Clothing</v>
          </cell>
        </row>
        <row r="687">
          <cell r="A687" t="str">
            <v>660.40.55.060-6280.15</v>
          </cell>
          <cell r="B687" t="str">
            <v>6280.15</v>
          </cell>
          <cell r="C687" t="str">
            <v>660.40.55.060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 t="str">
            <v>+++</v>
          </cell>
          <cell r="L687">
            <v>0</v>
          </cell>
          <cell r="M687" t="str">
            <v>6280.15 - Supplies-Public Works Mechanics Tools</v>
          </cell>
        </row>
        <row r="688">
          <cell r="A688" t="str">
            <v>660.40.75.075-6280.15</v>
          </cell>
          <cell r="B688" t="str">
            <v>6280.15</v>
          </cell>
          <cell r="C688" t="str">
            <v>660.40.75.075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 t="str">
            <v>+++</v>
          </cell>
          <cell r="L688">
            <v>0</v>
          </cell>
          <cell r="M688" t="str">
            <v>6280.15 - Supplies-Public Works Mechanics Tools</v>
          </cell>
        </row>
        <row r="689">
          <cell r="A689" t="str">
            <v>660.40.55.060-6280.16</v>
          </cell>
          <cell r="B689" t="str">
            <v>6280.16</v>
          </cell>
          <cell r="C689" t="str">
            <v>660.40.55.060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 t="str">
            <v>+++</v>
          </cell>
          <cell r="L689">
            <v>0</v>
          </cell>
          <cell r="M689" t="str">
            <v>6280.16 - Supplies-Public Works UV System Supplies</v>
          </cell>
        </row>
        <row r="690">
          <cell r="A690" t="str">
            <v>660.40.75.075-6280.16</v>
          </cell>
          <cell r="B690" t="str">
            <v>6280.16</v>
          </cell>
          <cell r="C690" t="str">
            <v>660.40.75.075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 t="str">
            <v>+++</v>
          </cell>
          <cell r="L690">
            <v>0</v>
          </cell>
          <cell r="M690" t="str">
            <v>6280.16 - Supplies-Public Works UV System Supplies</v>
          </cell>
        </row>
        <row r="691">
          <cell r="A691" t="str">
            <v>660.40.55.060-6280.19</v>
          </cell>
          <cell r="B691" t="str">
            <v>6280.19</v>
          </cell>
          <cell r="C691" t="str">
            <v>660.40.55.060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 t="str">
            <v>+++</v>
          </cell>
          <cell r="L691">
            <v>0</v>
          </cell>
          <cell r="M691" t="str">
            <v>6280.19 - Supplies-Public Works Specialty Maintenance Tools</v>
          </cell>
        </row>
        <row r="692">
          <cell r="A692" t="str">
            <v>660.40.75.001-6280.19</v>
          </cell>
          <cell r="B692" t="str">
            <v>6280.19</v>
          </cell>
          <cell r="C692" t="str">
            <v>660.40.75.001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 t="str">
            <v>+++</v>
          </cell>
          <cell r="L692">
            <v>0</v>
          </cell>
          <cell r="M692" t="str">
            <v>6280.19 - Supplies-Public Works Specialty Maintenance Tools</v>
          </cell>
        </row>
        <row r="693">
          <cell r="A693" t="str">
            <v>660.40.75.075-6280.19</v>
          </cell>
          <cell r="B693" t="str">
            <v>6280.19</v>
          </cell>
          <cell r="C693" t="str">
            <v>660.40.75.075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 t="str">
            <v>+++</v>
          </cell>
          <cell r="L693">
            <v>0</v>
          </cell>
          <cell r="M693" t="str">
            <v>6280.19 - Supplies-Public Works Specialty Maintenance Tools</v>
          </cell>
        </row>
        <row r="694">
          <cell r="A694" t="str">
            <v>660.40.75.610-6280.19</v>
          </cell>
          <cell r="B694" t="str">
            <v>6280.19</v>
          </cell>
          <cell r="C694" t="str">
            <v>660.40.75.610</v>
          </cell>
          <cell r="D694">
            <v>2100</v>
          </cell>
          <cell r="E694">
            <v>0</v>
          </cell>
          <cell r="F694">
            <v>2100</v>
          </cell>
          <cell r="G694">
            <v>0</v>
          </cell>
          <cell r="H694">
            <v>0</v>
          </cell>
          <cell r="I694">
            <v>0</v>
          </cell>
          <cell r="J694">
            <v>2100</v>
          </cell>
          <cell r="K694">
            <v>0</v>
          </cell>
          <cell r="L694">
            <v>0</v>
          </cell>
          <cell r="M694" t="str">
            <v>6280.19 - Supplies-Public Works Specialty Maintenance Tools</v>
          </cell>
        </row>
        <row r="695">
          <cell r="A695" t="str">
            <v>660.40.75.620-6280.19</v>
          </cell>
          <cell r="B695" t="str">
            <v>6280.19</v>
          </cell>
          <cell r="C695" t="str">
            <v>660.40.75.620</v>
          </cell>
          <cell r="D695">
            <v>1500</v>
          </cell>
          <cell r="E695">
            <v>0</v>
          </cell>
          <cell r="F695">
            <v>1500</v>
          </cell>
          <cell r="G695">
            <v>0</v>
          </cell>
          <cell r="H695">
            <v>0</v>
          </cell>
          <cell r="I695">
            <v>0</v>
          </cell>
          <cell r="J695">
            <v>1500</v>
          </cell>
          <cell r="K695">
            <v>0</v>
          </cell>
          <cell r="L695">
            <v>0</v>
          </cell>
          <cell r="M695" t="str">
            <v>6280.19 - Supplies-Public Works Specialty Maintenance Tools</v>
          </cell>
        </row>
        <row r="696">
          <cell r="A696" t="str">
            <v>660.40.75.630-6280.19</v>
          </cell>
          <cell r="B696" t="str">
            <v>6280.19</v>
          </cell>
          <cell r="C696" t="str">
            <v>660.40.75.630</v>
          </cell>
          <cell r="D696">
            <v>500</v>
          </cell>
          <cell r="E696">
            <v>0</v>
          </cell>
          <cell r="F696">
            <v>500</v>
          </cell>
          <cell r="G696">
            <v>0</v>
          </cell>
          <cell r="H696">
            <v>0</v>
          </cell>
          <cell r="I696">
            <v>0</v>
          </cell>
          <cell r="J696">
            <v>500</v>
          </cell>
          <cell r="K696">
            <v>0</v>
          </cell>
          <cell r="L696">
            <v>0</v>
          </cell>
          <cell r="M696" t="str">
            <v>6280.19 - Supplies-Public Works Specialty Maintenance Tools</v>
          </cell>
        </row>
        <row r="697">
          <cell r="A697" t="str">
            <v>660.40.55.060-6280.20</v>
          </cell>
          <cell r="B697" t="str">
            <v>6280.20</v>
          </cell>
          <cell r="C697" t="str">
            <v>660.40.55.060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 t="str">
            <v>+++</v>
          </cell>
          <cell r="L697">
            <v>0</v>
          </cell>
          <cell r="M697" t="str">
            <v>6280.20 - Supplies-Public Works Bin Repair</v>
          </cell>
        </row>
        <row r="698">
          <cell r="A698" t="str">
            <v>660.40.75.001-6280.20</v>
          </cell>
          <cell r="B698" t="str">
            <v>6280.20</v>
          </cell>
          <cell r="C698" t="str">
            <v>660.40.75.001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 t="str">
            <v>+++</v>
          </cell>
          <cell r="L698">
            <v>0</v>
          </cell>
          <cell r="M698" t="str">
            <v>6280.20 - Supplies-Public Works Bin Repair</v>
          </cell>
        </row>
        <row r="699">
          <cell r="A699" t="str">
            <v>660.40.75.075-6280.20</v>
          </cell>
          <cell r="B699" t="str">
            <v>6280.20</v>
          </cell>
          <cell r="C699" t="str">
            <v>660.40.75.075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 t="str">
            <v>+++</v>
          </cell>
          <cell r="L699">
            <v>0</v>
          </cell>
          <cell r="M699" t="str">
            <v>6280.20 - Supplies-Public Works Bin Repair</v>
          </cell>
        </row>
        <row r="700">
          <cell r="A700" t="str">
            <v>660.40.75.610-6280.20</v>
          </cell>
          <cell r="B700" t="str">
            <v>6280.20</v>
          </cell>
          <cell r="C700" t="str">
            <v>660.40.75.610</v>
          </cell>
          <cell r="D700">
            <v>30000</v>
          </cell>
          <cell r="E700">
            <v>0</v>
          </cell>
          <cell r="F700">
            <v>30000</v>
          </cell>
          <cell r="G700">
            <v>26.27</v>
          </cell>
          <cell r="H700">
            <v>4868.93</v>
          </cell>
          <cell r="I700">
            <v>15722.14</v>
          </cell>
          <cell r="J700">
            <v>9408.93</v>
          </cell>
          <cell r="K700">
            <v>0.69</v>
          </cell>
          <cell r="L700">
            <v>16454.53</v>
          </cell>
          <cell r="M700" t="str">
            <v>6280.20 - Supplies-Public Works Bin Repair</v>
          </cell>
        </row>
        <row r="701">
          <cell r="A701" t="str">
            <v>660.40.75.620-6280.20</v>
          </cell>
          <cell r="B701" t="str">
            <v>6280.20</v>
          </cell>
          <cell r="C701" t="str">
            <v>660.40.75.620</v>
          </cell>
          <cell r="D701">
            <v>5000</v>
          </cell>
          <cell r="E701">
            <v>0</v>
          </cell>
          <cell r="F701">
            <v>5000</v>
          </cell>
          <cell r="G701">
            <v>0</v>
          </cell>
          <cell r="H701">
            <v>0</v>
          </cell>
          <cell r="I701">
            <v>2970</v>
          </cell>
          <cell r="J701">
            <v>2030</v>
          </cell>
          <cell r="K701">
            <v>0.59</v>
          </cell>
          <cell r="L701">
            <v>1074.49</v>
          </cell>
          <cell r="M701" t="str">
            <v>6280.20 - Supplies-Public Works Bin Repair</v>
          </cell>
        </row>
        <row r="702">
          <cell r="A702" t="str">
            <v>660.40.55.060-6280.21</v>
          </cell>
          <cell r="B702" t="str">
            <v>6280.21</v>
          </cell>
          <cell r="C702" t="str">
            <v>660.40.55.060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 t="str">
            <v>+++</v>
          </cell>
          <cell r="L702">
            <v>0</v>
          </cell>
          <cell r="M702" t="str">
            <v>6280.21 - Supplies-Public Works Used Oil Grant</v>
          </cell>
        </row>
        <row r="703">
          <cell r="A703" t="str">
            <v>660.40.75.001-6280.21</v>
          </cell>
          <cell r="B703" t="str">
            <v>6280.21</v>
          </cell>
          <cell r="C703" t="str">
            <v>660.40.75.001</v>
          </cell>
          <cell r="D703">
            <v>0</v>
          </cell>
          <cell r="E703">
            <v>20645</v>
          </cell>
          <cell r="F703">
            <v>20645</v>
          </cell>
          <cell r="G703">
            <v>0</v>
          </cell>
          <cell r="H703">
            <v>0</v>
          </cell>
          <cell r="I703">
            <v>0</v>
          </cell>
          <cell r="J703">
            <v>20645</v>
          </cell>
          <cell r="K703">
            <v>0</v>
          </cell>
          <cell r="L703">
            <v>0</v>
          </cell>
          <cell r="M703" t="str">
            <v>6280.21 - Supplies-Public Works Used Oil Grant</v>
          </cell>
        </row>
        <row r="704">
          <cell r="A704" t="str">
            <v>660.40.75.075-6280.21</v>
          </cell>
          <cell r="B704" t="str">
            <v>6280.21</v>
          </cell>
          <cell r="C704" t="str">
            <v>660.40.75.075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 t="str">
            <v>+++</v>
          </cell>
          <cell r="L704">
            <v>0</v>
          </cell>
          <cell r="M704" t="str">
            <v>6280.21 - Supplies-Public Works Used Oil Grant</v>
          </cell>
        </row>
        <row r="705">
          <cell r="A705" t="str">
            <v>660.40.55.060-6280.22</v>
          </cell>
          <cell r="B705" t="str">
            <v>6280.22</v>
          </cell>
          <cell r="C705" t="str">
            <v>660.40.55.060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 t="str">
            <v>+++</v>
          </cell>
          <cell r="L705">
            <v>0</v>
          </cell>
          <cell r="M705" t="str">
            <v>6280.22 - Supplies-Public Works Recycled Products</v>
          </cell>
        </row>
        <row r="706">
          <cell r="A706" t="str">
            <v>660.40.75.001-6280.22</v>
          </cell>
          <cell r="B706" t="str">
            <v>6280.22</v>
          </cell>
          <cell r="C706" t="str">
            <v>660.40.75.001</v>
          </cell>
          <cell r="D706">
            <v>3000</v>
          </cell>
          <cell r="E706">
            <v>0</v>
          </cell>
          <cell r="F706">
            <v>3000</v>
          </cell>
          <cell r="G706">
            <v>0</v>
          </cell>
          <cell r="H706">
            <v>0</v>
          </cell>
          <cell r="I706">
            <v>2052.12</v>
          </cell>
          <cell r="J706">
            <v>947.88</v>
          </cell>
          <cell r="K706">
            <v>0.68</v>
          </cell>
          <cell r="L706">
            <v>3047.25</v>
          </cell>
          <cell r="M706" t="str">
            <v>6280.22 - Supplies-Public Works Recycled Products</v>
          </cell>
        </row>
        <row r="707">
          <cell r="A707" t="str">
            <v>660.40.75.075-6280.22</v>
          </cell>
          <cell r="B707" t="str">
            <v>6280.22</v>
          </cell>
          <cell r="C707" t="str">
            <v>660.40.75.075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 t="str">
            <v>+++</v>
          </cell>
          <cell r="L707">
            <v>0</v>
          </cell>
          <cell r="M707" t="str">
            <v>6280.22 - Supplies-Public Works Recycled Products</v>
          </cell>
        </row>
        <row r="708">
          <cell r="A708" t="str">
            <v>660.40.55.060-6280.23</v>
          </cell>
          <cell r="B708" t="str">
            <v>6280.23</v>
          </cell>
          <cell r="C708" t="str">
            <v>660.40.55.060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 t="str">
            <v>+++</v>
          </cell>
          <cell r="L708">
            <v>0</v>
          </cell>
          <cell r="M708" t="str">
            <v>6280.23 - Supplies-Public Works Recycling Education Program</v>
          </cell>
        </row>
        <row r="709">
          <cell r="A709" t="str">
            <v>660.40.75.001-6280.23</v>
          </cell>
          <cell r="B709" t="str">
            <v>6280.23</v>
          </cell>
          <cell r="C709" t="str">
            <v>660.40.75.001</v>
          </cell>
          <cell r="D709">
            <v>10000</v>
          </cell>
          <cell r="E709">
            <v>0</v>
          </cell>
          <cell r="F709">
            <v>10000</v>
          </cell>
          <cell r="G709">
            <v>28.31</v>
          </cell>
          <cell r="H709">
            <v>-960</v>
          </cell>
          <cell r="I709">
            <v>11154.9</v>
          </cell>
          <cell r="J709">
            <v>-194.9</v>
          </cell>
          <cell r="K709">
            <v>1.02</v>
          </cell>
          <cell r="L709">
            <v>7795.36</v>
          </cell>
          <cell r="M709" t="str">
            <v>6280.23 - Supplies-Public Works Recycling Education Program</v>
          </cell>
        </row>
        <row r="710">
          <cell r="A710" t="str">
            <v>660.40.75.075-6280.23</v>
          </cell>
          <cell r="B710" t="str">
            <v>6280.23</v>
          </cell>
          <cell r="C710" t="str">
            <v>660.40.75.075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 t="str">
            <v>+++</v>
          </cell>
          <cell r="L710">
            <v>0</v>
          </cell>
          <cell r="M710" t="str">
            <v>6280.23 - Supplies-Public Works Recycling Education Program</v>
          </cell>
        </row>
        <row r="711">
          <cell r="A711" t="str">
            <v>660.40.75.001-6280.24</v>
          </cell>
          <cell r="B711" t="str">
            <v>6280.24</v>
          </cell>
          <cell r="C711" t="str">
            <v>660.40.75.001</v>
          </cell>
          <cell r="D711">
            <v>0</v>
          </cell>
          <cell r="E711">
            <v>47023</v>
          </cell>
          <cell r="F711">
            <v>47023</v>
          </cell>
          <cell r="G711">
            <v>990.02</v>
          </cell>
          <cell r="H711">
            <v>-26.78</v>
          </cell>
          <cell r="I711">
            <v>46629.120000000003</v>
          </cell>
          <cell r="J711">
            <v>420.66</v>
          </cell>
          <cell r="K711">
            <v>0.99</v>
          </cell>
          <cell r="L711">
            <v>45200.29</v>
          </cell>
          <cell r="M711" t="str">
            <v>6280.24 - Supplies-Public Works Beverage Container - CRV</v>
          </cell>
        </row>
        <row r="712">
          <cell r="A712" t="str">
            <v>660.40.55.060-6280.25</v>
          </cell>
          <cell r="B712" t="str">
            <v>6280.25</v>
          </cell>
          <cell r="C712" t="str">
            <v>660.40.55.060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 t="str">
            <v>+++</v>
          </cell>
          <cell r="L712">
            <v>0</v>
          </cell>
          <cell r="M712" t="str">
            <v>6280.25 - Supplies-Public Works Collection Containers</v>
          </cell>
        </row>
        <row r="713">
          <cell r="A713" t="str">
            <v>660.40.75.001-6280.25</v>
          </cell>
          <cell r="B713" t="str">
            <v>6280.25</v>
          </cell>
          <cell r="C713" t="str">
            <v>660.40.75.001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 t="str">
            <v>+++</v>
          </cell>
          <cell r="L713">
            <v>0</v>
          </cell>
          <cell r="M713" t="str">
            <v>6280.25 - Supplies-Public Works Collection Containers</v>
          </cell>
        </row>
        <row r="714">
          <cell r="A714" t="str">
            <v>660.40.75.075-6280.25</v>
          </cell>
          <cell r="B714" t="str">
            <v>6280.25</v>
          </cell>
          <cell r="C714" t="str">
            <v>660.40.75.075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 t="str">
            <v>+++</v>
          </cell>
          <cell r="L714">
            <v>0</v>
          </cell>
          <cell r="M714" t="str">
            <v>6280.25 - Supplies-Public Works Collection Containers</v>
          </cell>
        </row>
        <row r="715">
          <cell r="A715" t="str">
            <v>660.40.75.610-6280.25</v>
          </cell>
          <cell r="B715" t="str">
            <v>6280.25</v>
          </cell>
          <cell r="C715" t="str">
            <v>660.40.75.610</v>
          </cell>
          <cell r="D715">
            <v>90000</v>
          </cell>
          <cell r="E715">
            <v>13822</v>
          </cell>
          <cell r="F715">
            <v>103822</v>
          </cell>
          <cell r="G715">
            <v>0</v>
          </cell>
          <cell r="H715">
            <v>0</v>
          </cell>
          <cell r="I715">
            <v>78209.25</v>
          </cell>
          <cell r="J715">
            <v>25612.75</v>
          </cell>
          <cell r="K715">
            <v>0.75</v>
          </cell>
          <cell r="L715">
            <v>129557.54</v>
          </cell>
          <cell r="M715" t="str">
            <v>6280.25 - Supplies-Public Works Collection Containers</v>
          </cell>
        </row>
        <row r="716">
          <cell r="A716" t="str">
            <v>660.40.75.620-6280.25</v>
          </cell>
          <cell r="B716" t="str">
            <v>6280.25</v>
          </cell>
          <cell r="C716" t="str">
            <v>660.40.75.620</v>
          </cell>
          <cell r="D716">
            <v>25000</v>
          </cell>
          <cell r="E716">
            <v>-34519</v>
          </cell>
          <cell r="F716">
            <v>-9519</v>
          </cell>
          <cell r="G716">
            <v>0</v>
          </cell>
          <cell r="H716">
            <v>0</v>
          </cell>
          <cell r="I716">
            <v>0</v>
          </cell>
          <cell r="J716">
            <v>-9519</v>
          </cell>
          <cell r="K716">
            <v>0</v>
          </cell>
          <cell r="L716">
            <v>0</v>
          </cell>
          <cell r="M716" t="str">
            <v>6280.25 - Supplies-Public Works Collection Containers</v>
          </cell>
        </row>
        <row r="717">
          <cell r="A717" t="str">
            <v>660.40.55.060-6280.26</v>
          </cell>
          <cell r="B717" t="str">
            <v>6280.26</v>
          </cell>
          <cell r="C717" t="str">
            <v>660.40.55.060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 t="str">
            <v>+++</v>
          </cell>
          <cell r="L717">
            <v>0</v>
          </cell>
          <cell r="M717" t="str">
            <v>6280.26 - Supplies-Public Works 3 Cart System Containers</v>
          </cell>
        </row>
        <row r="718">
          <cell r="A718" t="str">
            <v>660.40.75.001-6280.26</v>
          </cell>
          <cell r="B718" t="str">
            <v>6280.26</v>
          </cell>
          <cell r="C718" t="str">
            <v>660.40.75.001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 t="str">
            <v>+++</v>
          </cell>
          <cell r="L718">
            <v>0</v>
          </cell>
          <cell r="M718" t="str">
            <v>6280.26 - Supplies-Public Works 3 Cart System Containers</v>
          </cell>
        </row>
        <row r="719">
          <cell r="A719" t="str">
            <v>660.40.75.075-6280.26</v>
          </cell>
          <cell r="B719" t="str">
            <v>6280.26</v>
          </cell>
          <cell r="C719" t="str">
            <v>660.40.75.075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 t="str">
            <v>+++</v>
          </cell>
          <cell r="L719">
            <v>0</v>
          </cell>
          <cell r="M719" t="str">
            <v>6280.26 - Supplies-Public Works 3 Cart System Containers</v>
          </cell>
        </row>
        <row r="720">
          <cell r="A720" t="str">
            <v>660.40.75.610-6280.26</v>
          </cell>
          <cell r="B720" t="str">
            <v>6280.26</v>
          </cell>
          <cell r="C720" t="str">
            <v>660.40.75.610</v>
          </cell>
          <cell r="D720">
            <v>75000</v>
          </cell>
          <cell r="E720">
            <v>0</v>
          </cell>
          <cell r="F720">
            <v>75000</v>
          </cell>
          <cell r="G720">
            <v>0</v>
          </cell>
          <cell r="H720">
            <v>0</v>
          </cell>
          <cell r="I720">
            <v>0</v>
          </cell>
          <cell r="J720">
            <v>75000</v>
          </cell>
          <cell r="K720">
            <v>0</v>
          </cell>
          <cell r="L720">
            <v>34004</v>
          </cell>
          <cell r="M720" t="str">
            <v>6280.26 - Supplies-Public Works 3 Cart System Containers</v>
          </cell>
        </row>
        <row r="721">
          <cell r="A721" t="str">
            <v>660.40.75.620-6280.26</v>
          </cell>
          <cell r="B721" t="str">
            <v>6280.26</v>
          </cell>
          <cell r="C721" t="str">
            <v>660.40.75.620</v>
          </cell>
          <cell r="D721">
            <v>400000</v>
          </cell>
          <cell r="E721">
            <v>-55087</v>
          </cell>
          <cell r="F721">
            <v>344913</v>
          </cell>
          <cell r="G721">
            <v>36688.71</v>
          </cell>
          <cell r="H721">
            <v>0</v>
          </cell>
          <cell r="I721">
            <v>255028.57</v>
          </cell>
          <cell r="J721">
            <v>89884.43</v>
          </cell>
          <cell r="K721">
            <v>0.74</v>
          </cell>
          <cell r="L721">
            <v>257543.79</v>
          </cell>
          <cell r="M721" t="str">
            <v>6280.26 - Supplies-Public Works 3 Cart System Containers</v>
          </cell>
        </row>
        <row r="722">
          <cell r="A722" t="str">
            <v>660.40.55.060-6280.27</v>
          </cell>
          <cell r="B722" t="str">
            <v>6280.27</v>
          </cell>
          <cell r="C722" t="str">
            <v>660.40.55.060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 t="str">
            <v>+++</v>
          </cell>
          <cell r="L722">
            <v>0</v>
          </cell>
          <cell r="M722" t="str">
            <v>6280.27 - Supplies-Public Works SSJID Surface Water</v>
          </cell>
        </row>
        <row r="723">
          <cell r="A723" t="str">
            <v>660.40.75.075-6280.27</v>
          </cell>
          <cell r="B723" t="str">
            <v>6280.27</v>
          </cell>
          <cell r="C723" t="str">
            <v>660.40.75.075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 t="str">
            <v>+++</v>
          </cell>
          <cell r="L723">
            <v>0</v>
          </cell>
          <cell r="M723" t="str">
            <v>6280.27 - Supplies-Public Works SSJID Surface Water</v>
          </cell>
        </row>
        <row r="724">
          <cell r="A724" t="str">
            <v>660.40.55.060-6280.28</v>
          </cell>
          <cell r="B724" t="str">
            <v>6280.28</v>
          </cell>
          <cell r="C724" t="str">
            <v>660.40.55.060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 t="str">
            <v>+++</v>
          </cell>
          <cell r="L724">
            <v>0</v>
          </cell>
          <cell r="M724" t="str">
            <v>6280.28 - Supplies-Public Works Water Treatment Chemicals</v>
          </cell>
        </row>
        <row r="725">
          <cell r="A725" t="str">
            <v>660.40.75.075-6280.28</v>
          </cell>
          <cell r="B725" t="str">
            <v>6280.28</v>
          </cell>
          <cell r="C725" t="str">
            <v>660.40.75.075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 t="str">
            <v>+++</v>
          </cell>
          <cell r="L725">
            <v>0</v>
          </cell>
          <cell r="M725" t="str">
            <v>6280.28 - Supplies-Public Works Water Treatment Chemicals</v>
          </cell>
        </row>
        <row r="726">
          <cell r="A726" t="str">
            <v>660.40.55.060-6280.29</v>
          </cell>
          <cell r="B726" t="str">
            <v>6280.29</v>
          </cell>
          <cell r="C726" t="str">
            <v>660.40.55.060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 t="str">
            <v>+++</v>
          </cell>
          <cell r="L726">
            <v>0</v>
          </cell>
          <cell r="M726" t="str">
            <v>6280.29 - Supplies-Public Works Water Treatment</v>
          </cell>
        </row>
        <row r="727">
          <cell r="A727" t="str">
            <v>660.40.75.075-6280.29</v>
          </cell>
          <cell r="B727" t="str">
            <v>6280.29</v>
          </cell>
          <cell r="C727" t="str">
            <v>660.40.75.075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 t="str">
            <v>+++</v>
          </cell>
          <cell r="L727">
            <v>0</v>
          </cell>
          <cell r="M727" t="str">
            <v>6280.29 - Supplies-Public Works Water Treatment</v>
          </cell>
        </row>
        <row r="728">
          <cell r="A728" t="str">
            <v>660.40.55.060-6280.30</v>
          </cell>
          <cell r="B728" t="str">
            <v>6280.30</v>
          </cell>
          <cell r="C728" t="str">
            <v>660.40.55.060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 t="str">
            <v>+++</v>
          </cell>
          <cell r="L728">
            <v>0</v>
          </cell>
          <cell r="M728" t="str">
            <v>6280.30 - Supplies-Public Works Automated &amp; Hand Tools</v>
          </cell>
        </row>
        <row r="729">
          <cell r="A729" t="str">
            <v>660.40.75.075-6280.30</v>
          </cell>
          <cell r="B729" t="str">
            <v>6280.30</v>
          </cell>
          <cell r="C729" t="str">
            <v>660.40.75.075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 t="str">
            <v>+++</v>
          </cell>
          <cell r="L729">
            <v>0</v>
          </cell>
          <cell r="M729" t="str">
            <v>6280.30 - Supplies-Public Works Automated &amp; Hand Tools</v>
          </cell>
        </row>
        <row r="730">
          <cell r="A730" t="str">
            <v>660.40.55.060-6280.31</v>
          </cell>
          <cell r="B730" t="str">
            <v>6280.31</v>
          </cell>
          <cell r="C730" t="str">
            <v>660.40.55.060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 t="str">
            <v>+++</v>
          </cell>
          <cell r="L730">
            <v>0</v>
          </cell>
          <cell r="M730" t="str">
            <v>6280.31 - Supplies-Public Works Water Conservation</v>
          </cell>
        </row>
        <row r="731">
          <cell r="A731" t="str">
            <v>660.40.75.075-6280.31</v>
          </cell>
          <cell r="B731" t="str">
            <v>6280.31</v>
          </cell>
          <cell r="C731" t="str">
            <v>660.40.75.075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 t="str">
            <v>+++</v>
          </cell>
          <cell r="L731">
            <v>0</v>
          </cell>
          <cell r="M731" t="str">
            <v>6280.31 - Supplies-Public Works Water Conservation</v>
          </cell>
        </row>
        <row r="732">
          <cell r="A732" t="str">
            <v>660.40.55.060-6280.32</v>
          </cell>
          <cell r="B732" t="str">
            <v>6280.32</v>
          </cell>
          <cell r="C732" t="str">
            <v>660.40.55.060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 t="str">
            <v>+++</v>
          </cell>
          <cell r="L732">
            <v>0</v>
          </cell>
          <cell r="M732" t="str">
            <v>6280.32 - Supplies-Public Works Water Distribution System</v>
          </cell>
        </row>
        <row r="733">
          <cell r="A733" t="str">
            <v>660.40.75.075-6280.32</v>
          </cell>
          <cell r="B733" t="str">
            <v>6280.32</v>
          </cell>
          <cell r="C733" t="str">
            <v>660.40.75.075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 t="str">
            <v>+++</v>
          </cell>
          <cell r="L733">
            <v>0</v>
          </cell>
          <cell r="M733" t="str">
            <v>6280.32 - Supplies-Public Works Water Distribution System</v>
          </cell>
        </row>
        <row r="734">
          <cell r="A734" t="str">
            <v>660.40.55.060-6280.33</v>
          </cell>
          <cell r="B734" t="str">
            <v>6280.33</v>
          </cell>
          <cell r="C734" t="str">
            <v>660.40.55.060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 t="str">
            <v>+++</v>
          </cell>
          <cell r="L734">
            <v>0</v>
          </cell>
          <cell r="M734" t="str">
            <v>6280.33 - Supplies-Public Works Fire Hydrants</v>
          </cell>
        </row>
        <row r="735">
          <cell r="A735" t="str">
            <v>660.40.75.075-6280.33</v>
          </cell>
          <cell r="B735" t="str">
            <v>6280.33</v>
          </cell>
          <cell r="C735" t="str">
            <v>660.40.75.075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 t="str">
            <v>+++</v>
          </cell>
          <cell r="L735">
            <v>0</v>
          </cell>
          <cell r="M735" t="str">
            <v>6280.33 - Supplies-Public Works Fire Hydrants</v>
          </cell>
        </row>
        <row r="736">
          <cell r="A736" t="str">
            <v>660.40.55.060-6280.34</v>
          </cell>
          <cell r="B736" t="str">
            <v>6280.34</v>
          </cell>
          <cell r="C736" t="str">
            <v>660.40.55.060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 t="str">
            <v>+++</v>
          </cell>
          <cell r="L736">
            <v>0</v>
          </cell>
          <cell r="M736" t="str">
            <v>6280.34 - Supplies-Public Works Wells &amp; Pumps</v>
          </cell>
        </row>
        <row r="737">
          <cell r="A737" t="str">
            <v>660.40.75.075-6280.34</v>
          </cell>
          <cell r="B737" t="str">
            <v>6280.34</v>
          </cell>
          <cell r="C737" t="str">
            <v>660.40.75.075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 t="str">
            <v>+++</v>
          </cell>
          <cell r="L737">
            <v>0</v>
          </cell>
          <cell r="M737" t="str">
            <v>6280.34 - Supplies-Public Works Wells &amp; Pumps</v>
          </cell>
        </row>
        <row r="738">
          <cell r="A738" t="str">
            <v>660.40.55.060-6280.35</v>
          </cell>
          <cell r="B738" t="str">
            <v>6280.35</v>
          </cell>
          <cell r="C738" t="str">
            <v>660.40.55.060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 t="str">
            <v>+++</v>
          </cell>
          <cell r="L738">
            <v>0</v>
          </cell>
          <cell r="M738" t="str">
            <v>6280.35 - Supplies-Public Works Water Meters &amp; Boxes</v>
          </cell>
        </row>
        <row r="739">
          <cell r="A739" t="str">
            <v>660.40.75.075-6280.35</v>
          </cell>
          <cell r="B739" t="str">
            <v>6280.35</v>
          </cell>
          <cell r="C739" t="str">
            <v>660.40.75.075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 t="str">
            <v>+++</v>
          </cell>
          <cell r="L739">
            <v>0</v>
          </cell>
          <cell r="M739" t="str">
            <v>6280.35 - Supplies-Public Works Water Meters &amp; Boxes</v>
          </cell>
        </row>
        <row r="740">
          <cell r="A740" t="str">
            <v>660.40.55.060-6280.36</v>
          </cell>
          <cell r="B740" t="str">
            <v>6280.36</v>
          </cell>
          <cell r="C740" t="str">
            <v>660.40.55.060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 t="str">
            <v>+++</v>
          </cell>
          <cell r="L740">
            <v>0</v>
          </cell>
          <cell r="M740" t="str">
            <v>6280.36 - Supplies-Public Works Traffic Calming</v>
          </cell>
        </row>
        <row r="741">
          <cell r="A741" t="str">
            <v>660.40.75.075-6280.36</v>
          </cell>
          <cell r="B741" t="str">
            <v>6280.36</v>
          </cell>
          <cell r="C741" t="str">
            <v>660.40.75.075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 t="str">
            <v>+++</v>
          </cell>
          <cell r="L741">
            <v>0</v>
          </cell>
          <cell r="M741" t="str">
            <v>6280.36 - Supplies-Public Works Traffic Calming</v>
          </cell>
        </row>
        <row r="742">
          <cell r="A742" t="str">
            <v>660.40.55.060-6280.38</v>
          </cell>
          <cell r="B742" t="str">
            <v>6280.38</v>
          </cell>
          <cell r="C742" t="str">
            <v>660.40.55.060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 t="str">
            <v>+++</v>
          </cell>
          <cell r="L742">
            <v>0</v>
          </cell>
          <cell r="M742" t="str">
            <v>6280.38 - Supplies-Public Works Global Supplies</v>
          </cell>
        </row>
        <row r="743">
          <cell r="A743" t="str">
            <v>660.40.75.075-6280.38</v>
          </cell>
          <cell r="B743" t="str">
            <v>6280.38</v>
          </cell>
          <cell r="C743" t="str">
            <v>660.40.75.075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 t="str">
            <v>+++</v>
          </cell>
          <cell r="L743">
            <v>0</v>
          </cell>
          <cell r="M743" t="str">
            <v>6280.38 - Supplies-Public Works Global Supplies</v>
          </cell>
        </row>
        <row r="744">
          <cell r="A744" t="str">
            <v>660.40.55.060-6280.39</v>
          </cell>
          <cell r="B744" t="str">
            <v>6280.39</v>
          </cell>
          <cell r="C744" t="str">
            <v>660.40.55.060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 t="str">
            <v>+++</v>
          </cell>
          <cell r="L744">
            <v>0</v>
          </cell>
          <cell r="M744" t="str">
            <v>6280.39 - Supplies-Public Works Industrial Waste Pretreatment</v>
          </cell>
        </row>
        <row r="745">
          <cell r="A745" t="str">
            <v>660.40.75.075-6280.39</v>
          </cell>
          <cell r="B745" t="str">
            <v>6280.39</v>
          </cell>
          <cell r="C745" t="str">
            <v>660.40.75.075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 t="str">
            <v>+++</v>
          </cell>
          <cell r="L745">
            <v>0</v>
          </cell>
          <cell r="M745" t="str">
            <v>6280.39 - Supplies-Public Works Industrial Waste Pretreatment</v>
          </cell>
        </row>
        <row r="746">
          <cell r="A746" t="str">
            <v>660.05.00.160-6280.40</v>
          </cell>
          <cell r="B746" t="str">
            <v>6280.40</v>
          </cell>
          <cell r="C746" t="str">
            <v>660.05.00.160</v>
          </cell>
          <cell r="D746">
            <v>2500</v>
          </cell>
          <cell r="E746">
            <v>0</v>
          </cell>
          <cell r="F746">
            <v>2500</v>
          </cell>
          <cell r="G746">
            <v>1248.1099999999999</v>
          </cell>
          <cell r="H746">
            <v>0</v>
          </cell>
          <cell r="I746">
            <v>2724.82</v>
          </cell>
          <cell r="J746">
            <v>-224.82</v>
          </cell>
          <cell r="K746">
            <v>1.0900000000000001</v>
          </cell>
          <cell r="L746">
            <v>1763.44</v>
          </cell>
          <cell r="M746" t="str">
            <v>6280.40 - Supplies-Public Works Support Department</v>
          </cell>
        </row>
        <row r="747">
          <cell r="A747" t="str">
            <v>660.40.75.001-6280.40</v>
          </cell>
          <cell r="B747" t="str">
            <v>6280.40</v>
          </cell>
          <cell r="C747" t="str">
            <v>660.40.75.001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 t="str">
            <v>+++</v>
          </cell>
          <cell r="L747">
            <v>0</v>
          </cell>
          <cell r="M747" t="str">
            <v>6280.40 - Supplies-Public Works Support Department</v>
          </cell>
        </row>
        <row r="748">
          <cell r="A748" t="str">
            <v>660.40.55.060-6280.41</v>
          </cell>
          <cell r="B748" t="str">
            <v>6280.41</v>
          </cell>
          <cell r="C748" t="str">
            <v>660.40.55.060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 t="str">
            <v>+++</v>
          </cell>
          <cell r="L748">
            <v>0</v>
          </cell>
          <cell r="M748" t="str">
            <v>6280.41 - Supplies-Public Works Bevarage Container Grant</v>
          </cell>
        </row>
        <row r="749">
          <cell r="A749" t="str">
            <v>660.40.75.001-6280.41</v>
          </cell>
          <cell r="B749" t="str">
            <v>6280.41</v>
          </cell>
          <cell r="C749" t="str">
            <v>660.40.75.001</v>
          </cell>
          <cell r="D749">
            <v>19500</v>
          </cell>
          <cell r="E749">
            <v>0</v>
          </cell>
          <cell r="F749">
            <v>19500</v>
          </cell>
          <cell r="G749">
            <v>0</v>
          </cell>
          <cell r="H749">
            <v>0</v>
          </cell>
          <cell r="I749">
            <v>0</v>
          </cell>
          <cell r="J749">
            <v>19500</v>
          </cell>
          <cell r="K749">
            <v>0</v>
          </cell>
          <cell r="L749">
            <v>0</v>
          </cell>
          <cell r="M749" t="str">
            <v>6280.41 - Supplies-Public Works Bevarage Container Grant</v>
          </cell>
        </row>
        <row r="750">
          <cell r="A750" t="str">
            <v>660.40.75.075-6280.41</v>
          </cell>
          <cell r="B750" t="str">
            <v>6280.41</v>
          </cell>
          <cell r="C750" t="str">
            <v>660.40.75.075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 t="str">
            <v>+++</v>
          </cell>
          <cell r="L750">
            <v>0</v>
          </cell>
          <cell r="M750" t="str">
            <v>6280.41 - Supplies-Public Works Bevarage Container Grant</v>
          </cell>
        </row>
        <row r="751">
          <cell r="A751" t="str">
            <v>660.40.55.060-6280.42</v>
          </cell>
          <cell r="B751" t="str">
            <v>6280.42</v>
          </cell>
          <cell r="C751" t="str">
            <v>660.40.55.060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 t="str">
            <v>+++</v>
          </cell>
          <cell r="L751">
            <v>0</v>
          </cell>
          <cell r="M751" t="str">
            <v>6280.42 - Supplies-Public Works Industrial Wastewater</v>
          </cell>
        </row>
        <row r="752">
          <cell r="A752" t="str">
            <v>660.40.75.075-6280.42</v>
          </cell>
          <cell r="B752" t="str">
            <v>6280.42</v>
          </cell>
          <cell r="C752" t="str">
            <v>660.40.75.075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 t="str">
            <v>+++</v>
          </cell>
          <cell r="L752">
            <v>0</v>
          </cell>
          <cell r="M752" t="str">
            <v>6280.42 - Supplies-Public Works Industrial Wastewater</v>
          </cell>
        </row>
        <row r="753">
          <cell r="A753" t="str">
            <v>660.40.55.060-6300.01</v>
          </cell>
          <cell r="B753" t="str">
            <v>6300.01</v>
          </cell>
          <cell r="C753" t="str">
            <v>660.40.55.060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 t="str">
            <v>+++</v>
          </cell>
          <cell r="L753">
            <v>0</v>
          </cell>
          <cell r="M753" t="str">
            <v>6300.01 - Dues &amp; Subscriptions Memberships</v>
          </cell>
        </row>
        <row r="754">
          <cell r="A754" t="str">
            <v>660.40.75.001-6300.01</v>
          </cell>
          <cell r="B754" t="str">
            <v>6300.01</v>
          </cell>
          <cell r="C754" t="str">
            <v>660.40.75.001</v>
          </cell>
          <cell r="D754">
            <v>3000</v>
          </cell>
          <cell r="E754">
            <v>0</v>
          </cell>
          <cell r="F754">
            <v>3000</v>
          </cell>
          <cell r="G754">
            <v>0</v>
          </cell>
          <cell r="H754">
            <v>0</v>
          </cell>
          <cell r="I754">
            <v>2610.6999999999998</v>
          </cell>
          <cell r="J754">
            <v>389.3</v>
          </cell>
          <cell r="K754">
            <v>0.87</v>
          </cell>
          <cell r="L754">
            <v>2032</v>
          </cell>
          <cell r="M754" t="str">
            <v>6300.01 - Dues &amp; Subscriptions Memberships</v>
          </cell>
        </row>
        <row r="755">
          <cell r="A755" t="str">
            <v>660.40.75.075-6300.01</v>
          </cell>
          <cell r="B755" t="str">
            <v>6300.01</v>
          </cell>
          <cell r="C755" t="str">
            <v>660.40.75.075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 t="str">
            <v>+++</v>
          </cell>
          <cell r="L755">
            <v>0</v>
          </cell>
          <cell r="M755" t="str">
            <v>6300.01 - Dues &amp; Subscriptions Memberships</v>
          </cell>
        </row>
        <row r="756">
          <cell r="A756" t="str">
            <v>660.40.75.630-6300.01</v>
          </cell>
          <cell r="B756" t="str">
            <v>6300.01</v>
          </cell>
          <cell r="C756" t="str">
            <v>660.40.75.630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 t="str">
            <v>+++</v>
          </cell>
          <cell r="L756">
            <v>0</v>
          </cell>
          <cell r="M756" t="str">
            <v>6300.01 - Dues &amp; Subscriptions Memberships</v>
          </cell>
        </row>
        <row r="757">
          <cell r="A757" t="str">
            <v>660.45.40.000-6300.01</v>
          </cell>
          <cell r="B757" t="str">
            <v>6300.01</v>
          </cell>
          <cell r="C757" t="str">
            <v>660.45.40.000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 t="str">
            <v>+++</v>
          </cell>
          <cell r="L757">
            <v>0</v>
          </cell>
          <cell r="M757" t="str">
            <v>6300.01 - Dues &amp; Subscriptions Memberships</v>
          </cell>
        </row>
        <row r="758">
          <cell r="A758" t="str">
            <v>660.45.41.000-6300.01</v>
          </cell>
          <cell r="B758" t="str">
            <v>6300.01</v>
          </cell>
          <cell r="C758" t="str">
            <v>660.45.41.000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 t="str">
            <v>+++</v>
          </cell>
          <cell r="L758">
            <v>0</v>
          </cell>
          <cell r="M758" t="str">
            <v>6300.01 - Dues &amp; Subscriptions Memberships</v>
          </cell>
        </row>
        <row r="759">
          <cell r="A759" t="str">
            <v>660.45.50.000-6300.01</v>
          </cell>
          <cell r="B759" t="str">
            <v>6300.01</v>
          </cell>
          <cell r="C759" t="str">
            <v>660.45.50.000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 t="str">
            <v>+++</v>
          </cell>
          <cell r="L759">
            <v>0</v>
          </cell>
          <cell r="M759" t="str">
            <v>6300.01 - Dues &amp; Subscriptions Memberships</v>
          </cell>
        </row>
        <row r="760">
          <cell r="A760" t="str">
            <v>660.40.55.060-6300.02</v>
          </cell>
          <cell r="B760" t="str">
            <v>6300.02</v>
          </cell>
          <cell r="C760" t="str">
            <v>660.40.55.060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 t="str">
            <v>+++</v>
          </cell>
          <cell r="L760">
            <v>0</v>
          </cell>
          <cell r="M760" t="str">
            <v>6300.02 - Dues &amp; Subscriptions Publications</v>
          </cell>
        </row>
        <row r="761">
          <cell r="A761" t="str">
            <v>660.40.75.075-6300.02</v>
          </cell>
          <cell r="B761" t="str">
            <v>6300.02</v>
          </cell>
          <cell r="C761" t="str">
            <v>660.40.75.075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 t="str">
            <v>+++</v>
          </cell>
          <cell r="L761">
            <v>0</v>
          </cell>
          <cell r="M761" t="str">
            <v>6300.02 - Dues &amp; Subscriptions Publications</v>
          </cell>
        </row>
        <row r="762">
          <cell r="A762" t="str">
            <v>660.45.40.000-6300.02</v>
          </cell>
          <cell r="B762" t="str">
            <v>6300.02</v>
          </cell>
          <cell r="C762" t="str">
            <v>660.45.40.000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 t="str">
            <v>+++</v>
          </cell>
          <cell r="L762">
            <v>0</v>
          </cell>
          <cell r="M762" t="str">
            <v>6300.02 - Dues &amp; Subscriptions Publications</v>
          </cell>
        </row>
        <row r="763">
          <cell r="A763" t="str">
            <v>660.45.41.000-6300.02</v>
          </cell>
          <cell r="B763" t="str">
            <v>6300.02</v>
          </cell>
          <cell r="C763" t="str">
            <v>660.45.41.000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 t="str">
            <v>+++</v>
          </cell>
          <cell r="L763">
            <v>0</v>
          </cell>
          <cell r="M763" t="str">
            <v>6300.02 - Dues &amp; Subscriptions Publications</v>
          </cell>
        </row>
        <row r="764">
          <cell r="A764" t="str">
            <v>660.45.50.000-6300.02</v>
          </cell>
          <cell r="B764" t="str">
            <v>6300.02</v>
          </cell>
          <cell r="C764" t="str">
            <v>660.45.50.000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 t="str">
            <v>+++</v>
          </cell>
          <cell r="L764">
            <v>0</v>
          </cell>
          <cell r="M764" t="str">
            <v>6300.02 - Dues &amp; Subscriptions Publications</v>
          </cell>
        </row>
        <row r="765">
          <cell r="A765" t="str">
            <v>660.40.55.060-6300.03</v>
          </cell>
          <cell r="B765" t="str">
            <v>6300.03</v>
          </cell>
          <cell r="C765" t="str">
            <v>660.40.55.060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 t="str">
            <v>+++</v>
          </cell>
          <cell r="L765">
            <v>0</v>
          </cell>
          <cell r="M765" t="str">
            <v>6300.03 - Dues &amp; Subscriptions Certifications</v>
          </cell>
        </row>
        <row r="766">
          <cell r="A766" t="str">
            <v>660.40.75.075-6300.03</v>
          </cell>
          <cell r="B766" t="str">
            <v>6300.03</v>
          </cell>
          <cell r="C766" t="str">
            <v>660.40.75.075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 t="str">
            <v>+++</v>
          </cell>
          <cell r="L766">
            <v>0</v>
          </cell>
          <cell r="M766" t="str">
            <v>6300.03 - Dues &amp; Subscriptions Certifications</v>
          </cell>
        </row>
        <row r="767">
          <cell r="A767" t="str">
            <v>660.45.40.000-6300.03</v>
          </cell>
          <cell r="B767" t="str">
            <v>6300.03</v>
          </cell>
          <cell r="C767" t="str">
            <v>660.45.40.000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 t="str">
            <v>+++</v>
          </cell>
          <cell r="L767">
            <v>0</v>
          </cell>
          <cell r="M767" t="str">
            <v>6300.03 - Dues &amp; Subscriptions Certifications</v>
          </cell>
        </row>
        <row r="768">
          <cell r="A768" t="str">
            <v>660.45.41.000-6300.03</v>
          </cell>
          <cell r="B768" t="str">
            <v>6300.03</v>
          </cell>
          <cell r="C768" t="str">
            <v>660.45.41.000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 t="str">
            <v>+++</v>
          </cell>
          <cell r="L768">
            <v>0</v>
          </cell>
          <cell r="M768" t="str">
            <v>6300.03 - Dues &amp; Subscriptions Certifications</v>
          </cell>
        </row>
        <row r="769">
          <cell r="A769" t="str">
            <v>660.45.50.000-6300.03</v>
          </cell>
          <cell r="B769" t="str">
            <v>6300.03</v>
          </cell>
          <cell r="C769" t="str">
            <v>660.45.50.000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 t="str">
            <v>+++</v>
          </cell>
          <cell r="L769">
            <v>0</v>
          </cell>
          <cell r="M769" t="str">
            <v>6300.03 - Dues &amp; Subscriptions Certifications</v>
          </cell>
        </row>
        <row r="770">
          <cell r="A770" t="str">
            <v>660.40.55.060-6350.01</v>
          </cell>
          <cell r="B770" t="str">
            <v>6350.01</v>
          </cell>
          <cell r="C770" t="str">
            <v>660.40.55.060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 t="str">
            <v>+++</v>
          </cell>
          <cell r="L770">
            <v>0</v>
          </cell>
          <cell r="M770" t="str">
            <v>6350.01 - Maintenance Agreements &amp; Licenses License/Software Maintenance</v>
          </cell>
        </row>
        <row r="771">
          <cell r="A771" t="str">
            <v>660.40.75.001-6350.01</v>
          </cell>
          <cell r="B771" t="str">
            <v>6350.01</v>
          </cell>
          <cell r="C771" t="str">
            <v>660.40.75.001</v>
          </cell>
          <cell r="D771">
            <v>18550</v>
          </cell>
          <cell r="E771">
            <v>0</v>
          </cell>
          <cell r="F771">
            <v>18550</v>
          </cell>
          <cell r="G771">
            <v>0</v>
          </cell>
          <cell r="H771">
            <v>0</v>
          </cell>
          <cell r="I771">
            <v>0</v>
          </cell>
          <cell r="J771">
            <v>18550</v>
          </cell>
          <cell r="K771">
            <v>0</v>
          </cell>
          <cell r="L771">
            <v>32365.68</v>
          </cell>
          <cell r="M771" t="str">
            <v>6350.01 - Maintenance Agreements &amp; Licenses License/Software Maintenance</v>
          </cell>
        </row>
        <row r="772">
          <cell r="A772" t="str">
            <v>660.40.75.075-6350.01</v>
          </cell>
          <cell r="B772" t="str">
            <v>6350.01</v>
          </cell>
          <cell r="C772" t="str">
            <v>660.40.75.075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 t="str">
            <v>+++</v>
          </cell>
          <cell r="L772">
            <v>0</v>
          </cell>
          <cell r="M772" t="str">
            <v>6350.01 - Maintenance Agreements &amp; Licenses License/Software Maintenance</v>
          </cell>
        </row>
        <row r="773">
          <cell r="A773" t="str">
            <v>660.45.40.000-6350.01</v>
          </cell>
          <cell r="B773" t="str">
            <v>6350.01</v>
          </cell>
          <cell r="C773" t="str">
            <v>660.45.40.000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 t="str">
            <v>+++</v>
          </cell>
          <cell r="L773">
            <v>0</v>
          </cell>
          <cell r="M773" t="str">
            <v>6350.01 - Maintenance Agreements &amp; Licenses License/Software Maintenance</v>
          </cell>
        </row>
        <row r="774">
          <cell r="A774" t="str">
            <v>660.45.41.000-6350.01</v>
          </cell>
          <cell r="B774" t="str">
            <v>6350.01</v>
          </cell>
          <cell r="C774" t="str">
            <v>660.45.41.000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 t="str">
            <v>+++</v>
          </cell>
          <cell r="L774">
            <v>0</v>
          </cell>
          <cell r="M774" t="str">
            <v>6350.01 - Maintenance Agreements &amp; Licenses License/Software Maintenance</v>
          </cell>
        </row>
        <row r="775">
          <cell r="A775" t="str">
            <v>660.45.50.000-6350.01</v>
          </cell>
          <cell r="B775" t="str">
            <v>6350.01</v>
          </cell>
          <cell r="C775" t="str">
            <v>660.45.50.000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 t="str">
            <v>+++</v>
          </cell>
          <cell r="L775">
            <v>0</v>
          </cell>
          <cell r="M775" t="str">
            <v>6350.01 - Maintenance Agreements &amp; Licenses License/Software Maintenance</v>
          </cell>
        </row>
        <row r="776">
          <cell r="A776" t="str">
            <v>660.40.55.060-6350.02</v>
          </cell>
          <cell r="B776" t="str">
            <v>6350.02</v>
          </cell>
          <cell r="C776" t="str">
            <v>660.40.55.060</v>
          </cell>
          <cell r="D776">
            <v>0</v>
          </cell>
          <cell r="E776">
            <v>0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 t="str">
            <v>+++</v>
          </cell>
          <cell r="L776">
            <v>0</v>
          </cell>
          <cell r="M776" t="str">
            <v>6350.02 - Maintenance Agreements &amp; Licenses Hardware Maintenance</v>
          </cell>
        </row>
        <row r="777">
          <cell r="A777" t="str">
            <v>660.40.75.075-6350.02</v>
          </cell>
          <cell r="B777" t="str">
            <v>6350.02</v>
          </cell>
          <cell r="C777" t="str">
            <v>660.40.75.075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 t="str">
            <v>+++</v>
          </cell>
          <cell r="L777">
            <v>0</v>
          </cell>
          <cell r="M777" t="str">
            <v>6350.02 - Maintenance Agreements &amp; Licenses Hardware Maintenance</v>
          </cell>
        </row>
        <row r="778">
          <cell r="A778" t="str">
            <v>660.45.40.000-6350.02</v>
          </cell>
          <cell r="B778" t="str">
            <v>6350.02</v>
          </cell>
          <cell r="C778" t="str">
            <v>660.45.40.000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 t="str">
            <v>+++</v>
          </cell>
          <cell r="L778">
            <v>0</v>
          </cell>
          <cell r="M778" t="str">
            <v>6350.02 - Maintenance Agreements &amp; Licenses Hardware Maintenance</v>
          </cell>
        </row>
        <row r="779">
          <cell r="A779" t="str">
            <v>660.45.41.000-6350.02</v>
          </cell>
          <cell r="B779" t="str">
            <v>6350.02</v>
          </cell>
          <cell r="C779" t="str">
            <v>660.45.41.000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 t="str">
            <v>+++</v>
          </cell>
          <cell r="L779">
            <v>0</v>
          </cell>
          <cell r="M779" t="str">
            <v>6350.02 - Maintenance Agreements &amp; Licenses Hardware Maintenance</v>
          </cell>
        </row>
        <row r="780">
          <cell r="A780" t="str">
            <v>660.45.50.000-6350.02</v>
          </cell>
          <cell r="B780" t="str">
            <v>6350.02</v>
          </cell>
          <cell r="C780" t="str">
            <v>660.45.50.000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 t="str">
            <v>+++</v>
          </cell>
          <cell r="L780">
            <v>0</v>
          </cell>
          <cell r="M780" t="str">
            <v>6350.02 - Maintenance Agreements &amp; Licenses Hardware Maintenance</v>
          </cell>
        </row>
        <row r="781">
          <cell r="A781" t="str">
            <v>660.40.55.060-6350.03</v>
          </cell>
          <cell r="B781" t="str">
            <v>6350.03</v>
          </cell>
          <cell r="C781" t="str">
            <v>660.40.55.060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 t="str">
            <v>+++</v>
          </cell>
          <cell r="L781">
            <v>0</v>
          </cell>
          <cell r="M781" t="str">
            <v>6350.03 - Maintenance Agreements &amp; Licenses Maintenance Agreements</v>
          </cell>
        </row>
        <row r="782">
          <cell r="A782" t="str">
            <v>660.40.75.001-6350.03</v>
          </cell>
          <cell r="B782" t="str">
            <v>6350.03</v>
          </cell>
          <cell r="C782" t="str">
            <v>660.40.75.001</v>
          </cell>
          <cell r="D782">
            <v>1000</v>
          </cell>
          <cell r="E782">
            <v>0</v>
          </cell>
          <cell r="F782">
            <v>1000</v>
          </cell>
          <cell r="G782">
            <v>193.77</v>
          </cell>
          <cell r="H782">
            <v>0</v>
          </cell>
          <cell r="I782">
            <v>865.54</v>
          </cell>
          <cell r="J782">
            <v>134.46</v>
          </cell>
          <cell r="K782">
            <v>0.87</v>
          </cell>
          <cell r="L782">
            <v>913.93</v>
          </cell>
          <cell r="M782" t="str">
            <v>6350.03 - Maintenance Agreements &amp; Licenses Maintenance Agreements</v>
          </cell>
        </row>
        <row r="783">
          <cell r="A783" t="str">
            <v>660.40.75.075-6350.03</v>
          </cell>
          <cell r="B783" t="str">
            <v>6350.03</v>
          </cell>
          <cell r="C783" t="str">
            <v>660.40.75.075</v>
          </cell>
          <cell r="D783">
            <v>0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 t="str">
            <v>+++</v>
          </cell>
          <cell r="L783">
            <v>0</v>
          </cell>
          <cell r="M783" t="str">
            <v>6350.03 - Maintenance Agreements &amp; Licenses Maintenance Agreements</v>
          </cell>
        </row>
        <row r="784">
          <cell r="A784" t="str">
            <v>660.45.40.000-6350.03</v>
          </cell>
          <cell r="B784" t="str">
            <v>6350.03</v>
          </cell>
          <cell r="C784" t="str">
            <v>660.45.40.000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 t="str">
            <v>+++</v>
          </cell>
          <cell r="L784">
            <v>0</v>
          </cell>
          <cell r="M784" t="str">
            <v>6350.03 - Maintenance Agreements &amp; Licenses Maintenance Agreements</v>
          </cell>
        </row>
        <row r="785">
          <cell r="A785" t="str">
            <v>660.45.41.000-6350.03</v>
          </cell>
          <cell r="B785" t="str">
            <v>6350.03</v>
          </cell>
          <cell r="C785" t="str">
            <v>660.45.41.000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 t="str">
            <v>+++</v>
          </cell>
          <cell r="L785">
            <v>0</v>
          </cell>
          <cell r="M785" t="str">
            <v>6350.03 - Maintenance Agreements &amp; Licenses Maintenance Agreements</v>
          </cell>
        </row>
        <row r="786">
          <cell r="A786" t="str">
            <v>660.45.50.000-6350.03</v>
          </cell>
          <cell r="B786" t="str">
            <v>6350.03</v>
          </cell>
          <cell r="C786" t="str">
            <v>660.45.50.000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 t="str">
            <v>+++</v>
          </cell>
          <cell r="L786">
            <v>0</v>
          </cell>
          <cell r="M786" t="str">
            <v>6350.03 - Maintenance Agreements &amp; Licenses Maintenance Agreements</v>
          </cell>
        </row>
        <row r="787">
          <cell r="A787" t="str">
            <v>660.40.55.060-6350.04</v>
          </cell>
          <cell r="B787" t="str">
            <v>6350.04</v>
          </cell>
          <cell r="C787" t="str">
            <v>660.40.55.060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 t="str">
            <v>+++</v>
          </cell>
          <cell r="L787">
            <v>0</v>
          </cell>
          <cell r="M787" t="str">
            <v>6350.04 - Maintenance Agreements &amp; Licenses SCADA</v>
          </cell>
        </row>
        <row r="788">
          <cell r="A788" t="str">
            <v>660.40.75.075-6350.04</v>
          </cell>
          <cell r="B788" t="str">
            <v>6350.04</v>
          </cell>
          <cell r="C788" t="str">
            <v>660.40.75.075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 t="str">
            <v>+++</v>
          </cell>
          <cell r="L788">
            <v>0</v>
          </cell>
          <cell r="M788" t="str">
            <v>6350.04 - Maintenance Agreements &amp; Licenses SCADA</v>
          </cell>
        </row>
        <row r="789">
          <cell r="A789" t="str">
            <v>660.45.40.000-6350.04</v>
          </cell>
          <cell r="B789" t="str">
            <v>6350.04</v>
          </cell>
          <cell r="C789" t="str">
            <v>660.45.40.000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 t="str">
            <v>+++</v>
          </cell>
          <cell r="L789">
            <v>0</v>
          </cell>
          <cell r="M789" t="str">
            <v>6350.04 - Maintenance Agreements &amp; Licenses SCADA</v>
          </cell>
        </row>
        <row r="790">
          <cell r="A790" t="str">
            <v>660.45.41.000-6350.04</v>
          </cell>
          <cell r="B790" t="str">
            <v>6350.04</v>
          </cell>
          <cell r="C790" t="str">
            <v>660.45.41.000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 t="str">
            <v>+++</v>
          </cell>
          <cell r="L790">
            <v>0</v>
          </cell>
          <cell r="M790" t="str">
            <v>6350.04 - Maintenance Agreements &amp; Licenses SCADA</v>
          </cell>
        </row>
        <row r="791">
          <cell r="A791" t="str">
            <v>660.45.50.000-6350.04</v>
          </cell>
          <cell r="B791" t="str">
            <v>6350.04</v>
          </cell>
          <cell r="C791" t="str">
            <v>660.45.50.000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 t="str">
            <v>+++</v>
          </cell>
          <cell r="L791">
            <v>0</v>
          </cell>
          <cell r="M791" t="str">
            <v>6350.04 - Maintenance Agreements &amp; Licenses SCADA</v>
          </cell>
        </row>
        <row r="792">
          <cell r="A792" t="str">
            <v>660.40.55.060-6350.05</v>
          </cell>
          <cell r="B792" t="str">
            <v>6350.05</v>
          </cell>
          <cell r="C792" t="str">
            <v>660.40.55.060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 t="str">
            <v>+++</v>
          </cell>
          <cell r="L792">
            <v>0</v>
          </cell>
          <cell r="M792" t="str">
            <v>6350.05 - Maintenance Agreements &amp; Licenses Traffic Control</v>
          </cell>
        </row>
        <row r="793">
          <cell r="A793" t="str">
            <v>660.40.75.075-6350.05</v>
          </cell>
          <cell r="B793" t="str">
            <v>6350.05</v>
          </cell>
          <cell r="C793" t="str">
            <v>660.40.75.075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 t="str">
            <v>+++</v>
          </cell>
          <cell r="L793">
            <v>0</v>
          </cell>
          <cell r="M793" t="str">
            <v>6350.05 - Maintenance Agreements &amp; Licenses Traffic Control</v>
          </cell>
        </row>
        <row r="794">
          <cell r="A794" t="str">
            <v>660.45.40.000-6350.05</v>
          </cell>
          <cell r="B794" t="str">
            <v>6350.05</v>
          </cell>
          <cell r="C794" t="str">
            <v>660.45.40.000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 t="str">
            <v>+++</v>
          </cell>
          <cell r="L794">
            <v>0</v>
          </cell>
          <cell r="M794" t="str">
            <v>6350.05 - Maintenance Agreements &amp; Licenses Traffic Control</v>
          </cell>
        </row>
        <row r="795">
          <cell r="A795" t="str">
            <v>660.45.41.000-6350.05</v>
          </cell>
          <cell r="B795" t="str">
            <v>6350.05</v>
          </cell>
          <cell r="C795" t="str">
            <v>660.45.41.000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 t="str">
            <v>+++</v>
          </cell>
          <cell r="L795">
            <v>0</v>
          </cell>
          <cell r="M795" t="str">
            <v>6350.05 - Maintenance Agreements &amp; Licenses Traffic Control</v>
          </cell>
        </row>
        <row r="796">
          <cell r="A796" t="str">
            <v>660.45.50.000-6350.05</v>
          </cell>
          <cell r="B796" t="str">
            <v>6350.05</v>
          </cell>
          <cell r="C796" t="str">
            <v>660.45.50.000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 t="str">
            <v>+++</v>
          </cell>
          <cell r="L796">
            <v>0</v>
          </cell>
          <cell r="M796" t="str">
            <v>6350.05 - Maintenance Agreements &amp; Licenses Traffic Control</v>
          </cell>
        </row>
        <row r="797">
          <cell r="A797" t="str">
            <v>660.40.55.060-6350.06</v>
          </cell>
          <cell r="B797" t="str">
            <v>6350.06</v>
          </cell>
          <cell r="C797" t="str">
            <v>660.40.55.060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 t="str">
            <v>+++</v>
          </cell>
          <cell r="L797">
            <v>0</v>
          </cell>
          <cell r="M797" t="str">
            <v>6350.06 - Maintenance Agreements &amp; Licenses Streetlights</v>
          </cell>
        </row>
        <row r="798">
          <cell r="A798" t="str">
            <v>660.40.75.075-6350.06</v>
          </cell>
          <cell r="B798" t="str">
            <v>6350.06</v>
          </cell>
          <cell r="C798" t="str">
            <v>660.40.75.075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 t="str">
            <v>+++</v>
          </cell>
          <cell r="L798">
            <v>0</v>
          </cell>
          <cell r="M798" t="str">
            <v>6350.06 - Maintenance Agreements &amp; Licenses Streetlights</v>
          </cell>
        </row>
        <row r="799">
          <cell r="A799" t="str">
            <v>660.45.40.000-6350.06</v>
          </cell>
          <cell r="B799" t="str">
            <v>6350.06</v>
          </cell>
          <cell r="C799" t="str">
            <v>660.45.40.000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 t="str">
            <v>+++</v>
          </cell>
          <cell r="L799">
            <v>0</v>
          </cell>
          <cell r="M799" t="str">
            <v>6350.06 - Maintenance Agreements &amp; Licenses Streetlights</v>
          </cell>
        </row>
        <row r="800">
          <cell r="A800" t="str">
            <v>660.45.41.000-6350.06</v>
          </cell>
          <cell r="B800" t="str">
            <v>6350.06</v>
          </cell>
          <cell r="C800" t="str">
            <v>660.45.41.000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 t="str">
            <v>+++</v>
          </cell>
          <cell r="L800">
            <v>0</v>
          </cell>
          <cell r="M800" t="str">
            <v>6350.06 - Maintenance Agreements &amp; Licenses Streetlights</v>
          </cell>
        </row>
        <row r="801">
          <cell r="A801" t="str">
            <v>660.45.50.000-6350.06</v>
          </cell>
          <cell r="B801" t="str">
            <v>6350.06</v>
          </cell>
          <cell r="C801" t="str">
            <v>660.45.50.000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 t="str">
            <v>+++</v>
          </cell>
          <cell r="L801">
            <v>0</v>
          </cell>
          <cell r="M801" t="str">
            <v>6350.06 - Maintenance Agreements &amp; Licenses Streetlights</v>
          </cell>
        </row>
        <row r="802">
          <cell r="A802" t="str">
            <v>660.40.55.060-6375.01</v>
          </cell>
          <cell r="B802" t="str">
            <v>6375.01</v>
          </cell>
          <cell r="C802" t="str">
            <v>660.40.55.060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 t="str">
            <v>+++</v>
          </cell>
          <cell r="L802">
            <v>0</v>
          </cell>
          <cell r="M802" t="str">
            <v>6375.01 - Operating Fees NPDES Permit Renewal</v>
          </cell>
        </row>
        <row r="803">
          <cell r="A803" t="str">
            <v>660.40.75.075-6375.01</v>
          </cell>
          <cell r="B803" t="str">
            <v>6375.01</v>
          </cell>
          <cell r="C803" t="str">
            <v>660.40.75.075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 t="str">
            <v>+++</v>
          </cell>
          <cell r="L803">
            <v>0</v>
          </cell>
          <cell r="M803" t="str">
            <v>6375.01 - Operating Fees NPDES Permit Renewal</v>
          </cell>
        </row>
        <row r="804">
          <cell r="A804" t="str">
            <v>660.40.55.060-6375.02</v>
          </cell>
          <cell r="B804" t="str">
            <v>6375.02</v>
          </cell>
          <cell r="C804" t="str">
            <v>660.40.55.060</v>
          </cell>
          <cell r="D804">
            <v>0</v>
          </cell>
          <cell r="E804">
            <v>0</v>
          </cell>
          <cell r="F804">
            <v>0</v>
          </cell>
          <cell r="G804">
            <v>0</v>
          </cell>
          <cell r="H804">
            <v>0</v>
          </cell>
          <cell r="I804">
            <v>0</v>
          </cell>
          <cell r="J804">
            <v>0</v>
          </cell>
          <cell r="K804" t="str">
            <v>+++</v>
          </cell>
          <cell r="L804">
            <v>0</v>
          </cell>
          <cell r="M804" t="str">
            <v>6375.02 - Operating Fees NPDES Permit Compliance</v>
          </cell>
        </row>
        <row r="805">
          <cell r="A805" t="str">
            <v>660.40.75.075-6375.02</v>
          </cell>
          <cell r="B805" t="str">
            <v>6375.02</v>
          </cell>
          <cell r="C805" t="str">
            <v>660.40.75.075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 t="str">
            <v>+++</v>
          </cell>
          <cell r="L805">
            <v>0</v>
          </cell>
          <cell r="M805" t="str">
            <v>6375.02 - Operating Fees NPDES Permit Compliance</v>
          </cell>
        </row>
        <row r="806">
          <cell r="A806" t="str">
            <v>660.40.55.060-6375.03</v>
          </cell>
          <cell r="B806" t="str">
            <v>6375.03</v>
          </cell>
          <cell r="C806" t="str">
            <v>660.40.55.060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 t="str">
            <v>+++</v>
          </cell>
          <cell r="L806">
            <v>0</v>
          </cell>
          <cell r="M806" t="str">
            <v>6375.03 - Operating Fees SSJID Drainage</v>
          </cell>
        </row>
        <row r="807">
          <cell r="A807" t="str">
            <v>660.40.75.075-6375.03</v>
          </cell>
          <cell r="B807" t="str">
            <v>6375.03</v>
          </cell>
          <cell r="C807" t="str">
            <v>660.40.75.075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 t="str">
            <v>+++</v>
          </cell>
          <cell r="L807">
            <v>0</v>
          </cell>
          <cell r="M807" t="str">
            <v>6375.03 - Operating Fees SSJID Drainage</v>
          </cell>
        </row>
        <row r="808">
          <cell r="A808" t="str">
            <v>660.40.55.060-6375.04</v>
          </cell>
          <cell r="B808" t="str">
            <v>6375.04</v>
          </cell>
          <cell r="C808" t="str">
            <v>660.40.55.060</v>
          </cell>
          <cell r="D808">
            <v>0</v>
          </cell>
          <cell r="E808">
            <v>0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 t="str">
            <v>+++</v>
          </cell>
          <cell r="L808">
            <v>0</v>
          </cell>
          <cell r="M808" t="str">
            <v>6375.04 - Operating Fees Operating Permits</v>
          </cell>
        </row>
        <row r="809">
          <cell r="A809" t="str">
            <v>660.40.75.001-6375.04</v>
          </cell>
          <cell r="B809" t="str">
            <v>6375.04</v>
          </cell>
          <cell r="C809" t="str">
            <v>660.40.75.001</v>
          </cell>
          <cell r="D809">
            <v>3000</v>
          </cell>
          <cell r="E809">
            <v>0</v>
          </cell>
          <cell r="F809">
            <v>3000</v>
          </cell>
          <cell r="G809">
            <v>0</v>
          </cell>
          <cell r="H809">
            <v>0</v>
          </cell>
          <cell r="I809">
            <v>3051</v>
          </cell>
          <cell r="J809">
            <v>-51</v>
          </cell>
          <cell r="K809">
            <v>1.02</v>
          </cell>
          <cell r="L809">
            <v>3264</v>
          </cell>
          <cell r="M809" t="str">
            <v>6375.04 - Operating Fees Operating Permits</v>
          </cell>
        </row>
        <row r="810">
          <cell r="A810" t="str">
            <v>660.40.75.075-6375.04</v>
          </cell>
          <cell r="B810" t="str">
            <v>6375.04</v>
          </cell>
          <cell r="C810" t="str">
            <v>660.40.75.075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 t="str">
            <v>+++</v>
          </cell>
          <cell r="L810">
            <v>0</v>
          </cell>
          <cell r="M810" t="str">
            <v>6375.04 - Operating Fees Operating Permits</v>
          </cell>
        </row>
        <row r="811">
          <cell r="A811" t="str">
            <v>660.40.75.630-6375.04</v>
          </cell>
          <cell r="B811" t="str">
            <v>6375.04</v>
          </cell>
          <cell r="C811" t="str">
            <v>660.40.75.630</v>
          </cell>
          <cell r="D811">
            <v>0</v>
          </cell>
          <cell r="E811">
            <v>0</v>
          </cell>
          <cell r="F811">
            <v>0</v>
          </cell>
          <cell r="G811">
            <v>0</v>
          </cell>
          <cell r="H811">
            <v>0</v>
          </cell>
          <cell r="I811">
            <v>0</v>
          </cell>
          <cell r="J811">
            <v>0</v>
          </cell>
          <cell r="K811" t="str">
            <v>+++</v>
          </cell>
          <cell r="L811">
            <v>0</v>
          </cell>
          <cell r="M811" t="str">
            <v>6375.04 - Operating Fees Operating Permits</v>
          </cell>
        </row>
        <row r="812">
          <cell r="A812" t="str">
            <v>660.40.55.060-6375.05</v>
          </cell>
          <cell r="B812" t="str">
            <v>6375.05</v>
          </cell>
          <cell r="C812" t="str">
            <v>660.40.55.060</v>
          </cell>
          <cell r="D812">
            <v>0</v>
          </cell>
          <cell r="E812">
            <v>0</v>
          </cell>
          <cell r="F812">
            <v>0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  <cell r="K812" t="str">
            <v>+++</v>
          </cell>
          <cell r="L812">
            <v>0</v>
          </cell>
          <cell r="M812" t="str">
            <v>6375.05 - Operating Fees Annual Waste Discharger</v>
          </cell>
        </row>
        <row r="813">
          <cell r="A813" t="str">
            <v>660.40.75.075-6375.05</v>
          </cell>
          <cell r="B813" t="str">
            <v>6375.05</v>
          </cell>
          <cell r="C813" t="str">
            <v>660.40.75.075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 t="str">
            <v>+++</v>
          </cell>
          <cell r="L813">
            <v>0</v>
          </cell>
          <cell r="M813" t="str">
            <v>6375.05 - Operating Fees Annual Waste Discharger</v>
          </cell>
        </row>
        <row r="814">
          <cell r="A814" t="str">
            <v>660.40.55.060-6375.07</v>
          </cell>
          <cell r="B814" t="str">
            <v>6375.07</v>
          </cell>
          <cell r="C814" t="str">
            <v>660.40.55.060</v>
          </cell>
          <cell r="D814">
            <v>0</v>
          </cell>
          <cell r="E814">
            <v>0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 t="str">
            <v>+++</v>
          </cell>
          <cell r="L814">
            <v>0</v>
          </cell>
          <cell r="M814" t="str">
            <v>6375.07 - Operating Fees Permit</v>
          </cell>
        </row>
        <row r="815">
          <cell r="A815" t="str">
            <v>660.40.75.001-6375.07</v>
          </cell>
          <cell r="B815" t="str">
            <v>6375.07</v>
          </cell>
          <cell r="C815" t="str">
            <v>660.40.75.001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 t="str">
            <v>+++</v>
          </cell>
          <cell r="L815">
            <v>0</v>
          </cell>
          <cell r="M815" t="str">
            <v>6375.07 - Operating Fees Permit</v>
          </cell>
        </row>
        <row r="816">
          <cell r="A816" t="str">
            <v>660.40.75.075-6375.07</v>
          </cell>
          <cell r="B816" t="str">
            <v>6375.07</v>
          </cell>
          <cell r="C816" t="str">
            <v>660.40.75.075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 t="str">
            <v>+++</v>
          </cell>
          <cell r="L816">
            <v>0</v>
          </cell>
          <cell r="M816" t="str">
            <v>6375.07 - Operating Fees Permit</v>
          </cell>
        </row>
        <row r="817">
          <cell r="A817" t="str">
            <v>660.40.75.610-6375.07</v>
          </cell>
          <cell r="B817" t="str">
            <v>6375.07</v>
          </cell>
          <cell r="C817" t="str">
            <v>660.40.75.610</v>
          </cell>
          <cell r="D817">
            <v>0</v>
          </cell>
          <cell r="E817">
            <v>0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 t="str">
            <v>+++</v>
          </cell>
          <cell r="L817">
            <v>0</v>
          </cell>
          <cell r="M817" t="str">
            <v>6375.07 - Operating Fees Permit</v>
          </cell>
        </row>
        <row r="818">
          <cell r="A818" t="str">
            <v>660.40.75.620-6375.07</v>
          </cell>
          <cell r="B818" t="str">
            <v>6375.07</v>
          </cell>
          <cell r="C818" t="str">
            <v>660.40.75.620</v>
          </cell>
          <cell r="D818">
            <v>0</v>
          </cell>
          <cell r="E818">
            <v>0</v>
          </cell>
          <cell r="F818">
            <v>0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  <cell r="K818" t="str">
            <v>+++</v>
          </cell>
          <cell r="L818">
            <v>0</v>
          </cell>
          <cell r="M818" t="str">
            <v>6375.07 - Operating Fees Permit</v>
          </cell>
        </row>
        <row r="819">
          <cell r="A819" t="str">
            <v>660.40.55.060-6375.08</v>
          </cell>
          <cell r="B819" t="str">
            <v>6375.08</v>
          </cell>
          <cell r="C819" t="str">
            <v>660.40.55.060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 t="str">
            <v>+++</v>
          </cell>
          <cell r="L819">
            <v>0</v>
          </cell>
          <cell r="M819" t="str">
            <v>6375.08 - Operating Fees Operating Permits Reg</v>
          </cell>
        </row>
        <row r="820">
          <cell r="A820" t="str">
            <v>660.40.75.075-6375.08</v>
          </cell>
          <cell r="B820" t="str">
            <v>6375.08</v>
          </cell>
          <cell r="C820" t="str">
            <v>660.40.75.075</v>
          </cell>
          <cell r="D820">
            <v>0</v>
          </cell>
          <cell r="E820">
            <v>0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 t="str">
            <v>+++</v>
          </cell>
          <cell r="L820">
            <v>0</v>
          </cell>
          <cell r="M820" t="str">
            <v>6375.08 - Operating Fees Operating Permits Reg</v>
          </cell>
        </row>
        <row r="821">
          <cell r="A821" t="str">
            <v>660.40.55.060-6375.09</v>
          </cell>
          <cell r="B821" t="str">
            <v>6375.09</v>
          </cell>
          <cell r="C821" t="str">
            <v>660.40.55.060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 t="str">
            <v>+++</v>
          </cell>
          <cell r="L821">
            <v>0</v>
          </cell>
          <cell r="M821" t="str">
            <v>6375.09 - Operating Fees Dumping</v>
          </cell>
        </row>
        <row r="822">
          <cell r="A822" t="str">
            <v>660.40.75.001-6375.09</v>
          </cell>
          <cell r="B822" t="str">
            <v>6375.09</v>
          </cell>
          <cell r="C822" t="str">
            <v>660.40.75.001</v>
          </cell>
          <cell r="D822">
            <v>0</v>
          </cell>
          <cell r="E822">
            <v>0</v>
          </cell>
          <cell r="F822">
            <v>0</v>
          </cell>
          <cell r="G822">
            <v>0</v>
          </cell>
          <cell r="H822">
            <v>0</v>
          </cell>
          <cell r="I822">
            <v>0</v>
          </cell>
          <cell r="J822">
            <v>0</v>
          </cell>
          <cell r="K822" t="str">
            <v>+++</v>
          </cell>
          <cell r="L822">
            <v>0</v>
          </cell>
          <cell r="M822" t="str">
            <v>6375.09 - Operating Fees Dumping</v>
          </cell>
        </row>
        <row r="823">
          <cell r="A823" t="str">
            <v>660.40.75.075-6375.09</v>
          </cell>
          <cell r="B823" t="str">
            <v>6375.09</v>
          </cell>
          <cell r="C823" t="str">
            <v>660.40.75.075</v>
          </cell>
          <cell r="D823">
            <v>0</v>
          </cell>
          <cell r="E823">
            <v>0</v>
          </cell>
          <cell r="F823">
            <v>0</v>
          </cell>
          <cell r="G823">
            <v>0</v>
          </cell>
          <cell r="H823">
            <v>0</v>
          </cell>
          <cell r="I823">
            <v>0</v>
          </cell>
          <cell r="J823">
            <v>0</v>
          </cell>
          <cell r="K823" t="str">
            <v>+++</v>
          </cell>
          <cell r="L823">
            <v>0</v>
          </cell>
          <cell r="M823" t="str">
            <v>6375.09 - Operating Fees Dumping</v>
          </cell>
        </row>
        <row r="824">
          <cell r="A824" t="str">
            <v>660.40.75.610-6375.09</v>
          </cell>
          <cell r="B824" t="str">
            <v>6375.09</v>
          </cell>
          <cell r="C824" t="str">
            <v>660.40.75.610</v>
          </cell>
          <cell r="D824">
            <v>1155000</v>
          </cell>
          <cell r="E824">
            <v>0</v>
          </cell>
          <cell r="F824">
            <v>1155000</v>
          </cell>
          <cell r="G824">
            <v>203762.45</v>
          </cell>
          <cell r="H824">
            <v>0</v>
          </cell>
          <cell r="I824">
            <v>1178594.06</v>
          </cell>
          <cell r="J824">
            <v>-23594.06</v>
          </cell>
          <cell r="K824">
            <v>1.02</v>
          </cell>
          <cell r="L824">
            <v>1188651.07</v>
          </cell>
          <cell r="M824" t="str">
            <v>6375.09 - Operating Fees Dumping</v>
          </cell>
        </row>
        <row r="825">
          <cell r="A825" t="str">
            <v>660.40.75.620-6375.09</v>
          </cell>
          <cell r="B825" t="str">
            <v>6375.09</v>
          </cell>
          <cell r="C825" t="str">
            <v>660.40.75.620</v>
          </cell>
          <cell r="D825">
            <v>1155000</v>
          </cell>
          <cell r="E825">
            <v>0</v>
          </cell>
          <cell r="F825">
            <v>1155000</v>
          </cell>
          <cell r="G825">
            <v>203762.45</v>
          </cell>
          <cell r="H825">
            <v>0</v>
          </cell>
          <cell r="I825">
            <v>1170931.43</v>
          </cell>
          <cell r="J825">
            <v>-15931.43</v>
          </cell>
          <cell r="K825">
            <v>1.01</v>
          </cell>
          <cell r="L825">
            <v>1182621.28</v>
          </cell>
          <cell r="M825" t="str">
            <v>6375.09 - Operating Fees Dumping</v>
          </cell>
        </row>
        <row r="826">
          <cell r="A826" t="str">
            <v>660.40.75.630-6375.09</v>
          </cell>
          <cell r="B826" t="str">
            <v>6375.09</v>
          </cell>
          <cell r="C826" t="str">
            <v>660.40.75.630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 t="str">
            <v>+++</v>
          </cell>
          <cell r="L826">
            <v>0</v>
          </cell>
          <cell r="M826" t="str">
            <v>6375.09 - Operating Fees Dumping</v>
          </cell>
        </row>
        <row r="827">
          <cell r="A827" t="str">
            <v>660.40.55.060-6375.10</v>
          </cell>
          <cell r="B827" t="str">
            <v>6375.10</v>
          </cell>
          <cell r="C827" t="str">
            <v>660.40.55.060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 t="str">
            <v>+++</v>
          </cell>
          <cell r="L827">
            <v>0</v>
          </cell>
          <cell r="M827" t="str">
            <v>6375.10 - Operating Fees Sludge Disposal</v>
          </cell>
        </row>
        <row r="828">
          <cell r="A828" t="str">
            <v>660.40.75.001-6375.10</v>
          </cell>
          <cell r="B828" t="str">
            <v>6375.10</v>
          </cell>
          <cell r="C828" t="str">
            <v>660.40.75.001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 t="str">
            <v>+++</v>
          </cell>
          <cell r="L828">
            <v>0</v>
          </cell>
          <cell r="M828" t="str">
            <v>6375.10 - Operating Fees Sludge Disposal</v>
          </cell>
        </row>
        <row r="829">
          <cell r="A829" t="str">
            <v>660.40.75.075-6375.10</v>
          </cell>
          <cell r="B829" t="str">
            <v>6375.10</v>
          </cell>
          <cell r="C829" t="str">
            <v>660.40.75.075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 t="str">
            <v>+++</v>
          </cell>
          <cell r="L829">
            <v>0</v>
          </cell>
          <cell r="M829" t="str">
            <v>6375.10 - Operating Fees Sludge Disposal</v>
          </cell>
        </row>
        <row r="830">
          <cell r="A830" t="str">
            <v>660.40.75.610-6375.10</v>
          </cell>
          <cell r="B830" t="str">
            <v>6375.10</v>
          </cell>
          <cell r="C830" t="str">
            <v>660.40.75.610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 t="str">
            <v>+++</v>
          </cell>
          <cell r="L830">
            <v>0</v>
          </cell>
          <cell r="M830" t="str">
            <v>6375.10 - Operating Fees Sludge Disposal</v>
          </cell>
        </row>
        <row r="831">
          <cell r="A831" t="str">
            <v>660.40.75.620-6375.10</v>
          </cell>
          <cell r="B831" t="str">
            <v>6375.10</v>
          </cell>
          <cell r="C831" t="str">
            <v>660.40.75.620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 t="str">
            <v>+++</v>
          </cell>
          <cell r="L831">
            <v>0</v>
          </cell>
          <cell r="M831" t="str">
            <v>6375.10 - Operating Fees Sludge Disposal</v>
          </cell>
        </row>
        <row r="832">
          <cell r="A832" t="str">
            <v>660.40.55.060-6375.11</v>
          </cell>
          <cell r="B832" t="str">
            <v>6375.11</v>
          </cell>
          <cell r="C832" t="str">
            <v>660.40.55.060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 t="str">
            <v>+++</v>
          </cell>
          <cell r="L832">
            <v>0</v>
          </cell>
          <cell r="M832" t="str">
            <v>6375.11 - Operating Fees Compost Tipping</v>
          </cell>
        </row>
        <row r="833">
          <cell r="A833" t="str">
            <v>660.40.75.001-6375.11</v>
          </cell>
          <cell r="B833" t="str">
            <v>6375.11</v>
          </cell>
          <cell r="C833" t="str">
            <v>660.40.75.001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 t="str">
            <v>+++</v>
          </cell>
          <cell r="L833">
            <v>0</v>
          </cell>
          <cell r="M833" t="str">
            <v>6375.11 - Operating Fees Compost Tipping</v>
          </cell>
        </row>
        <row r="834">
          <cell r="A834" t="str">
            <v>660.40.75.075-6375.11</v>
          </cell>
          <cell r="B834" t="str">
            <v>6375.11</v>
          </cell>
          <cell r="C834" t="str">
            <v>660.40.75.075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 t="str">
            <v>+++</v>
          </cell>
          <cell r="L834">
            <v>0</v>
          </cell>
          <cell r="M834" t="str">
            <v>6375.11 - Operating Fees Compost Tipping</v>
          </cell>
        </row>
        <row r="835">
          <cell r="A835" t="str">
            <v>660.40.75.610-6375.11</v>
          </cell>
          <cell r="B835" t="str">
            <v>6375.11</v>
          </cell>
          <cell r="C835" t="str">
            <v>660.40.75.610</v>
          </cell>
          <cell r="D835">
            <v>200000</v>
          </cell>
          <cell r="E835">
            <v>0</v>
          </cell>
          <cell r="F835">
            <v>200000</v>
          </cell>
          <cell r="G835">
            <v>20992.05</v>
          </cell>
          <cell r="H835">
            <v>0</v>
          </cell>
          <cell r="I835">
            <v>139556.24</v>
          </cell>
          <cell r="J835">
            <v>60443.76</v>
          </cell>
          <cell r="K835">
            <v>0.7</v>
          </cell>
          <cell r="L835">
            <v>197135.27</v>
          </cell>
          <cell r="M835" t="str">
            <v>6375.11 - Operating Fees Compost Tipping</v>
          </cell>
        </row>
        <row r="836">
          <cell r="A836" t="str">
            <v>660.40.75.620-6375.11</v>
          </cell>
          <cell r="B836" t="str">
            <v>6375.11</v>
          </cell>
          <cell r="C836" t="str">
            <v>660.40.75.620</v>
          </cell>
          <cell r="D836">
            <v>600000</v>
          </cell>
          <cell r="E836">
            <v>-10000</v>
          </cell>
          <cell r="F836">
            <v>590000</v>
          </cell>
          <cell r="G836">
            <v>16782.78</v>
          </cell>
          <cell r="H836">
            <v>0</v>
          </cell>
          <cell r="I836">
            <v>186833.21</v>
          </cell>
          <cell r="J836">
            <v>403166.79</v>
          </cell>
          <cell r="K836">
            <v>0.32</v>
          </cell>
          <cell r="L836">
            <v>216038.37</v>
          </cell>
          <cell r="M836" t="str">
            <v>6375.11 - Operating Fees Compost Tipping</v>
          </cell>
        </row>
        <row r="837">
          <cell r="A837" t="str">
            <v>660.40.55.060-6375.12</v>
          </cell>
          <cell r="B837" t="str">
            <v>6375.12</v>
          </cell>
          <cell r="C837" t="str">
            <v>660.40.55.060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 t="str">
            <v>+++</v>
          </cell>
          <cell r="L837">
            <v>0</v>
          </cell>
          <cell r="M837" t="str">
            <v>6375.12 - Operating Fees Curbside Recycling</v>
          </cell>
        </row>
        <row r="838">
          <cell r="A838" t="str">
            <v>660.40.75.001-6375.12</v>
          </cell>
          <cell r="B838" t="str">
            <v>6375.12</v>
          </cell>
          <cell r="C838" t="str">
            <v>660.40.75.001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 t="str">
            <v>+++</v>
          </cell>
          <cell r="L838">
            <v>0</v>
          </cell>
          <cell r="M838" t="str">
            <v>6375.12 - Operating Fees Curbside Recycling</v>
          </cell>
        </row>
        <row r="839">
          <cell r="A839" t="str">
            <v>660.40.75.075-6375.12</v>
          </cell>
          <cell r="B839" t="str">
            <v>6375.12</v>
          </cell>
          <cell r="C839" t="str">
            <v>660.40.75.075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 t="str">
            <v>+++</v>
          </cell>
          <cell r="L839">
            <v>0</v>
          </cell>
          <cell r="M839" t="str">
            <v>6375.12 - Operating Fees Curbside Recycling</v>
          </cell>
        </row>
        <row r="840">
          <cell r="A840" t="str">
            <v>660.40.75.610-6375.12</v>
          </cell>
          <cell r="B840" t="str">
            <v>6375.12</v>
          </cell>
          <cell r="C840" t="str">
            <v>660.40.75.610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 t="str">
            <v>+++</v>
          </cell>
          <cell r="L840">
            <v>0</v>
          </cell>
          <cell r="M840" t="str">
            <v>6375.12 - Operating Fees Curbside Recycling</v>
          </cell>
        </row>
        <row r="841">
          <cell r="A841" t="str">
            <v>660.40.75.620-6375.12</v>
          </cell>
          <cell r="B841" t="str">
            <v>6375.12</v>
          </cell>
          <cell r="C841" t="str">
            <v>660.40.75.620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 t="str">
            <v>+++</v>
          </cell>
          <cell r="L841">
            <v>0</v>
          </cell>
          <cell r="M841" t="str">
            <v>6375.12 - Operating Fees Curbside Recycling</v>
          </cell>
        </row>
        <row r="842">
          <cell r="A842" t="str">
            <v>660.40.75.001-6375.13</v>
          </cell>
          <cell r="B842" t="str">
            <v>6375.13</v>
          </cell>
          <cell r="C842" t="str">
            <v>660.40.75.001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 t="str">
            <v>+++</v>
          </cell>
          <cell r="L842">
            <v>0</v>
          </cell>
          <cell r="M842" t="str">
            <v>6375.13 - Operating Fees Street Sweeper Tipping</v>
          </cell>
        </row>
        <row r="843">
          <cell r="A843" t="str">
            <v>660.40.75.630-6375.13</v>
          </cell>
          <cell r="B843" t="str">
            <v>6375.13</v>
          </cell>
          <cell r="C843" t="str">
            <v>660.40.75.630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 t="str">
            <v>+++</v>
          </cell>
          <cell r="L843">
            <v>0</v>
          </cell>
          <cell r="M843" t="str">
            <v>6375.13 - Operating Fees Street Sweeper Tipping</v>
          </cell>
        </row>
        <row r="844">
          <cell r="A844" t="str">
            <v>660.40.75.001-6375.14</v>
          </cell>
          <cell r="B844" t="str">
            <v>6375.14</v>
          </cell>
          <cell r="C844" t="str">
            <v>660.40.75.001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 t="str">
            <v>+++</v>
          </cell>
          <cell r="L844">
            <v>0</v>
          </cell>
          <cell r="M844" t="str">
            <v>6375.14 - Operating Fees Wood Waste Tipping</v>
          </cell>
        </row>
        <row r="845">
          <cell r="A845" t="str">
            <v>660.40.75.610-6375.14</v>
          </cell>
          <cell r="B845" t="str">
            <v>6375.14</v>
          </cell>
          <cell r="C845" t="str">
            <v>660.40.75.610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 t="str">
            <v>+++</v>
          </cell>
          <cell r="L845">
            <v>0</v>
          </cell>
          <cell r="M845" t="str">
            <v>6375.14 - Operating Fees Wood Waste Tipping</v>
          </cell>
        </row>
        <row r="846">
          <cell r="A846" t="str">
            <v>660.40.75.620-6375.14</v>
          </cell>
          <cell r="B846" t="str">
            <v>6375.14</v>
          </cell>
          <cell r="C846" t="str">
            <v>660.40.75.620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 t="str">
            <v>+++</v>
          </cell>
          <cell r="L846">
            <v>0</v>
          </cell>
          <cell r="M846" t="str">
            <v>6375.14 - Operating Fees Wood Waste Tipping</v>
          </cell>
        </row>
        <row r="847">
          <cell r="A847" t="str">
            <v>660.40.55.060-6375.15</v>
          </cell>
          <cell r="B847" t="str">
            <v>6375.15</v>
          </cell>
          <cell r="C847" t="str">
            <v>660.40.55.060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 t="str">
            <v>+++</v>
          </cell>
          <cell r="L847">
            <v>0</v>
          </cell>
          <cell r="M847" t="str">
            <v>6375.15 - Operating Fees Concrete/Asphalt Tipping</v>
          </cell>
        </row>
        <row r="848">
          <cell r="A848" t="str">
            <v>660.40.75.001-6375.15</v>
          </cell>
          <cell r="B848" t="str">
            <v>6375.15</v>
          </cell>
          <cell r="C848" t="str">
            <v>660.40.75.001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 t="str">
            <v>+++</v>
          </cell>
          <cell r="L848">
            <v>0</v>
          </cell>
          <cell r="M848" t="str">
            <v>6375.15 - Operating Fees Concrete/Asphalt Tipping</v>
          </cell>
        </row>
        <row r="849">
          <cell r="A849" t="str">
            <v>660.40.75.075-6375.15</v>
          </cell>
          <cell r="B849" t="str">
            <v>6375.15</v>
          </cell>
          <cell r="C849" t="str">
            <v>660.40.75.075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 t="str">
            <v>+++</v>
          </cell>
          <cell r="L849">
            <v>0</v>
          </cell>
          <cell r="M849" t="str">
            <v>6375.15 - Operating Fees Concrete/Asphalt Tipping</v>
          </cell>
        </row>
        <row r="850">
          <cell r="A850" t="str">
            <v>660.40.75.610-6375.15</v>
          </cell>
          <cell r="B850" t="str">
            <v>6375.15</v>
          </cell>
          <cell r="C850" t="str">
            <v>660.40.75.610</v>
          </cell>
          <cell r="D850">
            <v>500</v>
          </cell>
          <cell r="E850">
            <v>0</v>
          </cell>
          <cell r="F850">
            <v>500</v>
          </cell>
          <cell r="G850">
            <v>0</v>
          </cell>
          <cell r="H850">
            <v>0</v>
          </cell>
          <cell r="I850">
            <v>468.69</v>
          </cell>
          <cell r="J850">
            <v>31.31</v>
          </cell>
          <cell r="K850">
            <v>0.94</v>
          </cell>
          <cell r="L850">
            <v>145</v>
          </cell>
          <cell r="M850" t="str">
            <v>6375.15 - Operating Fees Concrete/Asphalt Tipping</v>
          </cell>
        </row>
        <row r="851">
          <cell r="A851" t="str">
            <v>660.40.75.620-6375.15</v>
          </cell>
          <cell r="B851" t="str">
            <v>6375.15</v>
          </cell>
          <cell r="C851" t="str">
            <v>660.40.75.620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 t="str">
            <v>+++</v>
          </cell>
          <cell r="L851">
            <v>0</v>
          </cell>
          <cell r="M851" t="str">
            <v>6375.15 - Operating Fees Concrete/Asphalt Tipping</v>
          </cell>
        </row>
        <row r="852">
          <cell r="A852" t="str">
            <v>660.40.55.060-6375.16</v>
          </cell>
          <cell r="B852" t="str">
            <v>6375.16</v>
          </cell>
          <cell r="C852" t="str">
            <v>660.40.55.060</v>
          </cell>
          <cell r="D852">
            <v>0</v>
          </cell>
          <cell r="E852">
            <v>0</v>
          </cell>
          <cell r="F852">
            <v>0</v>
          </cell>
          <cell r="G852">
            <v>0</v>
          </cell>
          <cell r="H852">
            <v>0</v>
          </cell>
          <cell r="I852">
            <v>0</v>
          </cell>
          <cell r="J852">
            <v>0</v>
          </cell>
          <cell r="K852" t="str">
            <v>+++</v>
          </cell>
          <cell r="L852">
            <v>0</v>
          </cell>
          <cell r="M852" t="str">
            <v>6375.16 - Operating Fees Universal Waste Recycling</v>
          </cell>
        </row>
        <row r="853">
          <cell r="A853" t="str">
            <v>660.40.75.001-6375.16</v>
          </cell>
          <cell r="B853" t="str">
            <v>6375.16</v>
          </cell>
          <cell r="C853" t="str">
            <v>660.40.75.001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 t="str">
            <v>+++</v>
          </cell>
          <cell r="L853">
            <v>0</v>
          </cell>
          <cell r="M853" t="str">
            <v>6375.16 - Operating Fees Universal Waste Recycling</v>
          </cell>
        </row>
        <row r="854">
          <cell r="A854" t="str">
            <v>660.40.75.075-6375.16</v>
          </cell>
          <cell r="B854" t="str">
            <v>6375.16</v>
          </cell>
          <cell r="C854" t="str">
            <v>660.40.75.075</v>
          </cell>
          <cell r="D854">
            <v>0</v>
          </cell>
          <cell r="E854">
            <v>0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 t="str">
            <v>+++</v>
          </cell>
          <cell r="L854">
            <v>0</v>
          </cell>
          <cell r="M854" t="str">
            <v>6375.16 - Operating Fees Universal Waste Recycling</v>
          </cell>
        </row>
        <row r="855">
          <cell r="A855" t="str">
            <v>660.40.75.610-6375.16</v>
          </cell>
          <cell r="B855" t="str">
            <v>6375.16</v>
          </cell>
          <cell r="C855" t="str">
            <v>660.40.75.610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 t="str">
            <v>+++</v>
          </cell>
          <cell r="L855">
            <v>4811.99</v>
          </cell>
          <cell r="M855" t="str">
            <v>6375.16 - Operating Fees Universal Waste Recycling</v>
          </cell>
        </row>
        <row r="856">
          <cell r="A856" t="str">
            <v>660.40.75.620-6375.16</v>
          </cell>
          <cell r="B856" t="str">
            <v>6375.16</v>
          </cell>
          <cell r="C856" t="str">
            <v>660.40.75.620</v>
          </cell>
          <cell r="D856">
            <v>20000</v>
          </cell>
          <cell r="E856">
            <v>10000</v>
          </cell>
          <cell r="F856">
            <v>30000</v>
          </cell>
          <cell r="G856">
            <v>1923.55</v>
          </cell>
          <cell r="H856">
            <v>0</v>
          </cell>
          <cell r="I856">
            <v>29108.44</v>
          </cell>
          <cell r="J856">
            <v>891.56</v>
          </cell>
          <cell r="K856">
            <v>0.97</v>
          </cell>
          <cell r="L856">
            <v>17523.52</v>
          </cell>
          <cell r="M856" t="str">
            <v>6375.16 - Operating Fees Universal Waste Recycling</v>
          </cell>
        </row>
        <row r="857">
          <cell r="A857" t="str">
            <v>660.40.75.001-6375.17</v>
          </cell>
          <cell r="B857" t="str">
            <v>6375.17</v>
          </cell>
          <cell r="C857" t="str">
            <v>660.40.75.001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 t="str">
            <v>+++</v>
          </cell>
          <cell r="L857">
            <v>0</v>
          </cell>
          <cell r="M857" t="str">
            <v>6375.17 - Operating Fees Refrigerant Cylinders</v>
          </cell>
        </row>
        <row r="858">
          <cell r="A858" t="str">
            <v>660.40.75.610-6375.17</v>
          </cell>
          <cell r="B858" t="str">
            <v>6375.17</v>
          </cell>
          <cell r="C858" t="str">
            <v>660.40.75.610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 t="str">
            <v>+++</v>
          </cell>
          <cell r="L858">
            <v>0</v>
          </cell>
          <cell r="M858" t="str">
            <v>6375.17 - Operating Fees Refrigerant Cylinders</v>
          </cell>
        </row>
        <row r="859">
          <cell r="A859" t="str">
            <v>660.40.75.620-6375.17</v>
          </cell>
          <cell r="B859" t="str">
            <v>6375.17</v>
          </cell>
          <cell r="C859" t="str">
            <v>660.40.75.620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 t="str">
            <v>+++</v>
          </cell>
          <cell r="L859">
            <v>0</v>
          </cell>
          <cell r="M859" t="str">
            <v>6375.17 - Operating Fees Refrigerant Cylinders</v>
          </cell>
        </row>
        <row r="860">
          <cell r="A860" t="str">
            <v>660.40.55.060-6375.18</v>
          </cell>
          <cell r="B860" t="str">
            <v>6375.18</v>
          </cell>
          <cell r="C860" t="str">
            <v>660.40.55.060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 t="str">
            <v>+++</v>
          </cell>
          <cell r="L860">
            <v>0</v>
          </cell>
          <cell r="M860" t="str">
            <v>6375.18 - Operating Fees Used Oil Recycling</v>
          </cell>
        </row>
        <row r="861">
          <cell r="A861" t="str">
            <v>660.40.75.001-6375.18</v>
          </cell>
          <cell r="B861" t="str">
            <v>6375.18</v>
          </cell>
          <cell r="C861" t="str">
            <v>660.40.75.001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 t="str">
            <v>+++</v>
          </cell>
          <cell r="L861">
            <v>0</v>
          </cell>
          <cell r="M861" t="str">
            <v>6375.18 - Operating Fees Used Oil Recycling</v>
          </cell>
        </row>
        <row r="862">
          <cell r="A862" t="str">
            <v>660.40.75.075-6375.18</v>
          </cell>
          <cell r="B862" t="str">
            <v>6375.18</v>
          </cell>
          <cell r="C862" t="str">
            <v>660.40.75.075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 t="str">
            <v>+++</v>
          </cell>
          <cell r="L862">
            <v>0</v>
          </cell>
          <cell r="M862" t="str">
            <v>6375.18 - Operating Fees Used Oil Recycling</v>
          </cell>
        </row>
        <row r="863">
          <cell r="A863" t="str">
            <v>660.40.75.620-6375.18</v>
          </cell>
          <cell r="B863" t="str">
            <v>6375.18</v>
          </cell>
          <cell r="C863" t="str">
            <v>660.40.75.620</v>
          </cell>
          <cell r="D863">
            <v>3000</v>
          </cell>
          <cell r="E863">
            <v>0</v>
          </cell>
          <cell r="F863">
            <v>3000</v>
          </cell>
          <cell r="G863">
            <v>0</v>
          </cell>
          <cell r="H863">
            <v>0</v>
          </cell>
          <cell r="I863">
            <v>1755</v>
          </cell>
          <cell r="J863">
            <v>1245</v>
          </cell>
          <cell r="K863">
            <v>0.59</v>
          </cell>
          <cell r="L863">
            <v>0</v>
          </cell>
          <cell r="M863" t="str">
            <v>6375.18 - Operating Fees Used Oil Recycling</v>
          </cell>
        </row>
        <row r="864">
          <cell r="A864" t="str">
            <v>660.40.55.060-6375.19</v>
          </cell>
          <cell r="B864" t="str">
            <v>6375.19</v>
          </cell>
          <cell r="C864" t="str">
            <v>660.40.55.060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 t="str">
            <v>+++</v>
          </cell>
          <cell r="L864">
            <v>0</v>
          </cell>
          <cell r="M864" t="str">
            <v>6375.19 - Operating Fees Highway Signal</v>
          </cell>
        </row>
        <row r="865">
          <cell r="A865" t="str">
            <v>660.40.75.075-6375.19</v>
          </cell>
          <cell r="B865" t="str">
            <v>6375.19</v>
          </cell>
          <cell r="C865" t="str">
            <v>660.40.75.075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 t="str">
            <v>+++</v>
          </cell>
          <cell r="L865">
            <v>0</v>
          </cell>
          <cell r="M865" t="str">
            <v>6375.19 - Operating Fees Highway Signal</v>
          </cell>
        </row>
        <row r="866">
          <cell r="A866" t="str">
            <v>660.40.55.060-6375.20</v>
          </cell>
          <cell r="B866" t="str">
            <v>6375.20</v>
          </cell>
          <cell r="C866" t="str">
            <v>660.40.55.060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 t="str">
            <v>+++</v>
          </cell>
          <cell r="L866">
            <v>0</v>
          </cell>
          <cell r="M866" t="str">
            <v>6375.20 - Operating Fees Fines and Penalties</v>
          </cell>
        </row>
        <row r="867">
          <cell r="A867" t="str">
            <v>660.40.75.075-6375.20</v>
          </cell>
          <cell r="B867" t="str">
            <v>6375.20</v>
          </cell>
          <cell r="C867" t="str">
            <v>660.40.75.075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 t="str">
            <v>+++</v>
          </cell>
          <cell r="L867">
            <v>0</v>
          </cell>
          <cell r="M867" t="str">
            <v>6375.20 - Operating Fees Fines and Penalties</v>
          </cell>
        </row>
        <row r="868">
          <cell r="A868" t="str">
            <v>660.40.55.060-6400.01</v>
          </cell>
          <cell r="B868" t="str">
            <v>6400.01</v>
          </cell>
          <cell r="C868" t="str">
            <v>660.40.55.060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 t="str">
            <v>+++</v>
          </cell>
          <cell r="L868">
            <v>0</v>
          </cell>
          <cell r="M868" t="str">
            <v>6400.01 - Repairs &amp; Maintenance Building</v>
          </cell>
        </row>
        <row r="869">
          <cell r="A869" t="str">
            <v>660.40.55.500-6400.01</v>
          </cell>
          <cell r="B869" t="str">
            <v>6400.01</v>
          </cell>
          <cell r="C869" t="str">
            <v>660.40.55.500</v>
          </cell>
          <cell r="D869">
            <v>1800</v>
          </cell>
          <cell r="E869">
            <v>0</v>
          </cell>
          <cell r="F869">
            <v>1800</v>
          </cell>
          <cell r="G869">
            <v>1204.6400000000001</v>
          </cell>
          <cell r="H869">
            <v>0</v>
          </cell>
          <cell r="I869">
            <v>1672.42</v>
          </cell>
          <cell r="J869">
            <v>127.58</v>
          </cell>
          <cell r="K869">
            <v>0.93</v>
          </cell>
          <cell r="L869">
            <v>1145.3399999999999</v>
          </cell>
          <cell r="M869" t="str">
            <v>6400.01 - Repairs &amp; Maintenance Building</v>
          </cell>
        </row>
        <row r="870">
          <cell r="A870" t="str">
            <v>660.40.75.001-6400.01</v>
          </cell>
          <cell r="B870" t="str">
            <v>6400.01</v>
          </cell>
          <cell r="C870" t="str">
            <v>660.40.75.001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 t="str">
            <v>+++</v>
          </cell>
          <cell r="L870">
            <v>0</v>
          </cell>
          <cell r="M870" t="str">
            <v>6400.01 - Repairs &amp; Maintenance Building</v>
          </cell>
        </row>
        <row r="871">
          <cell r="A871" t="str">
            <v>660.40.75.075-6400.01</v>
          </cell>
          <cell r="B871" t="str">
            <v>6400.01</v>
          </cell>
          <cell r="C871" t="str">
            <v>660.40.75.075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 t="str">
            <v>+++</v>
          </cell>
          <cell r="L871">
            <v>0</v>
          </cell>
          <cell r="M871" t="str">
            <v>6400.01 - Repairs &amp; Maintenance Building</v>
          </cell>
        </row>
        <row r="872">
          <cell r="A872" t="str">
            <v>660.45.40.000-6400.01</v>
          </cell>
          <cell r="B872" t="str">
            <v>6400.01</v>
          </cell>
          <cell r="C872" t="str">
            <v>660.45.40.000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 t="str">
            <v>+++</v>
          </cell>
          <cell r="L872">
            <v>0</v>
          </cell>
          <cell r="M872" t="str">
            <v>6400.01 - Repairs &amp; Maintenance Building</v>
          </cell>
        </row>
        <row r="873">
          <cell r="A873" t="str">
            <v>660.45.41.000-6400.01</v>
          </cell>
          <cell r="B873" t="str">
            <v>6400.01</v>
          </cell>
          <cell r="C873" t="str">
            <v>660.45.41.000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 t="str">
            <v>+++</v>
          </cell>
          <cell r="L873">
            <v>0</v>
          </cell>
          <cell r="M873" t="str">
            <v>6400.01 - Repairs &amp; Maintenance Building</v>
          </cell>
        </row>
        <row r="874">
          <cell r="A874" t="str">
            <v>660.45.50.000-6400.01</v>
          </cell>
          <cell r="B874" t="str">
            <v>6400.01</v>
          </cell>
          <cell r="C874" t="str">
            <v>660.45.50.000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 t="str">
            <v>+++</v>
          </cell>
          <cell r="L874">
            <v>0</v>
          </cell>
          <cell r="M874" t="str">
            <v>6400.01 - Repairs &amp; Maintenance Building</v>
          </cell>
        </row>
        <row r="875">
          <cell r="A875" t="str">
            <v>660.40.55.060-6400.02</v>
          </cell>
          <cell r="B875" t="str">
            <v>6400.02</v>
          </cell>
          <cell r="C875" t="str">
            <v>660.40.55.060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 t="str">
            <v>+++</v>
          </cell>
          <cell r="L875">
            <v>0</v>
          </cell>
          <cell r="M875" t="str">
            <v>6400.02 - Repairs &amp; Maintenance Minor Equipment/Other</v>
          </cell>
        </row>
        <row r="876">
          <cell r="A876" t="str">
            <v>660.40.75.001-6400.02</v>
          </cell>
          <cell r="B876" t="str">
            <v>6400.02</v>
          </cell>
          <cell r="C876" t="str">
            <v>660.40.75.001</v>
          </cell>
          <cell r="D876">
            <v>1500</v>
          </cell>
          <cell r="E876">
            <v>0</v>
          </cell>
          <cell r="F876">
            <v>1500</v>
          </cell>
          <cell r="G876">
            <v>0</v>
          </cell>
          <cell r="H876">
            <v>0</v>
          </cell>
          <cell r="I876">
            <v>0</v>
          </cell>
          <cell r="J876">
            <v>1500</v>
          </cell>
          <cell r="K876">
            <v>0</v>
          </cell>
          <cell r="L876">
            <v>0</v>
          </cell>
          <cell r="M876" t="str">
            <v>6400.02 - Repairs &amp; Maintenance Minor Equipment/Other</v>
          </cell>
        </row>
        <row r="877">
          <cell r="A877" t="str">
            <v>660.40.75.075-6400.02</v>
          </cell>
          <cell r="B877" t="str">
            <v>6400.02</v>
          </cell>
          <cell r="C877" t="str">
            <v>660.40.75.075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 t="str">
            <v>+++</v>
          </cell>
          <cell r="L877">
            <v>0</v>
          </cell>
          <cell r="M877" t="str">
            <v>6400.02 - Repairs &amp; Maintenance Minor Equipment/Other</v>
          </cell>
        </row>
        <row r="878">
          <cell r="A878" t="str">
            <v>660.40.75.610-6400.02</v>
          </cell>
          <cell r="B878" t="str">
            <v>6400.02</v>
          </cell>
          <cell r="C878" t="str">
            <v>660.40.75.610</v>
          </cell>
          <cell r="D878">
            <v>8000</v>
          </cell>
          <cell r="E878">
            <v>0</v>
          </cell>
          <cell r="F878">
            <v>8000</v>
          </cell>
          <cell r="G878">
            <v>0</v>
          </cell>
          <cell r="H878">
            <v>0</v>
          </cell>
          <cell r="I878">
            <v>9835.7199999999993</v>
          </cell>
          <cell r="J878">
            <v>-1835.72</v>
          </cell>
          <cell r="K878">
            <v>1.23</v>
          </cell>
          <cell r="L878">
            <v>5128.91</v>
          </cell>
          <cell r="M878" t="str">
            <v>6400.02 - Repairs &amp; Maintenance Minor Equipment/Other</v>
          </cell>
        </row>
        <row r="879">
          <cell r="A879" t="str">
            <v>660.40.75.620-6400.02</v>
          </cell>
          <cell r="B879" t="str">
            <v>6400.02</v>
          </cell>
          <cell r="C879" t="str">
            <v>660.40.75.620</v>
          </cell>
          <cell r="D879">
            <v>10000</v>
          </cell>
          <cell r="E879">
            <v>304</v>
          </cell>
          <cell r="F879">
            <v>10304</v>
          </cell>
          <cell r="G879">
            <v>0</v>
          </cell>
          <cell r="H879">
            <v>0</v>
          </cell>
          <cell r="I879">
            <v>11431.48</v>
          </cell>
          <cell r="J879">
            <v>-1127.48</v>
          </cell>
          <cell r="K879">
            <v>1.1100000000000001</v>
          </cell>
          <cell r="L879">
            <v>6407.08</v>
          </cell>
          <cell r="M879" t="str">
            <v>6400.02 - Repairs &amp; Maintenance Minor Equipment/Other</v>
          </cell>
        </row>
        <row r="880">
          <cell r="A880" t="str">
            <v>660.40.75.630-6400.02</v>
          </cell>
          <cell r="B880" t="str">
            <v>6400.02</v>
          </cell>
          <cell r="C880" t="str">
            <v>660.40.75.630</v>
          </cell>
          <cell r="D880">
            <v>750</v>
          </cell>
          <cell r="E880">
            <v>0</v>
          </cell>
          <cell r="F880">
            <v>750</v>
          </cell>
          <cell r="G880">
            <v>0</v>
          </cell>
          <cell r="H880">
            <v>0</v>
          </cell>
          <cell r="I880">
            <v>0</v>
          </cell>
          <cell r="J880">
            <v>750</v>
          </cell>
          <cell r="K880">
            <v>0</v>
          </cell>
          <cell r="L880">
            <v>0</v>
          </cell>
          <cell r="M880" t="str">
            <v>6400.02 - Repairs &amp; Maintenance Minor Equipment/Other</v>
          </cell>
        </row>
        <row r="881">
          <cell r="A881" t="str">
            <v>660.45.40.000-6400.02</v>
          </cell>
          <cell r="B881" t="str">
            <v>6400.02</v>
          </cell>
          <cell r="C881" t="str">
            <v>660.45.40.000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 t="str">
            <v>+++</v>
          </cell>
          <cell r="L881">
            <v>0</v>
          </cell>
          <cell r="M881" t="str">
            <v>6400.02 - Repairs &amp; Maintenance Minor Equipment/Other</v>
          </cell>
        </row>
        <row r="882">
          <cell r="A882" t="str">
            <v>660.45.41.000-6400.02</v>
          </cell>
          <cell r="B882" t="str">
            <v>6400.02</v>
          </cell>
          <cell r="C882" t="str">
            <v>660.45.41.000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 t="str">
            <v>+++</v>
          </cell>
          <cell r="L882">
            <v>0</v>
          </cell>
          <cell r="M882" t="str">
            <v>6400.02 - Repairs &amp; Maintenance Minor Equipment/Other</v>
          </cell>
        </row>
        <row r="883">
          <cell r="A883" t="str">
            <v>660.45.50.000-6400.02</v>
          </cell>
          <cell r="B883" t="str">
            <v>6400.02</v>
          </cell>
          <cell r="C883" t="str">
            <v>660.45.50.000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 t="str">
            <v>+++</v>
          </cell>
          <cell r="L883">
            <v>0</v>
          </cell>
          <cell r="M883" t="str">
            <v>6400.02 - Repairs &amp; Maintenance Minor Equipment/Other</v>
          </cell>
        </row>
        <row r="884">
          <cell r="A884" t="str">
            <v>660.40.55.060-6400.03</v>
          </cell>
          <cell r="B884" t="str">
            <v>6400.03</v>
          </cell>
          <cell r="C884" t="str">
            <v>660.40.55.060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 t="str">
            <v>+++</v>
          </cell>
          <cell r="L884">
            <v>0</v>
          </cell>
          <cell r="M884" t="str">
            <v>6400.03 - Repairs &amp; Maintenance Major Repair &amp; Contingency</v>
          </cell>
        </row>
        <row r="885">
          <cell r="A885" t="str">
            <v>660.40.75.001-6400.03</v>
          </cell>
          <cell r="B885" t="str">
            <v>6400.03</v>
          </cell>
          <cell r="C885" t="str">
            <v>660.40.75.001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 t="str">
            <v>+++</v>
          </cell>
          <cell r="L885">
            <v>0</v>
          </cell>
          <cell r="M885" t="str">
            <v>6400.03 - Repairs &amp; Maintenance Major Repair &amp; Contingency</v>
          </cell>
        </row>
        <row r="886">
          <cell r="A886" t="str">
            <v>660.40.75.075-6400.03</v>
          </cell>
          <cell r="B886" t="str">
            <v>6400.03</v>
          </cell>
          <cell r="C886" t="str">
            <v>660.40.75.075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 t="str">
            <v>+++</v>
          </cell>
          <cell r="L886">
            <v>0</v>
          </cell>
          <cell r="M886" t="str">
            <v>6400.03 - Repairs &amp; Maintenance Major Repair &amp; Contingency</v>
          </cell>
        </row>
        <row r="887">
          <cell r="A887" t="str">
            <v>660.45.40.000-6400.03</v>
          </cell>
          <cell r="B887" t="str">
            <v>6400.03</v>
          </cell>
          <cell r="C887" t="str">
            <v>660.45.40.000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 t="str">
            <v>+++</v>
          </cell>
          <cell r="L887">
            <v>0</v>
          </cell>
          <cell r="M887" t="str">
            <v>6400.03 - Repairs &amp; Maintenance Major Repair &amp; Contingency</v>
          </cell>
        </row>
        <row r="888">
          <cell r="A888" t="str">
            <v>660.45.41.000-6400.03</v>
          </cell>
          <cell r="B888" t="str">
            <v>6400.03</v>
          </cell>
          <cell r="C888" t="str">
            <v>660.45.41.000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 t="str">
            <v>+++</v>
          </cell>
          <cell r="L888">
            <v>0</v>
          </cell>
          <cell r="M888" t="str">
            <v>6400.03 - Repairs &amp; Maintenance Major Repair &amp; Contingency</v>
          </cell>
        </row>
        <row r="889">
          <cell r="A889" t="str">
            <v>660.45.50.000-6400.03</v>
          </cell>
          <cell r="B889" t="str">
            <v>6400.03</v>
          </cell>
          <cell r="C889" t="str">
            <v>660.45.50.000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 t="str">
            <v>+++</v>
          </cell>
          <cell r="L889">
            <v>0</v>
          </cell>
          <cell r="M889" t="str">
            <v>6400.03 - Repairs &amp; Maintenance Major Repair &amp; Contingency</v>
          </cell>
        </row>
        <row r="890">
          <cell r="A890" t="str">
            <v>660.40.55.060-6400.04</v>
          </cell>
          <cell r="B890" t="str">
            <v>6400.04</v>
          </cell>
          <cell r="C890" t="str">
            <v>660.40.55.060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 t="str">
            <v>+++</v>
          </cell>
          <cell r="L890">
            <v>0</v>
          </cell>
          <cell r="M890" t="str">
            <v>6400.04 - Repairs &amp; Maintenance Equipment Rental</v>
          </cell>
        </row>
        <row r="891">
          <cell r="A891" t="str">
            <v>660.40.75.001-6400.04</v>
          </cell>
          <cell r="B891" t="str">
            <v>6400.04</v>
          </cell>
          <cell r="C891" t="str">
            <v>660.40.75.001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 t="str">
            <v>+++</v>
          </cell>
          <cell r="L891">
            <v>0</v>
          </cell>
          <cell r="M891" t="str">
            <v>6400.04 - Repairs &amp; Maintenance Equipment Rental</v>
          </cell>
        </row>
        <row r="892">
          <cell r="A892" t="str">
            <v>660.40.75.075-6400.04</v>
          </cell>
          <cell r="B892" t="str">
            <v>6400.04</v>
          </cell>
          <cell r="C892" t="str">
            <v>660.40.75.075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 t="str">
            <v>+++</v>
          </cell>
          <cell r="L892">
            <v>0</v>
          </cell>
          <cell r="M892" t="str">
            <v>6400.04 - Repairs &amp; Maintenance Equipment Rental</v>
          </cell>
        </row>
        <row r="893">
          <cell r="A893" t="str">
            <v>660.40.75.630-6400.04</v>
          </cell>
          <cell r="B893" t="str">
            <v>6400.04</v>
          </cell>
          <cell r="C893" t="str">
            <v>660.40.75.630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 t="str">
            <v>+++</v>
          </cell>
          <cell r="L893">
            <v>0</v>
          </cell>
          <cell r="M893" t="str">
            <v>6400.04 - Repairs &amp; Maintenance Equipment Rental</v>
          </cell>
        </row>
        <row r="894">
          <cell r="A894" t="str">
            <v>660.45.40.000-6400.04</v>
          </cell>
          <cell r="B894" t="str">
            <v>6400.04</v>
          </cell>
          <cell r="C894" t="str">
            <v>660.45.40.000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 t="str">
            <v>+++</v>
          </cell>
          <cell r="L894">
            <v>0</v>
          </cell>
          <cell r="M894" t="str">
            <v>6400.04 - Repairs &amp; Maintenance Equipment Rental</v>
          </cell>
        </row>
        <row r="895">
          <cell r="A895" t="str">
            <v>660.45.41.000-6400.04</v>
          </cell>
          <cell r="B895" t="str">
            <v>6400.04</v>
          </cell>
          <cell r="C895" t="str">
            <v>660.45.41.000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 t="str">
            <v>+++</v>
          </cell>
          <cell r="L895">
            <v>0</v>
          </cell>
          <cell r="M895" t="str">
            <v>6400.04 - Repairs &amp; Maintenance Equipment Rental</v>
          </cell>
        </row>
        <row r="896">
          <cell r="A896" t="str">
            <v>660.45.50.000-6400.04</v>
          </cell>
          <cell r="B896" t="str">
            <v>6400.04</v>
          </cell>
          <cell r="C896" t="str">
            <v>660.45.50.000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 t="str">
            <v>+++</v>
          </cell>
          <cell r="L896">
            <v>0</v>
          </cell>
          <cell r="M896" t="str">
            <v>6400.04 - Repairs &amp; Maintenance Equipment Rental</v>
          </cell>
        </row>
        <row r="897">
          <cell r="A897" t="str">
            <v>660.40.55.060-6400.05</v>
          </cell>
          <cell r="B897" t="str">
            <v>6400.05</v>
          </cell>
          <cell r="C897" t="str">
            <v>660.40.55.060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 t="str">
            <v>+++</v>
          </cell>
          <cell r="L897">
            <v>0</v>
          </cell>
          <cell r="M897" t="str">
            <v>6400.05 - Repairs &amp; Maintenance Vehicle</v>
          </cell>
        </row>
        <row r="898">
          <cell r="A898" t="str">
            <v>660.40.60.520-6400.05</v>
          </cell>
          <cell r="B898" t="str">
            <v>6400.05</v>
          </cell>
          <cell r="C898" t="str">
            <v>660.40.60.520</v>
          </cell>
          <cell r="D898">
            <v>15000</v>
          </cell>
          <cell r="E898">
            <v>0</v>
          </cell>
          <cell r="F898">
            <v>15000</v>
          </cell>
          <cell r="G898">
            <v>1873.22</v>
          </cell>
          <cell r="H898">
            <v>0</v>
          </cell>
          <cell r="I898">
            <v>14937.63</v>
          </cell>
          <cell r="J898">
            <v>62.37</v>
          </cell>
          <cell r="K898">
            <v>1</v>
          </cell>
          <cell r="L898">
            <v>6731.16</v>
          </cell>
          <cell r="M898" t="str">
            <v>6400.05 - Repairs &amp; Maintenance Vehicle</v>
          </cell>
        </row>
        <row r="899">
          <cell r="A899" t="str">
            <v>660.40.60.530-6400.05</v>
          </cell>
          <cell r="B899" t="str">
            <v>6400.05</v>
          </cell>
          <cell r="C899" t="str">
            <v>660.40.60.530</v>
          </cell>
          <cell r="D899">
            <v>320000</v>
          </cell>
          <cell r="E899">
            <v>1293</v>
          </cell>
          <cell r="F899">
            <v>321293</v>
          </cell>
          <cell r="G899">
            <v>43152.37</v>
          </cell>
          <cell r="H899">
            <v>0</v>
          </cell>
          <cell r="I899">
            <v>435754.87</v>
          </cell>
          <cell r="J899">
            <v>-114461.87</v>
          </cell>
          <cell r="K899">
            <v>1.36</v>
          </cell>
          <cell r="L899">
            <v>381835.28</v>
          </cell>
          <cell r="M899" t="str">
            <v>6400.05 - Repairs &amp; Maintenance Vehicle</v>
          </cell>
        </row>
        <row r="900">
          <cell r="A900" t="str">
            <v>660.40.75.001-6400.05</v>
          </cell>
          <cell r="B900" t="str">
            <v>6400.05</v>
          </cell>
          <cell r="C900" t="str">
            <v>660.40.75.001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 t="str">
            <v>+++</v>
          </cell>
          <cell r="L900">
            <v>0</v>
          </cell>
          <cell r="M900" t="str">
            <v>6400.05 - Repairs &amp; Maintenance Vehicle</v>
          </cell>
        </row>
        <row r="901">
          <cell r="A901" t="str">
            <v>660.40.75.075-6400.05</v>
          </cell>
          <cell r="B901" t="str">
            <v>6400.05</v>
          </cell>
          <cell r="C901" t="str">
            <v>660.40.75.075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 t="str">
            <v>+++</v>
          </cell>
          <cell r="L901">
            <v>0</v>
          </cell>
          <cell r="M901" t="str">
            <v>6400.05 - Repairs &amp; Maintenance Vehicle</v>
          </cell>
        </row>
        <row r="902">
          <cell r="A902" t="str">
            <v>660.40.75.610-6400.05</v>
          </cell>
          <cell r="B902" t="str">
            <v>6400.05</v>
          </cell>
          <cell r="C902" t="str">
            <v>660.40.75.610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 t="str">
            <v>+++</v>
          </cell>
          <cell r="L902">
            <v>0</v>
          </cell>
          <cell r="M902" t="str">
            <v>6400.05 - Repairs &amp; Maintenance Vehicle</v>
          </cell>
        </row>
        <row r="903">
          <cell r="A903" t="str">
            <v>660.40.75.620-6400.05</v>
          </cell>
          <cell r="B903" t="str">
            <v>6400.05</v>
          </cell>
          <cell r="C903" t="str">
            <v>660.40.75.620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 t="str">
            <v>+++</v>
          </cell>
          <cell r="L903">
            <v>0</v>
          </cell>
          <cell r="M903" t="str">
            <v>6400.05 - Repairs &amp; Maintenance Vehicle</v>
          </cell>
        </row>
        <row r="904">
          <cell r="A904" t="str">
            <v>660.40.75.630-6400.05</v>
          </cell>
          <cell r="B904" t="str">
            <v>6400.05</v>
          </cell>
          <cell r="C904" t="str">
            <v>660.40.75.630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 t="str">
            <v>+++</v>
          </cell>
          <cell r="L904">
            <v>0</v>
          </cell>
          <cell r="M904" t="str">
            <v>6400.05 - Repairs &amp; Maintenance Vehicle</v>
          </cell>
        </row>
        <row r="905">
          <cell r="A905" t="str">
            <v>660.45.40.000-6400.05</v>
          </cell>
          <cell r="B905" t="str">
            <v>6400.05</v>
          </cell>
          <cell r="C905" t="str">
            <v>660.45.40.000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 t="str">
            <v>+++</v>
          </cell>
          <cell r="L905">
            <v>0</v>
          </cell>
          <cell r="M905" t="str">
            <v>6400.05 - Repairs &amp; Maintenance Vehicle</v>
          </cell>
        </row>
        <row r="906">
          <cell r="A906" t="str">
            <v>660.45.41.000-6400.05</v>
          </cell>
          <cell r="B906" t="str">
            <v>6400.05</v>
          </cell>
          <cell r="C906" t="str">
            <v>660.45.41.000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 t="str">
            <v>+++</v>
          </cell>
          <cell r="L906">
            <v>0</v>
          </cell>
          <cell r="M906" t="str">
            <v>6400.05 - Repairs &amp; Maintenance Vehicle</v>
          </cell>
        </row>
        <row r="907">
          <cell r="A907" t="str">
            <v>660.45.50.000-6400.05</v>
          </cell>
          <cell r="B907" t="str">
            <v>6400.05</v>
          </cell>
          <cell r="C907" t="str">
            <v>660.45.50.000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 t="str">
            <v>+++</v>
          </cell>
          <cell r="L907">
            <v>0</v>
          </cell>
          <cell r="M907" t="str">
            <v>6400.05 - Repairs &amp; Maintenance Vehicle</v>
          </cell>
        </row>
        <row r="908">
          <cell r="A908" t="str">
            <v>660.40.75.001-6400.06</v>
          </cell>
          <cell r="B908" t="str">
            <v>6400.06</v>
          </cell>
          <cell r="C908" t="str">
            <v>660.40.75.001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 t="str">
            <v>+++</v>
          </cell>
          <cell r="L908">
            <v>0</v>
          </cell>
          <cell r="M908" t="str">
            <v>6400.06 - Repairs &amp; Maintenance Smog Retrofit</v>
          </cell>
        </row>
        <row r="909">
          <cell r="A909" t="str">
            <v>660.40.75.610-6400.06</v>
          </cell>
          <cell r="B909" t="str">
            <v>6400.06</v>
          </cell>
          <cell r="C909" t="str">
            <v>660.40.75.610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 t="str">
            <v>+++</v>
          </cell>
          <cell r="L909">
            <v>0</v>
          </cell>
          <cell r="M909" t="str">
            <v>6400.06 - Repairs &amp; Maintenance Smog Retrofit</v>
          </cell>
        </row>
        <row r="910">
          <cell r="A910" t="str">
            <v>660.40.75.620-6400.06</v>
          </cell>
          <cell r="B910" t="str">
            <v>6400.06</v>
          </cell>
          <cell r="C910" t="str">
            <v>660.40.75.620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 t="str">
            <v>+++</v>
          </cell>
          <cell r="L910">
            <v>0</v>
          </cell>
          <cell r="M910" t="str">
            <v>6400.06 - Repairs &amp; Maintenance Smog Retrofit</v>
          </cell>
        </row>
        <row r="911">
          <cell r="A911" t="str">
            <v>660.40.75.630-6400.06</v>
          </cell>
          <cell r="B911" t="str">
            <v>6400.06</v>
          </cell>
          <cell r="C911" t="str">
            <v>660.40.75.630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 t="str">
            <v>+++</v>
          </cell>
          <cell r="L911">
            <v>0</v>
          </cell>
          <cell r="M911" t="str">
            <v>6400.06 - Repairs &amp; Maintenance Smog Retrofit</v>
          </cell>
        </row>
        <row r="912">
          <cell r="A912" t="str">
            <v>660.40.55.060-6400.07</v>
          </cell>
          <cell r="B912" t="str">
            <v>6400.07</v>
          </cell>
          <cell r="C912" t="str">
            <v>660.40.55.060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 t="str">
            <v>+++</v>
          </cell>
          <cell r="L912">
            <v>0</v>
          </cell>
          <cell r="M912" t="str">
            <v>6400.07 - Repairs &amp; Maintenance Radio Communication</v>
          </cell>
        </row>
        <row r="913">
          <cell r="A913" t="str">
            <v>660.40.75.001-6400.07</v>
          </cell>
          <cell r="B913" t="str">
            <v>6400.07</v>
          </cell>
          <cell r="C913" t="str">
            <v>660.40.75.001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 t="str">
            <v>+++</v>
          </cell>
          <cell r="L913">
            <v>0</v>
          </cell>
          <cell r="M913" t="str">
            <v>6400.07 - Repairs &amp; Maintenance Radio Communication</v>
          </cell>
        </row>
        <row r="914">
          <cell r="A914" t="str">
            <v>660.40.75.075-6400.07</v>
          </cell>
          <cell r="B914" t="str">
            <v>6400.07</v>
          </cell>
          <cell r="C914" t="str">
            <v>660.40.75.075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 t="str">
            <v>+++</v>
          </cell>
          <cell r="L914">
            <v>0</v>
          </cell>
          <cell r="M914" t="str">
            <v>6400.07 - Repairs &amp; Maintenance Radio Communication</v>
          </cell>
        </row>
        <row r="915">
          <cell r="A915" t="str">
            <v>660.40.75.610-6400.07</v>
          </cell>
          <cell r="B915" t="str">
            <v>6400.07</v>
          </cell>
          <cell r="C915" t="str">
            <v>660.40.75.610</v>
          </cell>
          <cell r="D915">
            <v>5000</v>
          </cell>
          <cell r="E915">
            <v>0</v>
          </cell>
          <cell r="F915">
            <v>5000</v>
          </cell>
          <cell r="G915">
            <v>0</v>
          </cell>
          <cell r="H915">
            <v>0</v>
          </cell>
          <cell r="I915">
            <v>0</v>
          </cell>
          <cell r="J915">
            <v>5000</v>
          </cell>
          <cell r="K915">
            <v>0</v>
          </cell>
          <cell r="L915">
            <v>60</v>
          </cell>
          <cell r="M915" t="str">
            <v>6400.07 - Repairs &amp; Maintenance Radio Communication</v>
          </cell>
        </row>
        <row r="916">
          <cell r="A916" t="str">
            <v>660.40.75.620-6400.07</v>
          </cell>
          <cell r="B916" t="str">
            <v>6400.07</v>
          </cell>
          <cell r="C916" t="str">
            <v>660.40.75.620</v>
          </cell>
          <cell r="D916">
            <v>5000</v>
          </cell>
          <cell r="E916">
            <v>0</v>
          </cell>
          <cell r="F916">
            <v>5000</v>
          </cell>
          <cell r="G916">
            <v>10</v>
          </cell>
          <cell r="H916">
            <v>0</v>
          </cell>
          <cell r="I916">
            <v>75</v>
          </cell>
          <cell r="J916">
            <v>4925</v>
          </cell>
          <cell r="K916">
            <v>0.02</v>
          </cell>
          <cell r="L916">
            <v>120</v>
          </cell>
          <cell r="M916" t="str">
            <v>6400.07 - Repairs &amp; Maintenance Radio Communication</v>
          </cell>
        </row>
        <row r="917">
          <cell r="A917" t="str">
            <v>660.40.75.630-6400.07</v>
          </cell>
          <cell r="B917" t="str">
            <v>6400.07</v>
          </cell>
          <cell r="C917" t="str">
            <v>660.40.75.630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 t="str">
            <v>+++</v>
          </cell>
          <cell r="L917">
            <v>0</v>
          </cell>
          <cell r="M917" t="str">
            <v>6400.07 - Repairs &amp; Maintenance Radio Communication</v>
          </cell>
        </row>
        <row r="918">
          <cell r="A918" t="str">
            <v>660.40.55.060-6400.09</v>
          </cell>
          <cell r="B918" t="str">
            <v>6400.09</v>
          </cell>
          <cell r="C918" t="str">
            <v>660.40.55.060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 t="str">
            <v>+++</v>
          </cell>
          <cell r="L918">
            <v>0</v>
          </cell>
          <cell r="M918" t="str">
            <v>6400.09 - Repairs &amp; Maintenance Well</v>
          </cell>
        </row>
        <row r="919">
          <cell r="A919" t="str">
            <v>660.40.75.075-6400.09</v>
          </cell>
          <cell r="B919" t="str">
            <v>6400.09</v>
          </cell>
          <cell r="C919" t="str">
            <v>660.40.75.075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 t="str">
            <v>+++</v>
          </cell>
          <cell r="L919">
            <v>0</v>
          </cell>
          <cell r="M919" t="str">
            <v>6400.09 - Repairs &amp; Maintenance Well</v>
          </cell>
        </row>
        <row r="920">
          <cell r="A920" t="str">
            <v>660.40.55.060-6400.10</v>
          </cell>
          <cell r="B920" t="str">
            <v>6400.10</v>
          </cell>
          <cell r="C920" t="str">
            <v>660.40.55.060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 t="str">
            <v>+++</v>
          </cell>
          <cell r="L920">
            <v>0</v>
          </cell>
          <cell r="M920" t="str">
            <v>6400.10 - Repairs &amp; Maintenance Pavement</v>
          </cell>
        </row>
        <row r="921">
          <cell r="A921" t="str">
            <v>660.40.75.075-6400.10</v>
          </cell>
          <cell r="B921" t="str">
            <v>6400.10</v>
          </cell>
          <cell r="C921" t="str">
            <v>660.40.75.075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 t="str">
            <v>+++</v>
          </cell>
          <cell r="L921">
            <v>0</v>
          </cell>
          <cell r="M921" t="str">
            <v>6400.10 - Repairs &amp; Maintenance Pavement</v>
          </cell>
        </row>
        <row r="922">
          <cell r="A922" t="str">
            <v>660.40.75.610-6400.10</v>
          </cell>
          <cell r="B922" t="str">
            <v>6400.10</v>
          </cell>
          <cell r="C922" t="str">
            <v>660.40.75.610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 t="str">
            <v>+++</v>
          </cell>
          <cell r="L922">
            <v>0</v>
          </cell>
          <cell r="M922" t="str">
            <v>6400.10 - Repairs &amp; Maintenance Pavement</v>
          </cell>
        </row>
        <row r="923">
          <cell r="A923" t="str">
            <v>660.40.75.620-6400.10</v>
          </cell>
          <cell r="B923" t="str">
            <v>6400.10</v>
          </cell>
          <cell r="C923" t="str">
            <v>660.40.75.620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 t="str">
            <v>+++</v>
          </cell>
          <cell r="L923">
            <v>0</v>
          </cell>
          <cell r="M923" t="str">
            <v>6400.10 - Repairs &amp; Maintenance Pavement</v>
          </cell>
        </row>
        <row r="924">
          <cell r="A924" t="str">
            <v>660.40.55.060-6400.12</v>
          </cell>
          <cell r="B924" t="str">
            <v>6400.12</v>
          </cell>
          <cell r="C924" t="str">
            <v>660.40.55.060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 t="str">
            <v>+++</v>
          </cell>
          <cell r="L924">
            <v>0</v>
          </cell>
          <cell r="M924" t="str">
            <v>6400.12 - Repairs &amp; Maintenance Pump</v>
          </cell>
        </row>
        <row r="925">
          <cell r="A925" t="str">
            <v>660.40.75.075-6400.12</v>
          </cell>
          <cell r="B925" t="str">
            <v>6400.12</v>
          </cell>
          <cell r="C925" t="str">
            <v>660.40.75.075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 t="str">
            <v>+++</v>
          </cell>
          <cell r="L925">
            <v>0</v>
          </cell>
          <cell r="M925" t="str">
            <v>6400.12 - Repairs &amp; Maintenance Pump</v>
          </cell>
        </row>
        <row r="926">
          <cell r="A926" t="str">
            <v>660.40.55.060-6400.13</v>
          </cell>
          <cell r="B926" t="str">
            <v>6400.13</v>
          </cell>
          <cell r="C926" t="str">
            <v>660.40.55.060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 t="str">
            <v>+++</v>
          </cell>
          <cell r="L926">
            <v>0</v>
          </cell>
          <cell r="M926" t="str">
            <v>6400.13 - Repairs &amp; Maintenance Storm Drain</v>
          </cell>
        </row>
        <row r="927">
          <cell r="A927" t="str">
            <v>660.40.75.075-6400.13</v>
          </cell>
          <cell r="B927" t="str">
            <v>6400.13</v>
          </cell>
          <cell r="C927" t="str">
            <v>660.40.75.075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 t="str">
            <v>+++</v>
          </cell>
          <cell r="L927">
            <v>0</v>
          </cell>
          <cell r="M927" t="str">
            <v>6400.13 - Repairs &amp; Maintenance Storm Drain</v>
          </cell>
        </row>
        <row r="928">
          <cell r="A928" t="str">
            <v>660.40.55.060-6400.19</v>
          </cell>
          <cell r="B928" t="str">
            <v>6400.19</v>
          </cell>
          <cell r="C928" t="str">
            <v>660.40.55.060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 t="str">
            <v>+++</v>
          </cell>
          <cell r="L928">
            <v>0</v>
          </cell>
          <cell r="M928" t="str">
            <v>6400.19 - Repairs &amp; Maintenance Testing/Certifications</v>
          </cell>
        </row>
        <row r="929">
          <cell r="A929" t="str">
            <v>660.40.75.075-6400.19</v>
          </cell>
          <cell r="B929" t="str">
            <v>6400.19</v>
          </cell>
          <cell r="C929" t="str">
            <v>660.40.75.075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 t="str">
            <v>+++</v>
          </cell>
          <cell r="L929">
            <v>0</v>
          </cell>
          <cell r="M929" t="str">
            <v>6400.19 - Repairs &amp; Maintenance Testing/Certifications</v>
          </cell>
        </row>
        <row r="930">
          <cell r="A930" t="str">
            <v>660.40.55.060-6400.20</v>
          </cell>
          <cell r="B930" t="str">
            <v>6400.20</v>
          </cell>
          <cell r="C930" t="str">
            <v>660.40.55.060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 t="str">
            <v>+++</v>
          </cell>
          <cell r="L930">
            <v>0</v>
          </cell>
          <cell r="M930" t="str">
            <v>6400.20 - Repairs &amp; Maintenance Property Maintenance</v>
          </cell>
        </row>
        <row r="931">
          <cell r="A931" t="str">
            <v>660.40.75.001-6400.20</v>
          </cell>
          <cell r="B931" t="str">
            <v>6400.20</v>
          </cell>
          <cell r="C931" t="str">
            <v>660.40.75.001</v>
          </cell>
          <cell r="D931">
            <v>2000</v>
          </cell>
          <cell r="E931">
            <v>0</v>
          </cell>
          <cell r="F931">
            <v>2000</v>
          </cell>
          <cell r="G931">
            <v>0</v>
          </cell>
          <cell r="H931">
            <v>0</v>
          </cell>
          <cell r="I931">
            <v>264</v>
          </cell>
          <cell r="J931">
            <v>1736</v>
          </cell>
          <cell r="K931">
            <v>0.13</v>
          </cell>
          <cell r="L931">
            <v>259</v>
          </cell>
          <cell r="M931" t="str">
            <v>6400.20 - Repairs &amp; Maintenance Property Maintenance</v>
          </cell>
        </row>
        <row r="932">
          <cell r="A932" t="str">
            <v>660.40.75.075-6400.20</v>
          </cell>
          <cell r="B932" t="str">
            <v>6400.20</v>
          </cell>
          <cell r="C932" t="str">
            <v>660.40.75.075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 t="str">
            <v>+++</v>
          </cell>
          <cell r="L932">
            <v>0</v>
          </cell>
          <cell r="M932" t="str">
            <v>6400.20 - Repairs &amp; Maintenance Property Maintenance</v>
          </cell>
        </row>
        <row r="933">
          <cell r="A933" t="str">
            <v>660.40.55.060-6400.21</v>
          </cell>
          <cell r="B933" t="str">
            <v>6400.21</v>
          </cell>
          <cell r="C933" t="str">
            <v>660.40.55.060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 t="str">
            <v>+++</v>
          </cell>
          <cell r="L933">
            <v>0</v>
          </cell>
          <cell r="M933" t="str">
            <v>6400.21 - Repairs &amp; Maintenance Soundwall/Barriers</v>
          </cell>
        </row>
        <row r="934">
          <cell r="A934" t="str">
            <v>660.40.75.075-6400.21</v>
          </cell>
          <cell r="B934" t="str">
            <v>6400.21</v>
          </cell>
          <cell r="C934" t="str">
            <v>660.40.75.075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 t="str">
            <v>+++</v>
          </cell>
          <cell r="L934">
            <v>0</v>
          </cell>
          <cell r="M934" t="str">
            <v>6400.21 - Repairs &amp; Maintenance Soundwall/Barriers</v>
          </cell>
        </row>
        <row r="935">
          <cell r="A935" t="str">
            <v>660.40.55.060-6400.22</v>
          </cell>
          <cell r="B935" t="str">
            <v>6400.22</v>
          </cell>
          <cell r="C935" t="str">
            <v>660.40.55.060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 t="str">
            <v>+++</v>
          </cell>
          <cell r="L935">
            <v>0</v>
          </cell>
          <cell r="M935" t="str">
            <v>6400.22 - Repairs &amp; Maintenance Curb Gutter Sidewalk</v>
          </cell>
        </row>
        <row r="936">
          <cell r="A936" t="str">
            <v>660.40.75.075-6400.22</v>
          </cell>
          <cell r="B936" t="str">
            <v>6400.22</v>
          </cell>
          <cell r="C936" t="str">
            <v>660.40.75.075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 t="str">
            <v>+++</v>
          </cell>
          <cell r="L936">
            <v>0</v>
          </cell>
          <cell r="M936" t="str">
            <v>6400.22 - Repairs &amp; Maintenance Curb Gutter Sidewalk</v>
          </cell>
        </row>
        <row r="937">
          <cell r="A937" t="str">
            <v>660.40.55.060-6400.23</v>
          </cell>
          <cell r="B937" t="str">
            <v>6400.23</v>
          </cell>
          <cell r="C937" t="str">
            <v>660.40.55.060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 t="str">
            <v>+++</v>
          </cell>
          <cell r="L937">
            <v>0</v>
          </cell>
          <cell r="M937" t="str">
            <v>6400.23 - Repairs &amp; Maintenance Bin Repair</v>
          </cell>
        </row>
        <row r="938">
          <cell r="A938" t="str">
            <v>660.40.75.075-6400.23</v>
          </cell>
          <cell r="B938" t="str">
            <v>6400.23</v>
          </cell>
          <cell r="C938" t="str">
            <v>660.40.75.075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 t="str">
            <v>+++</v>
          </cell>
          <cell r="L938">
            <v>0</v>
          </cell>
          <cell r="M938" t="str">
            <v>6400.23 - Repairs &amp; Maintenance Bin Repair</v>
          </cell>
        </row>
        <row r="939">
          <cell r="A939" t="str">
            <v>660.40.75.610-6400.23</v>
          </cell>
          <cell r="B939" t="str">
            <v>6400.23</v>
          </cell>
          <cell r="C939" t="str">
            <v>660.40.75.610</v>
          </cell>
          <cell r="D939">
            <v>30000</v>
          </cell>
          <cell r="E939">
            <v>0</v>
          </cell>
          <cell r="F939">
            <v>30000</v>
          </cell>
          <cell r="G939">
            <v>0</v>
          </cell>
          <cell r="H939">
            <v>0</v>
          </cell>
          <cell r="I939">
            <v>27317.599999999999</v>
          </cell>
          <cell r="J939">
            <v>2682.4</v>
          </cell>
          <cell r="K939">
            <v>0.91</v>
          </cell>
          <cell r="L939">
            <v>32111.94</v>
          </cell>
          <cell r="M939" t="str">
            <v>6400.23 - Repairs &amp; Maintenance Bin Repair</v>
          </cell>
        </row>
        <row r="940">
          <cell r="A940" t="str">
            <v>660.40.75.620-6400.23</v>
          </cell>
          <cell r="B940" t="str">
            <v>6400.23</v>
          </cell>
          <cell r="C940" t="str">
            <v>660.40.75.620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 t="str">
            <v>+++</v>
          </cell>
          <cell r="L940">
            <v>0</v>
          </cell>
          <cell r="M940" t="str">
            <v>6400.23 - Repairs &amp; Maintenance Bin Repair</v>
          </cell>
        </row>
        <row r="941">
          <cell r="A941" t="str">
            <v>660.40.55.060-6410.02</v>
          </cell>
          <cell r="B941" t="str">
            <v>6410.02</v>
          </cell>
          <cell r="C941" t="str">
            <v>660.40.55.060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 t="str">
            <v>+++</v>
          </cell>
          <cell r="L941">
            <v>0</v>
          </cell>
          <cell r="M941" t="str">
            <v>6410.02 - Repairs &amp; Maintenance-Transportation Slurry/Overlay</v>
          </cell>
        </row>
        <row r="942">
          <cell r="A942" t="str">
            <v>660.40.75.075-6410.02</v>
          </cell>
          <cell r="B942" t="str">
            <v>6410.02</v>
          </cell>
          <cell r="C942" t="str">
            <v>660.40.75.075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 t="str">
            <v>+++</v>
          </cell>
          <cell r="L942">
            <v>0</v>
          </cell>
          <cell r="M942" t="str">
            <v>6410.02 - Repairs &amp; Maintenance-Transportation Slurry/Overlay</v>
          </cell>
        </row>
        <row r="943">
          <cell r="A943" t="str">
            <v>660.40.75.001-6500.01</v>
          </cell>
          <cell r="B943" t="str">
            <v>6500.01</v>
          </cell>
          <cell r="C943" t="str">
            <v>660.40.75.001</v>
          </cell>
          <cell r="D943">
            <v>250000</v>
          </cell>
          <cell r="E943">
            <v>0</v>
          </cell>
          <cell r="F943">
            <v>250000</v>
          </cell>
          <cell r="G943">
            <v>250000</v>
          </cell>
          <cell r="H943">
            <v>0</v>
          </cell>
          <cell r="I943">
            <v>250000</v>
          </cell>
          <cell r="J943">
            <v>0</v>
          </cell>
          <cell r="K943">
            <v>1</v>
          </cell>
          <cell r="L943">
            <v>175000</v>
          </cell>
          <cell r="M943" t="str">
            <v>6500.01 - Claims &amp; Insurance SIR</v>
          </cell>
        </row>
        <row r="944">
          <cell r="A944" t="str">
            <v>660.40.55.060-6500.04</v>
          </cell>
          <cell r="B944" t="str">
            <v>6500.04</v>
          </cell>
          <cell r="C944" t="str">
            <v>660.40.55.060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 t="str">
            <v>+++</v>
          </cell>
          <cell r="L944">
            <v>0</v>
          </cell>
          <cell r="M944" t="str">
            <v>6500.04 - Claims &amp; Insurance Insurance Premiums</v>
          </cell>
        </row>
        <row r="945">
          <cell r="A945" t="str">
            <v>660.40.75.001-6500.04</v>
          </cell>
          <cell r="B945" t="str">
            <v>6500.04</v>
          </cell>
          <cell r="C945" t="str">
            <v>660.40.75.001</v>
          </cell>
          <cell r="D945">
            <v>132580</v>
          </cell>
          <cell r="E945">
            <v>0</v>
          </cell>
          <cell r="F945">
            <v>132580</v>
          </cell>
          <cell r="G945">
            <v>0</v>
          </cell>
          <cell r="H945">
            <v>0</v>
          </cell>
          <cell r="I945">
            <v>132580</v>
          </cell>
          <cell r="J945">
            <v>0</v>
          </cell>
          <cell r="K945">
            <v>1</v>
          </cell>
          <cell r="L945">
            <v>124090</v>
          </cell>
          <cell r="M945" t="str">
            <v>6500.04 - Claims &amp; Insurance Insurance Premiums</v>
          </cell>
        </row>
        <row r="946">
          <cell r="A946" t="str">
            <v>660.40.75.075-6500.04</v>
          </cell>
          <cell r="B946" t="str">
            <v>6500.04</v>
          </cell>
          <cell r="C946" t="str">
            <v>660.40.75.075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 t="str">
            <v>+++</v>
          </cell>
          <cell r="L946">
            <v>0</v>
          </cell>
          <cell r="M946" t="str">
            <v>6500.04 - Claims &amp; Insurance Insurance Premiums</v>
          </cell>
        </row>
        <row r="947">
          <cell r="A947" t="str">
            <v>660.40.55.060-6600.01</v>
          </cell>
          <cell r="B947" t="str">
            <v>6600.01</v>
          </cell>
          <cell r="C947" t="str">
            <v>660.40.55.060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 t="str">
            <v>+++</v>
          </cell>
          <cell r="L947">
            <v>0</v>
          </cell>
          <cell r="M947" t="str">
            <v>6600.01 - Administrative Expenses Meetings</v>
          </cell>
        </row>
        <row r="948">
          <cell r="A948" t="str">
            <v>660.40.75.001-6600.01</v>
          </cell>
          <cell r="B948" t="str">
            <v>6600.01</v>
          </cell>
          <cell r="C948" t="str">
            <v>660.40.75.001</v>
          </cell>
          <cell r="D948">
            <v>2500</v>
          </cell>
          <cell r="E948">
            <v>0</v>
          </cell>
          <cell r="F948">
            <v>2500</v>
          </cell>
          <cell r="G948">
            <v>698.05</v>
          </cell>
          <cell r="H948">
            <v>-423.68</v>
          </cell>
          <cell r="I948">
            <v>698.05</v>
          </cell>
          <cell r="J948">
            <v>2225.63</v>
          </cell>
          <cell r="K948">
            <v>0.11</v>
          </cell>
          <cell r="L948">
            <v>10242.370000000001</v>
          </cell>
          <cell r="M948" t="str">
            <v>6600.01 - Administrative Expenses Meetings</v>
          </cell>
        </row>
        <row r="949">
          <cell r="A949" t="str">
            <v>660.40.75.075-6600.01</v>
          </cell>
          <cell r="B949" t="str">
            <v>6600.01</v>
          </cell>
          <cell r="C949" t="str">
            <v>660.40.75.075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 t="str">
            <v>+++</v>
          </cell>
          <cell r="L949">
            <v>0</v>
          </cell>
          <cell r="M949" t="str">
            <v>6600.01 - Administrative Expenses Meetings</v>
          </cell>
        </row>
        <row r="950">
          <cell r="A950" t="str">
            <v>660.40.75.610-6600.01</v>
          </cell>
          <cell r="B950" t="str">
            <v>6600.01</v>
          </cell>
          <cell r="C950" t="str">
            <v>660.40.75.610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 t="str">
            <v>+++</v>
          </cell>
          <cell r="L950">
            <v>0</v>
          </cell>
          <cell r="M950" t="str">
            <v>6600.01 - Administrative Expenses Meetings</v>
          </cell>
        </row>
        <row r="951">
          <cell r="A951" t="str">
            <v>660.40.75.620-6600.01</v>
          </cell>
          <cell r="B951" t="str">
            <v>6600.01</v>
          </cell>
          <cell r="C951" t="str">
            <v>660.40.75.620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 t="str">
            <v>+++</v>
          </cell>
          <cell r="L951">
            <v>0</v>
          </cell>
          <cell r="M951" t="str">
            <v>6600.01 - Administrative Expenses Meetings</v>
          </cell>
        </row>
        <row r="952">
          <cell r="A952" t="str">
            <v>660.40.75.630-6600.01</v>
          </cell>
          <cell r="B952" t="str">
            <v>6600.01</v>
          </cell>
          <cell r="C952" t="str">
            <v>660.40.75.630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 t="str">
            <v>+++</v>
          </cell>
          <cell r="L952">
            <v>0</v>
          </cell>
          <cell r="M952" t="str">
            <v>6600.01 - Administrative Expenses Meetings</v>
          </cell>
        </row>
        <row r="953">
          <cell r="A953" t="str">
            <v>660.45.40.000-6600.01</v>
          </cell>
          <cell r="B953" t="str">
            <v>6600.01</v>
          </cell>
          <cell r="C953" t="str">
            <v>660.45.40.000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 t="str">
            <v>+++</v>
          </cell>
          <cell r="L953">
            <v>0</v>
          </cell>
          <cell r="M953" t="str">
            <v>6600.01 - Administrative Expenses Meetings</v>
          </cell>
        </row>
        <row r="954">
          <cell r="A954" t="str">
            <v>660.45.41.000-6600.01</v>
          </cell>
          <cell r="B954" t="str">
            <v>6600.01</v>
          </cell>
          <cell r="C954" t="str">
            <v>660.45.41.000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 t="str">
            <v>+++</v>
          </cell>
          <cell r="L954">
            <v>0</v>
          </cell>
          <cell r="M954" t="str">
            <v>6600.01 - Administrative Expenses Meetings</v>
          </cell>
        </row>
        <row r="955">
          <cell r="A955" t="str">
            <v>660.45.50.000-6600.01</v>
          </cell>
          <cell r="B955" t="str">
            <v>6600.01</v>
          </cell>
          <cell r="C955" t="str">
            <v>660.45.50.000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 t="str">
            <v>+++</v>
          </cell>
          <cell r="L955">
            <v>0</v>
          </cell>
          <cell r="M955" t="str">
            <v>6600.01 - Administrative Expenses Meetings</v>
          </cell>
        </row>
        <row r="956">
          <cell r="A956" t="str">
            <v>660.40.55.060-6600.03</v>
          </cell>
          <cell r="B956" t="str">
            <v>6600.03</v>
          </cell>
          <cell r="C956" t="str">
            <v>660.40.55.060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 t="str">
            <v>+++</v>
          </cell>
          <cell r="L956">
            <v>0</v>
          </cell>
          <cell r="M956" t="str">
            <v>6600.03 - Administrative Expenses Mileage Reimbursement</v>
          </cell>
        </row>
        <row r="957">
          <cell r="A957" t="str">
            <v>660.40.75.001-6600.03</v>
          </cell>
          <cell r="B957" t="str">
            <v>6600.03</v>
          </cell>
          <cell r="C957" t="str">
            <v>660.40.75.001</v>
          </cell>
          <cell r="D957">
            <v>200</v>
          </cell>
          <cell r="E957">
            <v>0</v>
          </cell>
          <cell r="F957">
            <v>200</v>
          </cell>
          <cell r="G957">
            <v>0</v>
          </cell>
          <cell r="H957">
            <v>0</v>
          </cell>
          <cell r="I957">
            <v>0</v>
          </cell>
          <cell r="J957">
            <v>200</v>
          </cell>
          <cell r="K957">
            <v>0</v>
          </cell>
          <cell r="L957">
            <v>0</v>
          </cell>
          <cell r="M957" t="str">
            <v>6600.03 - Administrative Expenses Mileage Reimbursement</v>
          </cell>
        </row>
        <row r="958">
          <cell r="A958" t="str">
            <v>660.40.75.075-6600.03</v>
          </cell>
          <cell r="B958" t="str">
            <v>6600.03</v>
          </cell>
          <cell r="C958" t="str">
            <v>660.40.75.075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 t="str">
            <v>+++</v>
          </cell>
          <cell r="L958">
            <v>0</v>
          </cell>
          <cell r="M958" t="str">
            <v>6600.03 - Administrative Expenses Mileage Reimbursement</v>
          </cell>
        </row>
        <row r="959">
          <cell r="A959" t="str">
            <v>660.40.75.610-6600.03</v>
          </cell>
          <cell r="B959" t="str">
            <v>6600.03</v>
          </cell>
          <cell r="C959" t="str">
            <v>660.40.75.610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 t="str">
            <v>+++</v>
          </cell>
          <cell r="L959">
            <v>0</v>
          </cell>
          <cell r="M959" t="str">
            <v>6600.03 - Administrative Expenses Mileage Reimbursement</v>
          </cell>
        </row>
        <row r="960">
          <cell r="A960" t="str">
            <v>660.40.75.620-6600.03</v>
          </cell>
          <cell r="B960" t="str">
            <v>6600.03</v>
          </cell>
          <cell r="C960" t="str">
            <v>660.40.75.620</v>
          </cell>
          <cell r="D960">
            <v>0</v>
          </cell>
          <cell r="E960">
            <v>0</v>
          </cell>
          <cell r="F960">
            <v>0</v>
          </cell>
          <cell r="G960">
            <v>0</v>
          </cell>
          <cell r="H960">
            <v>0</v>
          </cell>
          <cell r="I960">
            <v>0</v>
          </cell>
          <cell r="J960">
            <v>0</v>
          </cell>
          <cell r="K960" t="str">
            <v>+++</v>
          </cell>
          <cell r="L960">
            <v>0</v>
          </cell>
          <cell r="M960" t="str">
            <v>6600.03 - Administrative Expenses Mileage Reimbursement</v>
          </cell>
        </row>
        <row r="961">
          <cell r="A961" t="str">
            <v>660.40.75.630-6600.03</v>
          </cell>
          <cell r="B961" t="str">
            <v>6600.03</v>
          </cell>
          <cell r="C961" t="str">
            <v>660.40.75.630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 t="str">
            <v>+++</v>
          </cell>
          <cell r="L961">
            <v>0</v>
          </cell>
          <cell r="M961" t="str">
            <v>6600.03 - Administrative Expenses Mileage Reimbursement</v>
          </cell>
        </row>
        <row r="962">
          <cell r="A962" t="str">
            <v>660.45.40.000-6600.03</v>
          </cell>
          <cell r="B962" t="str">
            <v>6600.03</v>
          </cell>
          <cell r="C962" t="str">
            <v>660.45.40.000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 t="str">
            <v>+++</v>
          </cell>
          <cell r="L962">
            <v>0</v>
          </cell>
          <cell r="M962" t="str">
            <v>6600.03 - Administrative Expenses Mileage Reimbursement</v>
          </cell>
        </row>
        <row r="963">
          <cell r="A963" t="str">
            <v>660.45.41.000-6600.03</v>
          </cell>
          <cell r="B963" t="str">
            <v>6600.03</v>
          </cell>
          <cell r="C963" t="str">
            <v>660.45.41.000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 t="str">
            <v>+++</v>
          </cell>
          <cell r="L963">
            <v>0</v>
          </cell>
          <cell r="M963" t="str">
            <v>6600.03 - Administrative Expenses Mileage Reimbursement</v>
          </cell>
        </row>
        <row r="964">
          <cell r="A964" t="str">
            <v>660.45.50.000-6600.03</v>
          </cell>
          <cell r="B964" t="str">
            <v>6600.03</v>
          </cell>
          <cell r="C964" t="str">
            <v>660.45.50.000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 t="str">
            <v>+++</v>
          </cell>
          <cell r="L964">
            <v>0</v>
          </cell>
          <cell r="M964" t="str">
            <v>6600.03 - Administrative Expenses Mileage Reimbursement</v>
          </cell>
        </row>
        <row r="965">
          <cell r="A965" t="str">
            <v>660.05.00.160-6600.04</v>
          </cell>
          <cell r="B965" t="str">
            <v>6600.04</v>
          </cell>
          <cell r="C965" t="str">
            <v>660.05.00.160</v>
          </cell>
          <cell r="D965">
            <v>1500</v>
          </cell>
          <cell r="E965">
            <v>0</v>
          </cell>
          <cell r="F965">
            <v>1500</v>
          </cell>
          <cell r="G965">
            <v>0</v>
          </cell>
          <cell r="H965">
            <v>0</v>
          </cell>
          <cell r="I965">
            <v>0</v>
          </cell>
          <cell r="J965">
            <v>1500</v>
          </cell>
          <cell r="K965">
            <v>0</v>
          </cell>
          <cell r="L965">
            <v>98.75</v>
          </cell>
          <cell r="M965" t="str">
            <v>6600.04 - Administrative Expenses Training/Conferences</v>
          </cell>
        </row>
        <row r="966">
          <cell r="A966" t="str">
            <v>660.40.50.001-6600.04</v>
          </cell>
          <cell r="B966" t="str">
            <v>6600.04</v>
          </cell>
          <cell r="C966" t="str">
            <v>660.40.50.001</v>
          </cell>
          <cell r="D966">
            <v>5000</v>
          </cell>
          <cell r="E966">
            <v>0</v>
          </cell>
          <cell r="F966">
            <v>5000</v>
          </cell>
          <cell r="G966">
            <v>0</v>
          </cell>
          <cell r="H966">
            <v>0</v>
          </cell>
          <cell r="I966">
            <v>169.5</v>
          </cell>
          <cell r="J966">
            <v>4830.5</v>
          </cell>
          <cell r="K966">
            <v>0.03</v>
          </cell>
          <cell r="L966">
            <v>504.6</v>
          </cell>
          <cell r="M966" t="str">
            <v>6600.04 - Administrative Expenses Training/Conferences</v>
          </cell>
        </row>
        <row r="967">
          <cell r="A967" t="str">
            <v>660.40.55.060-6600.04</v>
          </cell>
          <cell r="B967" t="str">
            <v>6600.04</v>
          </cell>
          <cell r="C967" t="str">
            <v>660.40.55.060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 t="str">
            <v>+++</v>
          </cell>
          <cell r="L967">
            <v>0</v>
          </cell>
          <cell r="M967" t="str">
            <v>6600.04 - Administrative Expenses Training/Conferences</v>
          </cell>
        </row>
        <row r="968">
          <cell r="A968" t="str">
            <v>660.40.60.530-6600.04</v>
          </cell>
          <cell r="B968" t="str">
            <v>6600.04</v>
          </cell>
          <cell r="C968" t="str">
            <v>660.40.60.530</v>
          </cell>
          <cell r="D968">
            <v>5500</v>
          </cell>
          <cell r="E968">
            <v>0</v>
          </cell>
          <cell r="F968">
            <v>5500</v>
          </cell>
          <cell r="G968">
            <v>0</v>
          </cell>
          <cell r="H968">
            <v>0</v>
          </cell>
          <cell r="I968">
            <v>0</v>
          </cell>
          <cell r="J968">
            <v>5500</v>
          </cell>
          <cell r="K968">
            <v>0</v>
          </cell>
          <cell r="L968">
            <v>0</v>
          </cell>
          <cell r="M968" t="str">
            <v>6600.04 - Administrative Expenses Training/Conferences</v>
          </cell>
        </row>
        <row r="969">
          <cell r="A969" t="str">
            <v>660.40.75.001-6600.04</v>
          </cell>
          <cell r="B969" t="str">
            <v>6600.04</v>
          </cell>
          <cell r="C969" t="str">
            <v>660.40.75.001</v>
          </cell>
          <cell r="D969">
            <v>10000</v>
          </cell>
          <cell r="E969">
            <v>0</v>
          </cell>
          <cell r="F969">
            <v>10000</v>
          </cell>
          <cell r="G969">
            <v>0</v>
          </cell>
          <cell r="H969">
            <v>0</v>
          </cell>
          <cell r="I969">
            <v>2439.66</v>
          </cell>
          <cell r="J969">
            <v>7560.34</v>
          </cell>
          <cell r="K969">
            <v>0.24</v>
          </cell>
          <cell r="L969">
            <v>8003.02</v>
          </cell>
          <cell r="M969" t="str">
            <v>6600.04 - Administrative Expenses Training/Conferences</v>
          </cell>
        </row>
        <row r="970">
          <cell r="A970" t="str">
            <v>660.40.75.075-6600.04</v>
          </cell>
          <cell r="B970" t="str">
            <v>6600.04</v>
          </cell>
          <cell r="C970" t="str">
            <v>660.40.75.075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 t="str">
            <v>+++</v>
          </cell>
          <cell r="L970">
            <v>0</v>
          </cell>
          <cell r="M970" t="str">
            <v>6600.04 - Administrative Expenses Training/Conferences</v>
          </cell>
        </row>
        <row r="971">
          <cell r="A971" t="str">
            <v>660.40.75.610-6600.04</v>
          </cell>
          <cell r="B971" t="str">
            <v>6600.04</v>
          </cell>
          <cell r="C971" t="str">
            <v>660.40.75.610</v>
          </cell>
          <cell r="D971">
            <v>5000</v>
          </cell>
          <cell r="E971">
            <v>0</v>
          </cell>
          <cell r="F971">
            <v>5000</v>
          </cell>
          <cell r="G971">
            <v>0</v>
          </cell>
          <cell r="H971">
            <v>0</v>
          </cell>
          <cell r="I971">
            <v>0</v>
          </cell>
          <cell r="J971">
            <v>5000</v>
          </cell>
          <cell r="K971">
            <v>0</v>
          </cell>
          <cell r="L971">
            <v>165</v>
          </cell>
          <cell r="M971" t="str">
            <v>6600.04 - Administrative Expenses Training/Conferences</v>
          </cell>
        </row>
        <row r="972">
          <cell r="A972" t="str">
            <v>660.40.75.620-6600.04</v>
          </cell>
          <cell r="B972" t="str">
            <v>6600.04</v>
          </cell>
          <cell r="C972" t="str">
            <v>660.40.75.620</v>
          </cell>
          <cell r="D972">
            <v>5000</v>
          </cell>
          <cell r="E972">
            <v>0</v>
          </cell>
          <cell r="F972">
            <v>5000</v>
          </cell>
          <cell r="G972">
            <v>0</v>
          </cell>
          <cell r="H972">
            <v>0</v>
          </cell>
          <cell r="I972">
            <v>0</v>
          </cell>
          <cell r="J972">
            <v>5000</v>
          </cell>
          <cell r="K972">
            <v>0</v>
          </cell>
          <cell r="L972">
            <v>165</v>
          </cell>
          <cell r="M972" t="str">
            <v>6600.04 - Administrative Expenses Training/Conferences</v>
          </cell>
        </row>
        <row r="973">
          <cell r="A973" t="str">
            <v>660.40.75.630-6600.04</v>
          </cell>
          <cell r="B973" t="str">
            <v>6600.04</v>
          </cell>
          <cell r="C973" t="str">
            <v>660.40.75.630</v>
          </cell>
          <cell r="D973">
            <v>0</v>
          </cell>
          <cell r="E973">
            <v>0</v>
          </cell>
          <cell r="F973">
            <v>0</v>
          </cell>
          <cell r="G973">
            <v>0</v>
          </cell>
          <cell r="H973">
            <v>0</v>
          </cell>
          <cell r="I973">
            <v>0</v>
          </cell>
          <cell r="J973">
            <v>0</v>
          </cell>
          <cell r="K973" t="str">
            <v>+++</v>
          </cell>
          <cell r="L973">
            <v>0</v>
          </cell>
          <cell r="M973" t="str">
            <v>6600.04 - Administrative Expenses Training/Conferences</v>
          </cell>
        </row>
        <row r="974">
          <cell r="A974" t="str">
            <v>660.45.40.000-6600.04</v>
          </cell>
          <cell r="B974" t="str">
            <v>6600.04</v>
          </cell>
          <cell r="C974" t="str">
            <v>660.45.40.000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0</v>
          </cell>
          <cell r="I974">
            <v>0</v>
          </cell>
          <cell r="J974">
            <v>0</v>
          </cell>
          <cell r="K974" t="str">
            <v>+++</v>
          </cell>
          <cell r="L974">
            <v>0</v>
          </cell>
          <cell r="M974" t="str">
            <v>6600.04 - Administrative Expenses Training/Conferences</v>
          </cell>
        </row>
        <row r="975">
          <cell r="A975" t="str">
            <v>660.45.41.000-6600.04</v>
          </cell>
          <cell r="B975" t="str">
            <v>6600.04</v>
          </cell>
          <cell r="C975" t="str">
            <v>660.45.41.000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 t="str">
            <v>+++</v>
          </cell>
          <cell r="L975">
            <v>0</v>
          </cell>
          <cell r="M975" t="str">
            <v>6600.04 - Administrative Expenses Training/Conferences</v>
          </cell>
        </row>
        <row r="976">
          <cell r="A976" t="str">
            <v>660.45.50.000-6600.04</v>
          </cell>
          <cell r="B976" t="str">
            <v>6600.04</v>
          </cell>
          <cell r="C976" t="str">
            <v>660.45.50.000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 t="str">
            <v>+++</v>
          </cell>
          <cell r="L976">
            <v>0</v>
          </cell>
          <cell r="M976" t="str">
            <v>6600.04 - Administrative Expenses Training/Conferences</v>
          </cell>
        </row>
        <row r="977">
          <cell r="A977" t="str">
            <v>660.40.55.060-6600.05</v>
          </cell>
          <cell r="B977" t="str">
            <v>6600.05</v>
          </cell>
          <cell r="C977" t="str">
            <v>660.40.55.060</v>
          </cell>
          <cell r="D977">
            <v>0</v>
          </cell>
          <cell r="E977">
            <v>0</v>
          </cell>
          <cell r="F977">
            <v>0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  <cell r="K977" t="str">
            <v>+++</v>
          </cell>
          <cell r="L977">
            <v>0</v>
          </cell>
          <cell r="M977" t="str">
            <v>6600.05 - Administrative Expenses Public/Legal Advertisement</v>
          </cell>
        </row>
        <row r="978">
          <cell r="A978" t="str">
            <v>660.40.75.075-6600.05</v>
          </cell>
          <cell r="B978" t="str">
            <v>6600.05</v>
          </cell>
          <cell r="C978" t="str">
            <v>660.40.75.075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 t="str">
            <v>+++</v>
          </cell>
          <cell r="L978">
            <v>0</v>
          </cell>
          <cell r="M978" t="str">
            <v>6600.05 - Administrative Expenses Public/Legal Advertisement</v>
          </cell>
        </row>
        <row r="979">
          <cell r="A979" t="str">
            <v>660.45.40.000-6600.05</v>
          </cell>
          <cell r="B979" t="str">
            <v>6600.05</v>
          </cell>
          <cell r="C979" t="str">
            <v>660.45.40.000</v>
          </cell>
          <cell r="D979">
            <v>0</v>
          </cell>
          <cell r="E979">
            <v>0</v>
          </cell>
          <cell r="F979">
            <v>0</v>
          </cell>
          <cell r="G979">
            <v>0</v>
          </cell>
          <cell r="H979">
            <v>0</v>
          </cell>
          <cell r="I979">
            <v>0</v>
          </cell>
          <cell r="J979">
            <v>0</v>
          </cell>
          <cell r="K979" t="str">
            <v>+++</v>
          </cell>
          <cell r="L979">
            <v>0</v>
          </cell>
          <cell r="M979" t="str">
            <v>6600.05 - Administrative Expenses Public/Legal Advertisement</v>
          </cell>
        </row>
        <row r="980">
          <cell r="A980" t="str">
            <v>660.45.41.000-6600.05</v>
          </cell>
          <cell r="B980" t="str">
            <v>6600.05</v>
          </cell>
          <cell r="C980" t="str">
            <v>660.45.41.000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 t="str">
            <v>+++</v>
          </cell>
          <cell r="L980">
            <v>0</v>
          </cell>
          <cell r="M980" t="str">
            <v>6600.05 - Administrative Expenses Public/Legal Advertisement</v>
          </cell>
        </row>
        <row r="981">
          <cell r="A981" t="str">
            <v>660.45.50.000-6600.05</v>
          </cell>
          <cell r="B981" t="str">
            <v>6600.05</v>
          </cell>
          <cell r="C981" t="str">
            <v>660.45.50.000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 t="str">
            <v>+++</v>
          </cell>
          <cell r="L981">
            <v>0</v>
          </cell>
          <cell r="M981" t="str">
            <v>6600.05 - Administrative Expenses Public/Legal Advertisement</v>
          </cell>
        </row>
        <row r="982">
          <cell r="A982" t="str">
            <v>660.40.55.060-6600.06</v>
          </cell>
          <cell r="B982" t="str">
            <v>6600.06</v>
          </cell>
          <cell r="C982" t="str">
            <v>660.40.55.060</v>
          </cell>
          <cell r="D982">
            <v>0</v>
          </cell>
          <cell r="E982">
            <v>0</v>
          </cell>
          <cell r="F982">
            <v>0</v>
          </cell>
          <cell r="G982">
            <v>0</v>
          </cell>
          <cell r="H982">
            <v>0</v>
          </cell>
          <cell r="I982">
            <v>0</v>
          </cell>
          <cell r="J982">
            <v>0</v>
          </cell>
          <cell r="K982" t="str">
            <v>+++</v>
          </cell>
          <cell r="L982">
            <v>0</v>
          </cell>
          <cell r="M982" t="str">
            <v>6600.06 - Administrative Expenses Property/Building Rental</v>
          </cell>
        </row>
        <row r="983">
          <cell r="A983" t="str">
            <v>660.40.75.075-6600.06</v>
          </cell>
          <cell r="B983" t="str">
            <v>6600.06</v>
          </cell>
          <cell r="C983" t="str">
            <v>660.40.75.075</v>
          </cell>
          <cell r="D983">
            <v>0</v>
          </cell>
          <cell r="E983">
            <v>0</v>
          </cell>
          <cell r="F983">
            <v>0</v>
          </cell>
          <cell r="G983">
            <v>0</v>
          </cell>
          <cell r="H983">
            <v>0</v>
          </cell>
          <cell r="I983">
            <v>0</v>
          </cell>
          <cell r="J983">
            <v>0</v>
          </cell>
          <cell r="K983" t="str">
            <v>+++</v>
          </cell>
          <cell r="L983">
            <v>0</v>
          </cell>
          <cell r="M983" t="str">
            <v>6600.06 - Administrative Expenses Property/Building Rental</v>
          </cell>
        </row>
        <row r="984">
          <cell r="A984" t="str">
            <v>660.45.40.000-6600.06</v>
          </cell>
          <cell r="B984" t="str">
            <v>6600.06</v>
          </cell>
          <cell r="C984" t="str">
            <v>660.45.40.000</v>
          </cell>
          <cell r="D984">
            <v>0</v>
          </cell>
          <cell r="E984">
            <v>0</v>
          </cell>
          <cell r="F984">
            <v>0</v>
          </cell>
          <cell r="G984">
            <v>0</v>
          </cell>
          <cell r="H984">
            <v>0</v>
          </cell>
          <cell r="I984">
            <v>0</v>
          </cell>
          <cell r="J984">
            <v>0</v>
          </cell>
          <cell r="K984" t="str">
            <v>+++</v>
          </cell>
          <cell r="L984">
            <v>0</v>
          </cell>
          <cell r="M984" t="str">
            <v>6600.06 - Administrative Expenses Property/Building Rental</v>
          </cell>
        </row>
        <row r="985">
          <cell r="A985" t="str">
            <v>660.45.41.000-6600.06</v>
          </cell>
          <cell r="B985" t="str">
            <v>6600.06</v>
          </cell>
          <cell r="C985" t="str">
            <v>660.45.41.000</v>
          </cell>
          <cell r="D985">
            <v>0</v>
          </cell>
          <cell r="E985">
            <v>0</v>
          </cell>
          <cell r="F985">
            <v>0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  <cell r="K985" t="str">
            <v>+++</v>
          </cell>
          <cell r="L985">
            <v>0</v>
          </cell>
          <cell r="M985" t="str">
            <v>6600.06 - Administrative Expenses Property/Building Rental</v>
          </cell>
        </row>
        <row r="986">
          <cell r="A986" t="str">
            <v>660.45.50.000-6600.06</v>
          </cell>
          <cell r="B986" t="str">
            <v>6600.06</v>
          </cell>
          <cell r="C986" t="str">
            <v>660.45.50.000</v>
          </cell>
          <cell r="D986">
            <v>0</v>
          </cell>
          <cell r="E986">
            <v>0</v>
          </cell>
          <cell r="F986">
            <v>0</v>
          </cell>
          <cell r="G986">
            <v>0</v>
          </cell>
          <cell r="H986">
            <v>0</v>
          </cell>
          <cell r="I986">
            <v>0</v>
          </cell>
          <cell r="J986">
            <v>0</v>
          </cell>
          <cell r="K986" t="str">
            <v>+++</v>
          </cell>
          <cell r="L986">
            <v>0</v>
          </cell>
          <cell r="M986" t="str">
            <v>6600.06 - Administrative Expenses Property/Building Rental</v>
          </cell>
        </row>
        <row r="987">
          <cell r="A987" t="str">
            <v>660.05.00.160-6600.07</v>
          </cell>
          <cell r="B987" t="str">
            <v>6600.07</v>
          </cell>
          <cell r="C987" t="str">
            <v>660.05.00.160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24.65</v>
          </cell>
          <cell r="J987">
            <v>-24.65</v>
          </cell>
          <cell r="K987" t="str">
            <v>+++</v>
          </cell>
          <cell r="L987">
            <v>19.29</v>
          </cell>
          <cell r="M987" t="str">
            <v>6600.07 - Administrative Expenses Employee Recruitment</v>
          </cell>
        </row>
        <row r="988">
          <cell r="A988" t="str">
            <v>660.40.50.001-6600.07</v>
          </cell>
          <cell r="B988" t="str">
            <v>6600.07</v>
          </cell>
          <cell r="C988" t="str">
            <v>660.40.50.001</v>
          </cell>
          <cell r="D988">
            <v>0</v>
          </cell>
          <cell r="E988">
            <v>0</v>
          </cell>
          <cell r="F988">
            <v>0</v>
          </cell>
          <cell r="G988">
            <v>0</v>
          </cell>
          <cell r="H988">
            <v>0</v>
          </cell>
          <cell r="I988">
            <v>0</v>
          </cell>
          <cell r="J988">
            <v>0</v>
          </cell>
          <cell r="K988" t="str">
            <v>+++</v>
          </cell>
          <cell r="L988">
            <v>0</v>
          </cell>
          <cell r="M988" t="str">
            <v>6600.07 - Administrative Expenses Employee Recruitment</v>
          </cell>
        </row>
        <row r="989">
          <cell r="A989" t="str">
            <v>660.40.55.060-6600.07</v>
          </cell>
          <cell r="B989" t="str">
            <v>6600.07</v>
          </cell>
          <cell r="C989" t="str">
            <v>660.40.55.060</v>
          </cell>
          <cell r="D989">
            <v>0</v>
          </cell>
          <cell r="E989">
            <v>0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  <cell r="K989" t="str">
            <v>+++</v>
          </cell>
          <cell r="L989">
            <v>0</v>
          </cell>
          <cell r="M989" t="str">
            <v>6600.07 - Administrative Expenses Employee Recruitment</v>
          </cell>
        </row>
        <row r="990">
          <cell r="A990" t="str">
            <v>660.40.55.500-6600.07</v>
          </cell>
          <cell r="B990" t="str">
            <v>6600.07</v>
          </cell>
          <cell r="C990" t="str">
            <v>660.40.55.500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 t="str">
            <v>+++</v>
          </cell>
          <cell r="L990">
            <v>0</v>
          </cell>
          <cell r="M990" t="str">
            <v>6600.07 - Administrative Expenses Employee Recruitment</v>
          </cell>
        </row>
        <row r="991">
          <cell r="A991" t="str">
            <v>660.40.75.001-6600.07</v>
          </cell>
          <cell r="B991" t="str">
            <v>6600.07</v>
          </cell>
          <cell r="C991" t="str">
            <v>660.40.75.001</v>
          </cell>
          <cell r="D991">
            <v>1000</v>
          </cell>
          <cell r="E991">
            <v>550</v>
          </cell>
          <cell r="F991">
            <v>1550</v>
          </cell>
          <cell r="G991">
            <v>0</v>
          </cell>
          <cell r="H991">
            <v>0</v>
          </cell>
          <cell r="I991">
            <v>411</v>
          </cell>
          <cell r="J991">
            <v>1139</v>
          </cell>
          <cell r="K991">
            <v>0.27</v>
          </cell>
          <cell r="L991">
            <v>250</v>
          </cell>
          <cell r="M991" t="str">
            <v>6600.07 - Administrative Expenses Employee Recruitment</v>
          </cell>
        </row>
        <row r="992">
          <cell r="A992" t="str">
            <v>660.40.75.075-6600.07</v>
          </cell>
          <cell r="B992" t="str">
            <v>6600.07</v>
          </cell>
          <cell r="C992" t="str">
            <v>660.40.75.075</v>
          </cell>
          <cell r="D992">
            <v>0</v>
          </cell>
          <cell r="E992">
            <v>0</v>
          </cell>
          <cell r="F992">
            <v>0</v>
          </cell>
          <cell r="G992">
            <v>0</v>
          </cell>
          <cell r="H992">
            <v>0</v>
          </cell>
          <cell r="I992">
            <v>0</v>
          </cell>
          <cell r="J992">
            <v>0</v>
          </cell>
          <cell r="K992" t="str">
            <v>+++</v>
          </cell>
          <cell r="L992">
            <v>0</v>
          </cell>
          <cell r="M992" t="str">
            <v>6600.07 - Administrative Expenses Employee Recruitment</v>
          </cell>
        </row>
        <row r="993">
          <cell r="A993" t="str">
            <v>660.40.75.610-6600.07</v>
          </cell>
          <cell r="B993" t="str">
            <v>6600.07</v>
          </cell>
          <cell r="C993" t="str">
            <v>660.40.75.610</v>
          </cell>
          <cell r="D993">
            <v>0</v>
          </cell>
          <cell r="E993">
            <v>0</v>
          </cell>
          <cell r="F993">
            <v>0</v>
          </cell>
          <cell r="G993">
            <v>0</v>
          </cell>
          <cell r="H993">
            <v>0</v>
          </cell>
          <cell r="I993">
            <v>0</v>
          </cell>
          <cell r="J993">
            <v>0</v>
          </cell>
          <cell r="K993" t="str">
            <v>+++</v>
          </cell>
          <cell r="L993">
            <v>0</v>
          </cell>
          <cell r="M993" t="str">
            <v>6600.07 - Administrative Expenses Employee Recruitment</v>
          </cell>
        </row>
        <row r="994">
          <cell r="A994" t="str">
            <v>660.40.75.620-6600.07</v>
          </cell>
          <cell r="B994" t="str">
            <v>6600.07</v>
          </cell>
          <cell r="C994" t="str">
            <v>660.40.75.620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 t="str">
            <v>+++</v>
          </cell>
          <cell r="L994">
            <v>0</v>
          </cell>
          <cell r="M994" t="str">
            <v>6600.07 - Administrative Expenses Employee Recruitment</v>
          </cell>
        </row>
        <row r="995">
          <cell r="A995" t="str">
            <v>660.45.40.000-6600.07</v>
          </cell>
          <cell r="B995" t="str">
            <v>6600.07</v>
          </cell>
          <cell r="C995" t="str">
            <v>660.45.40.000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 t="str">
            <v>+++</v>
          </cell>
          <cell r="L995">
            <v>0</v>
          </cell>
          <cell r="M995" t="str">
            <v>6600.07 - Administrative Expenses Employee Recruitment</v>
          </cell>
        </row>
        <row r="996">
          <cell r="A996" t="str">
            <v>660.45.41.000-6600.07</v>
          </cell>
          <cell r="B996" t="str">
            <v>6600.07</v>
          </cell>
          <cell r="C996" t="str">
            <v>660.45.41.000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 t="str">
            <v>+++</v>
          </cell>
          <cell r="L996">
            <v>0</v>
          </cell>
          <cell r="M996" t="str">
            <v>6600.07 - Administrative Expenses Employee Recruitment</v>
          </cell>
        </row>
        <row r="997">
          <cell r="A997" t="str">
            <v>660.45.50.000-6600.07</v>
          </cell>
          <cell r="B997" t="str">
            <v>6600.07</v>
          </cell>
          <cell r="C997" t="str">
            <v>660.45.50.000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 t="str">
            <v>+++</v>
          </cell>
          <cell r="L997">
            <v>0</v>
          </cell>
          <cell r="M997" t="str">
            <v>6600.07 - Administrative Expenses Employee Recruitment</v>
          </cell>
        </row>
        <row r="998">
          <cell r="A998" t="str">
            <v>660.45.40.000-6600.08</v>
          </cell>
          <cell r="B998" t="str">
            <v>6600.08</v>
          </cell>
          <cell r="C998" t="str">
            <v>660.45.40.000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 t="str">
            <v>+++</v>
          </cell>
          <cell r="L998">
            <v>0</v>
          </cell>
          <cell r="M998" t="str">
            <v>6600.08 - Administrative Expenses Employee Recognition</v>
          </cell>
        </row>
        <row r="999">
          <cell r="A999" t="str">
            <v>660.45.41.000-6600.08</v>
          </cell>
          <cell r="B999" t="str">
            <v>6600.08</v>
          </cell>
          <cell r="C999" t="str">
            <v>660.45.41.000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 t="str">
            <v>+++</v>
          </cell>
          <cell r="L999">
            <v>0</v>
          </cell>
          <cell r="M999" t="str">
            <v>6600.08 - Administrative Expenses Employee Recognition</v>
          </cell>
        </row>
        <row r="1000">
          <cell r="A1000" t="str">
            <v>660.45.50.000-6600.08</v>
          </cell>
          <cell r="B1000" t="str">
            <v>6600.08</v>
          </cell>
          <cell r="C1000" t="str">
            <v>660.45.50.000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 t="str">
            <v>+++</v>
          </cell>
          <cell r="L1000">
            <v>0</v>
          </cell>
          <cell r="M1000" t="str">
            <v>6600.08 - Administrative Expenses Employee Recognition</v>
          </cell>
        </row>
        <row r="1001">
          <cell r="A1001" t="str">
            <v>660.45.40.000-6600.14</v>
          </cell>
          <cell r="B1001" t="str">
            <v>6600.14</v>
          </cell>
          <cell r="C1001" t="str">
            <v>660.45.40.000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 t="str">
            <v>+++</v>
          </cell>
          <cell r="L1001">
            <v>0</v>
          </cell>
          <cell r="M1001" t="str">
            <v>6600.14 - Administrative Expenses Filing/Recording Fee</v>
          </cell>
        </row>
        <row r="1002">
          <cell r="A1002" t="str">
            <v>660.45.41.000-6600.14</v>
          </cell>
          <cell r="B1002" t="str">
            <v>6600.14</v>
          </cell>
          <cell r="C1002" t="str">
            <v>660.45.41.000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 t="str">
            <v>+++</v>
          </cell>
          <cell r="L1002">
            <v>0</v>
          </cell>
          <cell r="M1002" t="str">
            <v>6600.14 - Administrative Expenses Filing/Recording Fee</v>
          </cell>
        </row>
        <row r="1003">
          <cell r="A1003" t="str">
            <v>660.45.50.000-6600.14</v>
          </cell>
          <cell r="B1003" t="str">
            <v>6600.14</v>
          </cell>
          <cell r="C1003" t="str">
            <v>660.45.50.000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 t="str">
            <v>+++</v>
          </cell>
          <cell r="L1003">
            <v>0</v>
          </cell>
          <cell r="M1003" t="str">
            <v>6600.14 - Administrative Expenses Filing/Recording Fee</v>
          </cell>
        </row>
        <row r="1004">
          <cell r="A1004" t="str">
            <v>660.40.55.060-6600.16</v>
          </cell>
          <cell r="B1004" t="str">
            <v>6600.16</v>
          </cell>
          <cell r="C1004" t="str">
            <v>660.40.55.060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 t="str">
            <v>+++</v>
          </cell>
          <cell r="L1004">
            <v>0</v>
          </cell>
          <cell r="M1004" t="str">
            <v>6600.16 - Administrative Expenses Property Tax Assessments</v>
          </cell>
        </row>
        <row r="1005">
          <cell r="A1005" t="str">
            <v>660.40.75.075-6600.16</v>
          </cell>
          <cell r="B1005" t="str">
            <v>6600.16</v>
          </cell>
          <cell r="C1005" t="str">
            <v>660.40.75.075</v>
          </cell>
          <cell r="D1005">
            <v>0</v>
          </cell>
          <cell r="E1005">
            <v>0</v>
          </cell>
          <cell r="F1005">
            <v>0</v>
          </cell>
          <cell r="G1005">
            <v>0</v>
          </cell>
          <cell r="H1005">
            <v>0</v>
          </cell>
          <cell r="I1005">
            <v>0</v>
          </cell>
          <cell r="J1005">
            <v>0</v>
          </cell>
          <cell r="K1005" t="str">
            <v>+++</v>
          </cell>
          <cell r="L1005">
            <v>0</v>
          </cell>
          <cell r="M1005" t="str">
            <v>6600.16 - Administrative Expenses Property Tax Assessments</v>
          </cell>
        </row>
        <row r="1006">
          <cell r="A1006" t="str">
            <v>660.40.55.060-6600.23</v>
          </cell>
          <cell r="B1006" t="str">
            <v>6600.23</v>
          </cell>
          <cell r="C1006" t="str">
            <v>660.40.55.060</v>
          </cell>
          <cell r="D1006">
            <v>0</v>
          </cell>
          <cell r="E1006">
            <v>0</v>
          </cell>
          <cell r="F1006">
            <v>0</v>
          </cell>
          <cell r="G1006">
            <v>0</v>
          </cell>
          <cell r="H1006">
            <v>0</v>
          </cell>
          <cell r="I1006">
            <v>0</v>
          </cell>
          <cell r="J1006">
            <v>0</v>
          </cell>
          <cell r="K1006" t="str">
            <v>+++</v>
          </cell>
          <cell r="L1006">
            <v>0</v>
          </cell>
          <cell r="M1006" t="str">
            <v>6600.23 - Administrative Expenses Public Education</v>
          </cell>
        </row>
        <row r="1007">
          <cell r="A1007" t="str">
            <v>660.40.75.075-6600.23</v>
          </cell>
          <cell r="B1007" t="str">
            <v>6600.23</v>
          </cell>
          <cell r="C1007" t="str">
            <v>660.40.75.075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 t="str">
            <v>+++</v>
          </cell>
          <cell r="L1007">
            <v>0</v>
          </cell>
          <cell r="M1007" t="str">
            <v>6600.23 - Administrative Expenses Public Education</v>
          </cell>
        </row>
        <row r="1008">
          <cell r="A1008" t="str">
            <v>660.45.40.000-6600.24</v>
          </cell>
          <cell r="B1008" t="str">
            <v>6600.24</v>
          </cell>
          <cell r="C1008" t="str">
            <v>660.45.40.000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 t="str">
            <v>+++</v>
          </cell>
          <cell r="L1008">
            <v>0</v>
          </cell>
          <cell r="M1008" t="str">
            <v>6600.24 - Administrative Expenses Marketing</v>
          </cell>
        </row>
        <row r="1009">
          <cell r="A1009" t="str">
            <v>660.45.41.000-6600.24</v>
          </cell>
          <cell r="B1009" t="str">
            <v>6600.24</v>
          </cell>
          <cell r="C1009" t="str">
            <v>660.45.41.000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 t="str">
            <v>+++</v>
          </cell>
          <cell r="L1009">
            <v>0</v>
          </cell>
          <cell r="M1009" t="str">
            <v>6600.24 - Administrative Expenses Marketing</v>
          </cell>
        </row>
        <row r="1010">
          <cell r="A1010" t="str">
            <v>660.45.50.000-6600.24</v>
          </cell>
          <cell r="B1010" t="str">
            <v>6600.24</v>
          </cell>
          <cell r="C1010" t="str">
            <v>660.45.50.000</v>
          </cell>
          <cell r="D1010">
            <v>0</v>
          </cell>
          <cell r="E1010">
            <v>0</v>
          </cell>
          <cell r="F1010">
            <v>0</v>
          </cell>
          <cell r="G1010">
            <v>0</v>
          </cell>
          <cell r="H1010">
            <v>0</v>
          </cell>
          <cell r="I1010">
            <v>0</v>
          </cell>
          <cell r="J1010">
            <v>0</v>
          </cell>
          <cell r="K1010" t="str">
            <v>+++</v>
          </cell>
          <cell r="L1010">
            <v>0</v>
          </cell>
          <cell r="M1010" t="str">
            <v>6600.24 - Administrative Expenses Marketing</v>
          </cell>
        </row>
        <row r="1011">
          <cell r="A1011" t="str">
            <v>660.40.55.060-6600.25</v>
          </cell>
          <cell r="B1011" t="str">
            <v>6600.25</v>
          </cell>
          <cell r="C1011" t="str">
            <v>660.40.55.060</v>
          </cell>
          <cell r="D1011">
            <v>0</v>
          </cell>
          <cell r="E1011">
            <v>0</v>
          </cell>
          <cell r="F1011">
            <v>0</v>
          </cell>
          <cell r="G1011">
            <v>0</v>
          </cell>
          <cell r="H1011">
            <v>0</v>
          </cell>
          <cell r="I1011">
            <v>0</v>
          </cell>
          <cell r="J1011">
            <v>0</v>
          </cell>
          <cell r="K1011" t="str">
            <v>+++</v>
          </cell>
          <cell r="L1011">
            <v>0</v>
          </cell>
          <cell r="M1011" t="str">
            <v>6600.25 - Administrative Expenses Support Services-Indirect Labor</v>
          </cell>
        </row>
        <row r="1012">
          <cell r="A1012" t="str">
            <v>660.40.75.001-6600.25</v>
          </cell>
          <cell r="B1012" t="str">
            <v>6600.25</v>
          </cell>
          <cell r="C1012" t="str">
            <v>660.40.75.001</v>
          </cell>
          <cell r="D1012">
            <v>946130</v>
          </cell>
          <cell r="E1012">
            <v>0</v>
          </cell>
          <cell r="F1012">
            <v>946130</v>
          </cell>
          <cell r="G1012">
            <v>0</v>
          </cell>
          <cell r="H1012">
            <v>0</v>
          </cell>
          <cell r="I1012">
            <v>946130</v>
          </cell>
          <cell r="J1012">
            <v>0</v>
          </cell>
          <cell r="K1012">
            <v>1</v>
          </cell>
          <cell r="L1012">
            <v>832000</v>
          </cell>
          <cell r="M1012" t="str">
            <v>6600.25 - Administrative Expenses Support Services-Indirect Labor</v>
          </cell>
        </row>
        <row r="1013">
          <cell r="A1013" t="str">
            <v>660.40.75.075-6600.25</v>
          </cell>
          <cell r="B1013" t="str">
            <v>6600.25</v>
          </cell>
          <cell r="C1013" t="str">
            <v>660.40.75.075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 t="str">
            <v>+++</v>
          </cell>
          <cell r="L1013">
            <v>0</v>
          </cell>
          <cell r="M1013" t="str">
            <v>6600.25 - Administrative Expenses Support Services-Indirect Labor</v>
          </cell>
        </row>
        <row r="1014">
          <cell r="A1014" t="str">
            <v>660.45.40.000-6600.25</v>
          </cell>
          <cell r="B1014" t="str">
            <v>6600.25</v>
          </cell>
          <cell r="C1014" t="str">
            <v>660.45.40.000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 t="str">
            <v>+++</v>
          </cell>
          <cell r="L1014">
            <v>0</v>
          </cell>
          <cell r="M1014" t="str">
            <v>6600.25 - Administrative Expenses Support Services-Indirect Labor</v>
          </cell>
        </row>
        <row r="1015">
          <cell r="A1015" t="str">
            <v>660.45.41.000-6600.25</v>
          </cell>
          <cell r="B1015" t="str">
            <v>6600.25</v>
          </cell>
          <cell r="C1015" t="str">
            <v>660.45.41.000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 t="str">
            <v>+++</v>
          </cell>
          <cell r="L1015">
            <v>0</v>
          </cell>
          <cell r="M1015" t="str">
            <v>6600.25 - Administrative Expenses Support Services-Indirect Labor</v>
          </cell>
        </row>
        <row r="1016">
          <cell r="A1016" t="str">
            <v>660.45.50.000-6600.25</v>
          </cell>
          <cell r="B1016" t="str">
            <v>6600.25</v>
          </cell>
          <cell r="C1016" t="str">
            <v>660.45.50.000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 t="str">
            <v>+++</v>
          </cell>
          <cell r="L1016">
            <v>0</v>
          </cell>
          <cell r="M1016" t="str">
            <v>6600.25 - Administrative Expenses Support Services-Indirect Labor</v>
          </cell>
        </row>
        <row r="1017">
          <cell r="A1017" t="str">
            <v>660.40.55.060-6600.26</v>
          </cell>
          <cell r="B1017" t="str">
            <v>6600.26</v>
          </cell>
          <cell r="C1017" t="str">
            <v>660.40.55.060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 t="str">
            <v>+++</v>
          </cell>
          <cell r="L1017">
            <v>0</v>
          </cell>
          <cell r="M1017" t="str">
            <v>6600.26 - Administrative Expenses Support Services-IT</v>
          </cell>
        </row>
        <row r="1018">
          <cell r="A1018" t="str">
            <v>660.40.75.001-6600.26</v>
          </cell>
          <cell r="B1018" t="str">
            <v>6600.26</v>
          </cell>
          <cell r="C1018" t="str">
            <v>660.40.75.001</v>
          </cell>
          <cell r="D1018">
            <v>130640</v>
          </cell>
          <cell r="E1018">
            <v>0</v>
          </cell>
          <cell r="F1018">
            <v>130640</v>
          </cell>
          <cell r="G1018">
            <v>0</v>
          </cell>
          <cell r="H1018">
            <v>0</v>
          </cell>
          <cell r="I1018">
            <v>130640</v>
          </cell>
          <cell r="J1018">
            <v>0</v>
          </cell>
          <cell r="K1018">
            <v>1</v>
          </cell>
          <cell r="L1018">
            <v>140030</v>
          </cell>
          <cell r="M1018" t="str">
            <v>6600.26 - Administrative Expenses Support Services-IT</v>
          </cell>
        </row>
        <row r="1019">
          <cell r="A1019" t="str">
            <v>660.40.75.075-6600.26</v>
          </cell>
          <cell r="B1019" t="str">
            <v>6600.26</v>
          </cell>
          <cell r="C1019" t="str">
            <v>660.40.75.075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 t="str">
            <v>+++</v>
          </cell>
          <cell r="L1019">
            <v>0</v>
          </cell>
          <cell r="M1019" t="str">
            <v>6600.26 - Administrative Expenses Support Services-IT</v>
          </cell>
        </row>
        <row r="1020">
          <cell r="A1020" t="str">
            <v>660.45.40.000-6600.26</v>
          </cell>
          <cell r="B1020" t="str">
            <v>6600.26</v>
          </cell>
          <cell r="C1020" t="str">
            <v>660.45.40.000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 t="str">
            <v>+++</v>
          </cell>
          <cell r="L1020">
            <v>0</v>
          </cell>
          <cell r="M1020" t="str">
            <v>6600.26 - Administrative Expenses Support Services-IT</v>
          </cell>
        </row>
        <row r="1021">
          <cell r="A1021" t="str">
            <v>660.45.41.000-6600.26</v>
          </cell>
          <cell r="B1021" t="str">
            <v>6600.26</v>
          </cell>
          <cell r="C1021" t="str">
            <v>660.45.41.000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 t="str">
            <v>+++</v>
          </cell>
          <cell r="L1021">
            <v>0</v>
          </cell>
          <cell r="M1021" t="str">
            <v>6600.26 - Administrative Expenses Support Services-IT</v>
          </cell>
        </row>
        <row r="1022">
          <cell r="A1022" t="str">
            <v>660.45.50.000-6600.26</v>
          </cell>
          <cell r="B1022" t="str">
            <v>6600.26</v>
          </cell>
          <cell r="C1022" t="str">
            <v>660.45.50.000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 t="str">
            <v>+++</v>
          </cell>
          <cell r="L1022">
            <v>0</v>
          </cell>
          <cell r="M1022" t="str">
            <v>6600.26 - Administrative Expenses Support Services-IT</v>
          </cell>
        </row>
        <row r="1023">
          <cell r="A1023" t="str">
            <v>660.45.40.000-6600.27</v>
          </cell>
          <cell r="B1023" t="str">
            <v>6600.27</v>
          </cell>
          <cell r="C1023" t="str">
            <v>660.45.40.000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 t="str">
            <v>+++</v>
          </cell>
          <cell r="L1023">
            <v>0</v>
          </cell>
          <cell r="M1023" t="str">
            <v>6600.27 - Administrative Expenses Support Services-Direct Labor</v>
          </cell>
        </row>
        <row r="1024">
          <cell r="A1024" t="str">
            <v>660.45.41.000-6600.27</v>
          </cell>
          <cell r="B1024" t="str">
            <v>6600.27</v>
          </cell>
          <cell r="C1024" t="str">
            <v>660.45.41.000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 t="str">
            <v>+++</v>
          </cell>
          <cell r="L1024">
            <v>0</v>
          </cell>
          <cell r="M1024" t="str">
            <v>6600.27 - Administrative Expenses Support Services-Direct Labor</v>
          </cell>
        </row>
        <row r="1025">
          <cell r="A1025" t="str">
            <v>660.45.50.000-6600.27</v>
          </cell>
          <cell r="B1025" t="str">
            <v>6600.27</v>
          </cell>
          <cell r="C1025" t="str">
            <v>660.45.50.000</v>
          </cell>
          <cell r="D1025">
            <v>0</v>
          </cell>
          <cell r="E1025">
            <v>0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 t="str">
            <v>+++</v>
          </cell>
          <cell r="L1025">
            <v>0</v>
          </cell>
          <cell r="M1025" t="str">
            <v>6600.27 - Administrative Expenses Support Services-Direct Labor</v>
          </cell>
        </row>
        <row r="1026">
          <cell r="A1026" t="str">
            <v>660.40.75.001-6600.28</v>
          </cell>
          <cell r="B1026" t="str">
            <v>6600.28</v>
          </cell>
          <cell r="C1026" t="str">
            <v>660.40.75.001</v>
          </cell>
          <cell r="D1026">
            <v>0</v>
          </cell>
          <cell r="E1026">
            <v>0</v>
          </cell>
          <cell r="F1026">
            <v>0</v>
          </cell>
          <cell r="G1026">
            <v>0</v>
          </cell>
          <cell r="H1026">
            <v>0</v>
          </cell>
          <cell r="I1026">
            <v>0</v>
          </cell>
          <cell r="J1026">
            <v>0</v>
          </cell>
          <cell r="K1026" t="str">
            <v>+++</v>
          </cell>
          <cell r="L1026">
            <v>0</v>
          </cell>
          <cell r="M1026" t="str">
            <v>6600.28 - Administrative Expenses Equipment Fund Contribution</v>
          </cell>
        </row>
        <row r="1027">
          <cell r="A1027" t="str">
            <v>660.45.40.000-6600.29</v>
          </cell>
          <cell r="B1027" t="str">
            <v>6600.29</v>
          </cell>
          <cell r="C1027" t="str">
            <v>660.45.40.000</v>
          </cell>
          <cell r="D1027">
            <v>0</v>
          </cell>
          <cell r="E1027">
            <v>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 t="str">
            <v>+++</v>
          </cell>
          <cell r="L1027">
            <v>0</v>
          </cell>
          <cell r="M1027" t="str">
            <v>6600.29 - Administrative Expenses Administration &amp; Planning</v>
          </cell>
        </row>
        <row r="1028">
          <cell r="A1028" t="str">
            <v>660.45.41.000-6600.29</v>
          </cell>
          <cell r="B1028" t="str">
            <v>6600.29</v>
          </cell>
          <cell r="C1028" t="str">
            <v>660.45.41.000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 t="str">
            <v>+++</v>
          </cell>
          <cell r="L1028">
            <v>0</v>
          </cell>
          <cell r="M1028" t="str">
            <v>6600.29 - Administrative Expenses Administration &amp; Planning</v>
          </cell>
        </row>
        <row r="1029">
          <cell r="A1029" t="str">
            <v>660.45.50.000-6600.29</v>
          </cell>
          <cell r="B1029" t="str">
            <v>6600.29</v>
          </cell>
          <cell r="C1029" t="str">
            <v>660.45.50.000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 t="str">
            <v>+++</v>
          </cell>
          <cell r="L1029">
            <v>0</v>
          </cell>
          <cell r="M1029" t="str">
            <v>6600.29 - Administrative Expenses Administration &amp; Planning</v>
          </cell>
        </row>
        <row r="1030">
          <cell r="A1030" t="str">
            <v>660.45.40.000-6600.30</v>
          </cell>
          <cell r="B1030" t="str">
            <v>6600.30</v>
          </cell>
          <cell r="C1030" t="str">
            <v>660.45.40.000</v>
          </cell>
          <cell r="D1030">
            <v>0</v>
          </cell>
          <cell r="E1030">
            <v>0</v>
          </cell>
          <cell r="F1030">
            <v>0</v>
          </cell>
          <cell r="G1030">
            <v>0</v>
          </cell>
          <cell r="H1030">
            <v>0</v>
          </cell>
          <cell r="I1030">
            <v>0</v>
          </cell>
          <cell r="J1030">
            <v>0</v>
          </cell>
          <cell r="K1030" t="str">
            <v>+++</v>
          </cell>
          <cell r="L1030">
            <v>0</v>
          </cell>
          <cell r="M1030" t="str">
            <v>6600.30 - Administrative Expenses Other Expenses</v>
          </cell>
        </row>
        <row r="1031">
          <cell r="A1031" t="str">
            <v>660.45.41.000-6600.30</v>
          </cell>
          <cell r="B1031" t="str">
            <v>6600.30</v>
          </cell>
          <cell r="C1031" t="str">
            <v>660.45.41.000</v>
          </cell>
          <cell r="D1031">
            <v>0</v>
          </cell>
          <cell r="E1031">
            <v>0</v>
          </cell>
          <cell r="F1031">
            <v>0</v>
          </cell>
          <cell r="G1031">
            <v>0</v>
          </cell>
          <cell r="H1031">
            <v>0</v>
          </cell>
          <cell r="I1031">
            <v>0</v>
          </cell>
          <cell r="J1031">
            <v>0</v>
          </cell>
          <cell r="K1031" t="str">
            <v>+++</v>
          </cell>
          <cell r="L1031">
            <v>0</v>
          </cell>
          <cell r="M1031" t="str">
            <v>6600.30 - Administrative Expenses Other Expenses</v>
          </cell>
        </row>
        <row r="1032">
          <cell r="A1032" t="str">
            <v>660.45.50.000-6600.30</v>
          </cell>
          <cell r="B1032" t="str">
            <v>6600.30</v>
          </cell>
          <cell r="C1032" t="str">
            <v>660.45.50.000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 t="str">
            <v>+++</v>
          </cell>
          <cell r="L1032">
            <v>0</v>
          </cell>
          <cell r="M1032" t="str">
            <v>6600.30 - Administrative Expenses Other Expenses</v>
          </cell>
        </row>
        <row r="1033">
          <cell r="A1033" t="str">
            <v>660.40.55.060-6600.32</v>
          </cell>
          <cell r="B1033" t="str">
            <v>6600.32</v>
          </cell>
          <cell r="C1033" t="str">
            <v>660.40.55.060</v>
          </cell>
          <cell r="D1033">
            <v>0</v>
          </cell>
          <cell r="E1033">
            <v>0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  <cell r="K1033" t="str">
            <v>+++</v>
          </cell>
          <cell r="L1033">
            <v>0</v>
          </cell>
          <cell r="M1033" t="str">
            <v>6600.32 - Administrative Expenses Vehicle Fund Contribution</v>
          </cell>
        </row>
        <row r="1034">
          <cell r="A1034" t="str">
            <v>660.40.75.001-6600.32</v>
          </cell>
          <cell r="B1034" t="str">
            <v>6600.32</v>
          </cell>
          <cell r="C1034" t="str">
            <v>660.40.75.001</v>
          </cell>
          <cell r="D1034">
            <v>0</v>
          </cell>
          <cell r="E1034">
            <v>0</v>
          </cell>
          <cell r="F1034">
            <v>0</v>
          </cell>
          <cell r="G1034">
            <v>0</v>
          </cell>
          <cell r="H1034">
            <v>0</v>
          </cell>
          <cell r="I1034">
            <v>0</v>
          </cell>
          <cell r="J1034">
            <v>0</v>
          </cell>
          <cell r="K1034" t="str">
            <v>+++</v>
          </cell>
          <cell r="L1034">
            <v>0</v>
          </cell>
          <cell r="M1034" t="str">
            <v>6600.32 - Administrative Expenses Vehicle Fund Contribution</v>
          </cell>
        </row>
        <row r="1035">
          <cell r="A1035" t="str">
            <v>660.40.75.075-6600.32</v>
          </cell>
          <cell r="B1035" t="str">
            <v>6600.32</v>
          </cell>
          <cell r="C1035" t="str">
            <v>660.40.75.075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 t="str">
            <v>+++</v>
          </cell>
          <cell r="L1035">
            <v>0</v>
          </cell>
          <cell r="M1035" t="str">
            <v>6600.32 - Administrative Expenses Vehicle Fund Contribution</v>
          </cell>
        </row>
        <row r="1036">
          <cell r="A1036" t="str">
            <v>660.40.55.060-6600.36</v>
          </cell>
          <cell r="B1036" t="str">
            <v>6600.36</v>
          </cell>
          <cell r="C1036" t="str">
            <v>660.40.55.060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 t="str">
            <v>+++</v>
          </cell>
          <cell r="L1036">
            <v>0</v>
          </cell>
          <cell r="M1036" t="str">
            <v>6600.36 - Administrative Expenses IT Fund Contribution</v>
          </cell>
        </row>
        <row r="1037">
          <cell r="A1037" t="str">
            <v>660.40.75.001-6600.36</v>
          </cell>
          <cell r="B1037" t="str">
            <v>6600.36</v>
          </cell>
          <cell r="C1037" t="str">
            <v>660.40.75.001</v>
          </cell>
          <cell r="D1037">
            <v>101010</v>
          </cell>
          <cell r="E1037">
            <v>0</v>
          </cell>
          <cell r="F1037">
            <v>101010</v>
          </cell>
          <cell r="G1037">
            <v>0</v>
          </cell>
          <cell r="H1037">
            <v>0</v>
          </cell>
          <cell r="I1037">
            <v>101010</v>
          </cell>
          <cell r="J1037">
            <v>0</v>
          </cell>
          <cell r="K1037">
            <v>1</v>
          </cell>
          <cell r="L1037">
            <v>115700</v>
          </cell>
          <cell r="M1037" t="str">
            <v>6600.36 - Administrative Expenses IT Fund Contribution</v>
          </cell>
        </row>
        <row r="1038">
          <cell r="A1038" t="str">
            <v>660.40.75.075-6600.36</v>
          </cell>
          <cell r="B1038" t="str">
            <v>6600.36</v>
          </cell>
          <cell r="C1038" t="str">
            <v>660.40.75.075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 t="str">
            <v>+++</v>
          </cell>
          <cell r="L1038">
            <v>0</v>
          </cell>
          <cell r="M1038" t="str">
            <v>6600.36 - Administrative Expenses IT Fund Contribution</v>
          </cell>
        </row>
        <row r="1039">
          <cell r="A1039" t="str">
            <v>660.40.55.060-6600.41</v>
          </cell>
          <cell r="B1039" t="str">
            <v>6600.41</v>
          </cell>
          <cell r="C1039" t="str">
            <v>660.40.55.060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 t="str">
            <v>+++</v>
          </cell>
          <cell r="L1039">
            <v>0</v>
          </cell>
          <cell r="M1039" t="str">
            <v>6600.41 - Administrative Expenses Community Clean-up</v>
          </cell>
        </row>
        <row r="1040">
          <cell r="A1040" t="str">
            <v>660.40.75.001-6600.41</v>
          </cell>
          <cell r="B1040" t="str">
            <v>6600.41</v>
          </cell>
          <cell r="C1040" t="str">
            <v>660.40.75.001</v>
          </cell>
          <cell r="D1040">
            <v>0</v>
          </cell>
          <cell r="E1040">
            <v>0</v>
          </cell>
          <cell r="F1040">
            <v>0</v>
          </cell>
          <cell r="G1040">
            <v>0</v>
          </cell>
          <cell r="H1040">
            <v>0</v>
          </cell>
          <cell r="I1040">
            <v>0</v>
          </cell>
          <cell r="J1040">
            <v>0</v>
          </cell>
          <cell r="K1040" t="str">
            <v>+++</v>
          </cell>
          <cell r="L1040">
            <v>0</v>
          </cell>
          <cell r="M1040" t="str">
            <v>6600.41 - Administrative Expenses Community Clean-up</v>
          </cell>
        </row>
        <row r="1041">
          <cell r="A1041" t="str">
            <v>660.40.75.075-6600.41</v>
          </cell>
          <cell r="B1041" t="str">
            <v>6600.41</v>
          </cell>
          <cell r="C1041" t="str">
            <v>660.40.75.075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 t="str">
            <v>+++</v>
          </cell>
          <cell r="L1041">
            <v>0</v>
          </cell>
          <cell r="M1041" t="str">
            <v>6600.41 - Administrative Expenses Community Clean-up</v>
          </cell>
        </row>
        <row r="1042">
          <cell r="A1042" t="str">
            <v>660.00.00.900-6700.01</v>
          </cell>
          <cell r="B1042" t="str">
            <v>6700.01</v>
          </cell>
          <cell r="C1042" t="str">
            <v>660.00.00.900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 t="str">
            <v>+++</v>
          </cell>
          <cell r="L1042">
            <v>0</v>
          </cell>
          <cell r="M1042" t="str">
            <v>6700.01 - Depreciation Buildings</v>
          </cell>
        </row>
        <row r="1043">
          <cell r="A1043" t="str">
            <v>660.00.00.900-6700.02</v>
          </cell>
          <cell r="B1043" t="str">
            <v>6700.02</v>
          </cell>
          <cell r="C1043" t="str">
            <v>660.00.00.900</v>
          </cell>
          <cell r="D1043">
            <v>0</v>
          </cell>
          <cell r="E1043">
            <v>0</v>
          </cell>
          <cell r="F1043">
            <v>0</v>
          </cell>
          <cell r="G1043">
            <v>2750.76</v>
          </cell>
          <cell r="H1043">
            <v>0</v>
          </cell>
          <cell r="I1043">
            <v>2750.76</v>
          </cell>
          <cell r="J1043">
            <v>-2750.76</v>
          </cell>
          <cell r="K1043" t="str">
            <v>+++</v>
          </cell>
          <cell r="L1043">
            <v>2750.77</v>
          </cell>
          <cell r="M1043" t="str">
            <v>6700.02 - Depreciation Building Improvements</v>
          </cell>
        </row>
        <row r="1044">
          <cell r="A1044" t="str">
            <v>660.00.00.900-6700.03</v>
          </cell>
          <cell r="B1044" t="str">
            <v>6700.03</v>
          </cell>
          <cell r="C1044" t="str">
            <v>660.00.00.900</v>
          </cell>
          <cell r="D1044">
            <v>0</v>
          </cell>
          <cell r="E1044">
            <v>0</v>
          </cell>
          <cell r="F1044">
            <v>0</v>
          </cell>
          <cell r="G1044">
            <v>0</v>
          </cell>
          <cell r="H1044">
            <v>0</v>
          </cell>
          <cell r="I1044">
            <v>0</v>
          </cell>
          <cell r="J1044">
            <v>0</v>
          </cell>
          <cell r="K1044" t="str">
            <v>+++</v>
          </cell>
          <cell r="L1044">
            <v>0</v>
          </cell>
          <cell r="M1044" t="str">
            <v>6700.03 - Depreciation Computer Hardware</v>
          </cell>
        </row>
        <row r="1045">
          <cell r="A1045" t="str">
            <v>660.00.00.900-6700.04</v>
          </cell>
          <cell r="B1045" t="str">
            <v>6700.04</v>
          </cell>
          <cell r="C1045" t="str">
            <v>660.00.00.900</v>
          </cell>
          <cell r="D1045">
            <v>0</v>
          </cell>
          <cell r="E1045">
            <v>0</v>
          </cell>
          <cell r="F1045">
            <v>0</v>
          </cell>
          <cell r="G1045">
            <v>986.67</v>
          </cell>
          <cell r="H1045">
            <v>0</v>
          </cell>
          <cell r="I1045">
            <v>986.67</v>
          </cell>
          <cell r="J1045">
            <v>-986.67</v>
          </cell>
          <cell r="K1045" t="str">
            <v>+++</v>
          </cell>
          <cell r="L1045">
            <v>986.67</v>
          </cell>
          <cell r="M1045" t="str">
            <v>6700.04 - Depreciation Software</v>
          </cell>
        </row>
        <row r="1046">
          <cell r="A1046" t="str">
            <v>660.00.00.900-6700.05</v>
          </cell>
          <cell r="B1046" t="str">
            <v>6700.05</v>
          </cell>
          <cell r="C1046" t="str">
            <v>660.00.00.900</v>
          </cell>
          <cell r="D1046">
            <v>0</v>
          </cell>
          <cell r="E1046">
            <v>0</v>
          </cell>
          <cell r="F1046">
            <v>0</v>
          </cell>
          <cell r="G1046">
            <v>12170.55</v>
          </cell>
          <cell r="H1046">
            <v>0</v>
          </cell>
          <cell r="I1046">
            <v>12170.55</v>
          </cell>
          <cell r="J1046">
            <v>-12170.55</v>
          </cell>
          <cell r="K1046" t="str">
            <v>+++</v>
          </cell>
          <cell r="L1046">
            <v>9646.32</v>
          </cell>
          <cell r="M1046" t="str">
            <v>6700.05 - Depreciation Machinery &amp; Equipment</v>
          </cell>
        </row>
        <row r="1047">
          <cell r="A1047" t="str">
            <v>660.00.00.900-6700.06</v>
          </cell>
          <cell r="B1047" t="str">
            <v>6700.06</v>
          </cell>
          <cell r="C1047" t="str">
            <v>660.00.00.900</v>
          </cell>
          <cell r="D1047">
            <v>0</v>
          </cell>
          <cell r="E1047">
            <v>0</v>
          </cell>
          <cell r="F1047">
            <v>0</v>
          </cell>
          <cell r="G1047">
            <v>579968.01</v>
          </cell>
          <cell r="H1047">
            <v>0</v>
          </cell>
          <cell r="I1047">
            <v>579968.01</v>
          </cell>
          <cell r="J1047">
            <v>-579968.01</v>
          </cell>
          <cell r="K1047" t="str">
            <v>+++</v>
          </cell>
          <cell r="L1047">
            <v>612125.36</v>
          </cell>
          <cell r="M1047" t="str">
            <v>6700.06 - Depreciation Vehicles</v>
          </cell>
        </row>
        <row r="1048">
          <cell r="A1048" t="str">
            <v>660.00.00.900-7000.01</v>
          </cell>
          <cell r="B1048" t="str">
            <v>7000.01</v>
          </cell>
          <cell r="C1048" t="str">
            <v>660.00.00.900</v>
          </cell>
          <cell r="D1048">
            <v>0</v>
          </cell>
          <cell r="E1048">
            <v>0</v>
          </cell>
          <cell r="F1048">
            <v>0</v>
          </cell>
          <cell r="G1048">
            <v>0</v>
          </cell>
          <cell r="H1048">
            <v>0</v>
          </cell>
          <cell r="I1048">
            <v>0</v>
          </cell>
          <cell r="J1048">
            <v>0</v>
          </cell>
          <cell r="K1048" t="str">
            <v>+++</v>
          </cell>
          <cell r="L1048">
            <v>0</v>
          </cell>
          <cell r="M1048" t="str">
            <v>7000.01 - Capital Outlay Vehicles-Minor</v>
          </cell>
        </row>
        <row r="1049">
          <cell r="A1049" t="str">
            <v>660.00.00.900-7000.02</v>
          </cell>
          <cell r="B1049" t="str">
            <v>7000.02</v>
          </cell>
          <cell r="C1049" t="str">
            <v>660.00.00.900</v>
          </cell>
          <cell r="D1049">
            <v>0</v>
          </cell>
          <cell r="E1049">
            <v>45000</v>
          </cell>
          <cell r="F1049">
            <v>45000</v>
          </cell>
          <cell r="G1049">
            <v>0</v>
          </cell>
          <cell r="H1049">
            <v>0</v>
          </cell>
          <cell r="I1049">
            <v>44012.71</v>
          </cell>
          <cell r="J1049">
            <v>987.29</v>
          </cell>
          <cell r="K1049">
            <v>0.98</v>
          </cell>
          <cell r="L1049">
            <v>0</v>
          </cell>
          <cell r="M1049" t="str">
            <v>7000.02 - Capital Outlay Vehicles-Major</v>
          </cell>
        </row>
        <row r="1050">
          <cell r="A1050" t="str">
            <v>660.40.55.060-7000.02</v>
          </cell>
          <cell r="B1050" t="str">
            <v>7000.02</v>
          </cell>
          <cell r="C1050" t="str">
            <v>660.40.55.060</v>
          </cell>
          <cell r="D1050">
            <v>0</v>
          </cell>
          <cell r="E1050">
            <v>0</v>
          </cell>
          <cell r="F1050">
            <v>0</v>
          </cell>
          <cell r="G1050">
            <v>0</v>
          </cell>
          <cell r="H1050">
            <v>0</v>
          </cell>
          <cell r="I1050">
            <v>0</v>
          </cell>
          <cell r="J1050">
            <v>0</v>
          </cell>
          <cell r="K1050" t="str">
            <v>+++</v>
          </cell>
          <cell r="L1050">
            <v>0</v>
          </cell>
          <cell r="M1050" t="str">
            <v>7000.02 - Capital Outlay Vehicles-Major</v>
          </cell>
        </row>
        <row r="1051">
          <cell r="A1051" t="str">
            <v>660.40.75.075-7000.02</v>
          </cell>
          <cell r="B1051" t="str">
            <v>7000.02</v>
          </cell>
          <cell r="C1051" t="str">
            <v>660.40.75.075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 t="str">
            <v>+++</v>
          </cell>
          <cell r="L1051">
            <v>0</v>
          </cell>
          <cell r="M1051" t="str">
            <v>7000.02 - Capital Outlay Vehicles-Major</v>
          </cell>
        </row>
        <row r="1052">
          <cell r="A1052" t="str">
            <v>660.00.00.900-7000.03</v>
          </cell>
          <cell r="B1052" t="str">
            <v>7000.03</v>
          </cell>
          <cell r="C1052" t="str">
            <v>660.00.00.900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 t="str">
            <v>+++</v>
          </cell>
          <cell r="L1052">
            <v>0</v>
          </cell>
          <cell r="M1052" t="str">
            <v>7000.03 - Capital Outlay Equipment New</v>
          </cell>
        </row>
        <row r="1053">
          <cell r="A1053" t="str">
            <v>660.40.50.001-7000.03</v>
          </cell>
          <cell r="B1053" t="str">
            <v>7000.03</v>
          </cell>
          <cell r="C1053" t="str">
            <v>660.40.50.001</v>
          </cell>
          <cell r="D1053">
            <v>0</v>
          </cell>
          <cell r="E1053">
            <v>960</v>
          </cell>
          <cell r="F1053">
            <v>960</v>
          </cell>
          <cell r="G1053">
            <v>0</v>
          </cell>
          <cell r="H1053">
            <v>0</v>
          </cell>
          <cell r="I1053">
            <v>0</v>
          </cell>
          <cell r="J1053">
            <v>960</v>
          </cell>
          <cell r="K1053">
            <v>0</v>
          </cell>
          <cell r="L1053">
            <v>0</v>
          </cell>
          <cell r="M1053" t="str">
            <v>7000.03 - Capital Outlay Equipment New</v>
          </cell>
        </row>
        <row r="1054">
          <cell r="A1054" t="str">
            <v>660.40.55.060-7000.03</v>
          </cell>
          <cell r="B1054" t="str">
            <v>7000.03</v>
          </cell>
          <cell r="C1054" t="str">
            <v>660.40.55.060</v>
          </cell>
          <cell r="D1054">
            <v>0</v>
          </cell>
          <cell r="E1054">
            <v>0</v>
          </cell>
          <cell r="F1054">
            <v>0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 t="str">
            <v>+++</v>
          </cell>
          <cell r="L1054">
            <v>0</v>
          </cell>
          <cell r="M1054" t="str">
            <v>7000.03 - Capital Outlay Equipment New</v>
          </cell>
        </row>
        <row r="1055">
          <cell r="A1055" t="str">
            <v>660.40.60.520-7000.03</v>
          </cell>
          <cell r="B1055" t="str">
            <v>7000.03</v>
          </cell>
          <cell r="C1055" t="str">
            <v>660.40.60.520</v>
          </cell>
          <cell r="D1055">
            <v>0</v>
          </cell>
          <cell r="E1055">
            <v>0</v>
          </cell>
          <cell r="F1055">
            <v>0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 t="str">
            <v>+++</v>
          </cell>
          <cell r="L1055">
            <v>0</v>
          </cell>
          <cell r="M1055" t="str">
            <v>7000.03 - Capital Outlay Equipment New</v>
          </cell>
        </row>
        <row r="1056">
          <cell r="A1056" t="str">
            <v>660.40.75.001-7000.03</v>
          </cell>
          <cell r="B1056" t="str">
            <v>7000.03</v>
          </cell>
          <cell r="C1056" t="str">
            <v>660.40.75.001</v>
          </cell>
          <cell r="D1056">
            <v>0</v>
          </cell>
          <cell r="E1056">
            <v>0</v>
          </cell>
          <cell r="F1056">
            <v>0</v>
          </cell>
          <cell r="G1056">
            <v>0</v>
          </cell>
          <cell r="H1056">
            <v>0</v>
          </cell>
          <cell r="I1056">
            <v>0</v>
          </cell>
          <cell r="J1056">
            <v>0</v>
          </cell>
          <cell r="K1056" t="str">
            <v>+++</v>
          </cell>
          <cell r="L1056">
            <v>13096.58</v>
          </cell>
          <cell r="M1056" t="str">
            <v>7000.03 - Capital Outlay Equipment New</v>
          </cell>
        </row>
        <row r="1057">
          <cell r="A1057" t="str">
            <v>660.40.75.075-7000.03</v>
          </cell>
          <cell r="B1057" t="str">
            <v>7000.03</v>
          </cell>
          <cell r="C1057" t="str">
            <v>660.40.75.075</v>
          </cell>
          <cell r="D1057">
            <v>0</v>
          </cell>
          <cell r="E1057">
            <v>0</v>
          </cell>
          <cell r="F1057">
            <v>0</v>
          </cell>
          <cell r="G1057">
            <v>0</v>
          </cell>
          <cell r="H1057">
            <v>0</v>
          </cell>
          <cell r="I1057">
            <v>0</v>
          </cell>
          <cell r="J1057">
            <v>0</v>
          </cell>
          <cell r="K1057" t="str">
            <v>+++</v>
          </cell>
          <cell r="L1057">
            <v>0</v>
          </cell>
          <cell r="M1057" t="str">
            <v>7000.03 - Capital Outlay Equipment New</v>
          </cell>
        </row>
        <row r="1058">
          <cell r="A1058" t="str">
            <v>660.45.40.000-7000.03</v>
          </cell>
          <cell r="B1058" t="str">
            <v>7000.03</v>
          </cell>
          <cell r="C1058" t="str">
            <v>660.45.40.000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 t="str">
            <v>+++</v>
          </cell>
          <cell r="L1058">
            <v>0</v>
          </cell>
          <cell r="M1058" t="str">
            <v>7000.03 - Capital Outlay Equipment New</v>
          </cell>
        </row>
        <row r="1059">
          <cell r="A1059" t="str">
            <v>660.45.41.000-7000.03</v>
          </cell>
          <cell r="B1059" t="str">
            <v>7000.03</v>
          </cell>
          <cell r="C1059" t="str">
            <v>660.45.41.000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 t="str">
            <v>+++</v>
          </cell>
          <cell r="L1059">
            <v>0</v>
          </cell>
          <cell r="M1059" t="str">
            <v>7000.03 - Capital Outlay Equipment New</v>
          </cell>
        </row>
        <row r="1060">
          <cell r="A1060" t="str">
            <v>660.45.50.000-7000.03</v>
          </cell>
          <cell r="B1060" t="str">
            <v>7000.03</v>
          </cell>
          <cell r="C1060" t="str">
            <v>660.45.50.000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 t="str">
            <v>+++</v>
          </cell>
          <cell r="L1060">
            <v>0</v>
          </cell>
          <cell r="M1060" t="str">
            <v>7000.03 - Capital Outlay Equipment New</v>
          </cell>
        </row>
        <row r="1061">
          <cell r="A1061" t="str">
            <v>660.00.00.900-7000.04</v>
          </cell>
          <cell r="B1061" t="str">
            <v>7000.04</v>
          </cell>
          <cell r="C1061" t="str">
            <v>660.00.00.900</v>
          </cell>
          <cell r="D1061">
            <v>0</v>
          </cell>
          <cell r="E1061">
            <v>82490</v>
          </cell>
          <cell r="F1061">
            <v>82490</v>
          </cell>
          <cell r="G1061">
            <v>0</v>
          </cell>
          <cell r="H1061">
            <v>0</v>
          </cell>
          <cell r="I1061">
            <v>0</v>
          </cell>
          <cell r="J1061">
            <v>82490</v>
          </cell>
          <cell r="K1061">
            <v>0</v>
          </cell>
          <cell r="L1061">
            <v>0</v>
          </cell>
          <cell r="M1061" t="str">
            <v>7000.04 - Capital Outlay Equipment Replacement</v>
          </cell>
        </row>
        <row r="1062">
          <cell r="A1062" t="str">
            <v>660.45.40.000-7000.04</v>
          </cell>
          <cell r="B1062" t="str">
            <v>7000.04</v>
          </cell>
          <cell r="C1062" t="str">
            <v>660.45.40.000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 t="str">
            <v>+++</v>
          </cell>
          <cell r="L1062">
            <v>0</v>
          </cell>
          <cell r="M1062" t="str">
            <v>7000.04 - Capital Outlay Equipment Replacement</v>
          </cell>
        </row>
        <row r="1063">
          <cell r="A1063" t="str">
            <v>660.45.41.000-7000.04</v>
          </cell>
          <cell r="B1063" t="str">
            <v>7000.04</v>
          </cell>
          <cell r="C1063" t="str">
            <v>660.45.41.000</v>
          </cell>
          <cell r="D1063">
            <v>0</v>
          </cell>
          <cell r="E1063">
            <v>0</v>
          </cell>
          <cell r="F1063">
            <v>0</v>
          </cell>
          <cell r="G1063">
            <v>0</v>
          </cell>
          <cell r="H1063">
            <v>0</v>
          </cell>
          <cell r="I1063">
            <v>0</v>
          </cell>
          <cell r="J1063">
            <v>0</v>
          </cell>
          <cell r="K1063" t="str">
            <v>+++</v>
          </cell>
          <cell r="L1063">
            <v>0</v>
          </cell>
          <cell r="M1063" t="str">
            <v>7000.04 - Capital Outlay Equipment Replacement</v>
          </cell>
        </row>
        <row r="1064">
          <cell r="A1064" t="str">
            <v>660.45.50.000-7000.04</v>
          </cell>
          <cell r="B1064" t="str">
            <v>7000.04</v>
          </cell>
          <cell r="C1064" t="str">
            <v>660.45.50.000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 t="str">
            <v>+++</v>
          </cell>
          <cell r="L1064">
            <v>0</v>
          </cell>
          <cell r="M1064" t="str">
            <v>7000.04 - Capital Outlay Equipment Replacement</v>
          </cell>
        </row>
        <row r="1065">
          <cell r="A1065" t="str">
            <v>660.00.00.900-7000.06</v>
          </cell>
          <cell r="B1065" t="str">
            <v>7000.06</v>
          </cell>
          <cell r="C1065" t="str">
            <v>660.00.00.900</v>
          </cell>
          <cell r="D1065">
            <v>0</v>
          </cell>
          <cell r="E1065">
            <v>1154727</v>
          </cell>
          <cell r="F1065">
            <v>1154727</v>
          </cell>
          <cell r="G1065">
            <v>346761.21</v>
          </cell>
          <cell r="H1065">
            <v>0</v>
          </cell>
          <cell r="I1065">
            <v>1128896.02</v>
          </cell>
          <cell r="J1065">
            <v>25830.98</v>
          </cell>
          <cell r="K1065">
            <v>0.98</v>
          </cell>
          <cell r="L1065">
            <v>0</v>
          </cell>
          <cell r="M1065" t="str">
            <v>7000.06 - Capital Outlay Operations Appartus-Major</v>
          </cell>
        </row>
        <row r="1066">
          <cell r="A1066" t="str">
            <v>660.00.00.900-7000.07</v>
          </cell>
          <cell r="B1066" t="str">
            <v>7000.07</v>
          </cell>
          <cell r="C1066" t="str">
            <v>660.00.00.900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 t="str">
            <v>+++</v>
          </cell>
          <cell r="L1066">
            <v>0</v>
          </cell>
          <cell r="M1066" t="str">
            <v>7000.07 - Capital Outlay Computer Hardware</v>
          </cell>
        </row>
        <row r="1067">
          <cell r="A1067" t="str">
            <v>660.45.40.000-7000.07</v>
          </cell>
          <cell r="B1067" t="str">
            <v>7000.07</v>
          </cell>
          <cell r="C1067" t="str">
            <v>660.45.40.000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 t="str">
            <v>+++</v>
          </cell>
          <cell r="L1067">
            <v>0</v>
          </cell>
          <cell r="M1067" t="str">
            <v>7000.07 - Capital Outlay Computer Hardware</v>
          </cell>
        </row>
        <row r="1068">
          <cell r="A1068" t="str">
            <v>660.45.41.000-7000.07</v>
          </cell>
          <cell r="B1068" t="str">
            <v>7000.07</v>
          </cell>
          <cell r="C1068" t="str">
            <v>660.45.41.000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 t="str">
            <v>+++</v>
          </cell>
          <cell r="L1068">
            <v>0</v>
          </cell>
          <cell r="M1068" t="str">
            <v>7000.07 - Capital Outlay Computer Hardware</v>
          </cell>
        </row>
        <row r="1069">
          <cell r="A1069" t="str">
            <v>660.45.50.000-7000.07</v>
          </cell>
          <cell r="B1069" t="str">
            <v>7000.07</v>
          </cell>
          <cell r="C1069" t="str">
            <v>660.45.50.000</v>
          </cell>
          <cell r="D1069">
            <v>0</v>
          </cell>
          <cell r="E1069">
            <v>0</v>
          </cell>
          <cell r="F1069">
            <v>0</v>
          </cell>
          <cell r="G1069">
            <v>0</v>
          </cell>
          <cell r="H1069">
            <v>0</v>
          </cell>
          <cell r="I1069">
            <v>0</v>
          </cell>
          <cell r="J1069">
            <v>0</v>
          </cell>
          <cell r="K1069" t="str">
            <v>+++</v>
          </cell>
          <cell r="L1069">
            <v>0</v>
          </cell>
          <cell r="M1069" t="str">
            <v>7000.07 - Capital Outlay Computer Hardware</v>
          </cell>
        </row>
        <row r="1070">
          <cell r="A1070" t="str">
            <v>660.00.00.900-7000.08</v>
          </cell>
          <cell r="B1070" t="str">
            <v>7000.08</v>
          </cell>
          <cell r="C1070" t="str">
            <v>660.00.00.900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 t="str">
            <v>+++</v>
          </cell>
          <cell r="L1070">
            <v>0</v>
          </cell>
          <cell r="M1070" t="str">
            <v>7000.08 - Capital Outlay Computer Software</v>
          </cell>
        </row>
        <row r="1071">
          <cell r="A1071" t="str">
            <v>660.45.40.000-7000.08</v>
          </cell>
          <cell r="B1071" t="str">
            <v>7000.08</v>
          </cell>
          <cell r="C1071" t="str">
            <v>660.45.40.000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 t="str">
            <v>+++</v>
          </cell>
          <cell r="L1071">
            <v>0</v>
          </cell>
          <cell r="M1071" t="str">
            <v>7000.08 - Capital Outlay Computer Software</v>
          </cell>
        </row>
        <row r="1072">
          <cell r="A1072" t="str">
            <v>660.45.41.000-7000.08</v>
          </cell>
          <cell r="B1072" t="str">
            <v>7000.08</v>
          </cell>
          <cell r="C1072" t="str">
            <v>660.45.41.000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 t="str">
            <v>+++</v>
          </cell>
          <cell r="L1072">
            <v>0</v>
          </cell>
          <cell r="M1072" t="str">
            <v>7000.08 - Capital Outlay Computer Software</v>
          </cell>
        </row>
        <row r="1073">
          <cell r="A1073" t="str">
            <v>660.45.50.000-7000.08</v>
          </cell>
          <cell r="B1073" t="str">
            <v>7000.08</v>
          </cell>
          <cell r="C1073" t="str">
            <v>660.45.50.000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 t="str">
            <v>+++</v>
          </cell>
          <cell r="L1073">
            <v>0</v>
          </cell>
          <cell r="M1073" t="str">
            <v>7000.08 - Capital Outlay Computer Software</v>
          </cell>
        </row>
        <row r="1074">
          <cell r="A1074" t="str">
            <v>660.00.00.900-7000.09</v>
          </cell>
          <cell r="B1074" t="str">
            <v>7000.09</v>
          </cell>
          <cell r="C1074" t="str">
            <v>660.00.00.900</v>
          </cell>
          <cell r="D1074">
            <v>0</v>
          </cell>
          <cell r="E1074">
            <v>13000</v>
          </cell>
          <cell r="F1074">
            <v>13000</v>
          </cell>
          <cell r="G1074">
            <v>56.38</v>
          </cell>
          <cell r="H1074">
            <v>0</v>
          </cell>
          <cell r="I1074">
            <v>10250.620000000001</v>
          </cell>
          <cell r="J1074">
            <v>2749.38</v>
          </cell>
          <cell r="K1074">
            <v>0.79</v>
          </cell>
          <cell r="L1074">
            <v>0</v>
          </cell>
          <cell r="M1074" t="str">
            <v>7000.09 - Capital Outlay Computer Conversion</v>
          </cell>
        </row>
        <row r="1075">
          <cell r="A1075" t="str">
            <v>660.45.40.000-7000.12</v>
          </cell>
          <cell r="B1075" t="str">
            <v>7000.12</v>
          </cell>
          <cell r="C1075" t="str">
            <v>660.45.40.000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 t="str">
            <v>+++</v>
          </cell>
          <cell r="L1075">
            <v>0</v>
          </cell>
          <cell r="M1075" t="str">
            <v>7000.12 - Capital Outlay Furniture</v>
          </cell>
        </row>
        <row r="1076">
          <cell r="A1076" t="str">
            <v>660.45.41.000-7000.12</v>
          </cell>
          <cell r="B1076" t="str">
            <v>7000.12</v>
          </cell>
          <cell r="C1076" t="str">
            <v>660.45.41.000</v>
          </cell>
          <cell r="D1076">
            <v>0</v>
          </cell>
          <cell r="E1076">
            <v>0</v>
          </cell>
          <cell r="F1076">
            <v>0</v>
          </cell>
          <cell r="G1076">
            <v>0</v>
          </cell>
          <cell r="H1076">
            <v>0</v>
          </cell>
          <cell r="I1076">
            <v>0</v>
          </cell>
          <cell r="J1076">
            <v>0</v>
          </cell>
          <cell r="K1076" t="str">
            <v>+++</v>
          </cell>
          <cell r="L1076">
            <v>0</v>
          </cell>
          <cell r="M1076" t="str">
            <v>7000.12 - Capital Outlay Furniture</v>
          </cell>
        </row>
        <row r="1077">
          <cell r="A1077" t="str">
            <v>660.45.50.000-7000.12</v>
          </cell>
          <cell r="B1077" t="str">
            <v>7000.12</v>
          </cell>
          <cell r="C1077" t="str">
            <v>660.45.50.000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 t="str">
            <v>+++</v>
          </cell>
          <cell r="L1077">
            <v>0</v>
          </cell>
          <cell r="M1077" t="str">
            <v>7000.12 - Capital Outlay Furniture</v>
          </cell>
        </row>
        <row r="1078">
          <cell r="A1078" t="str">
            <v>660.00.00.900-7000.13</v>
          </cell>
          <cell r="B1078" t="str">
            <v>7000.13</v>
          </cell>
          <cell r="C1078" t="str">
            <v>660.00.00.900</v>
          </cell>
          <cell r="D1078">
            <v>0</v>
          </cell>
          <cell r="E1078">
            <v>0</v>
          </cell>
          <cell r="F1078">
            <v>0</v>
          </cell>
          <cell r="G1078">
            <v>0</v>
          </cell>
          <cell r="H1078">
            <v>0</v>
          </cell>
          <cell r="I1078">
            <v>0</v>
          </cell>
          <cell r="J1078">
            <v>0</v>
          </cell>
          <cell r="K1078" t="str">
            <v>+++</v>
          </cell>
          <cell r="L1078">
            <v>0</v>
          </cell>
          <cell r="M1078" t="str">
            <v>7000.13 - Capital Outlay Collection Containers-Res</v>
          </cell>
        </row>
        <row r="1079">
          <cell r="A1079" t="str">
            <v>660.00.00.900-7000.14</v>
          </cell>
          <cell r="B1079" t="str">
            <v>7000.14</v>
          </cell>
          <cell r="C1079" t="str">
            <v>660.00.00.900</v>
          </cell>
          <cell r="D1079">
            <v>0</v>
          </cell>
          <cell r="E1079">
            <v>0</v>
          </cell>
          <cell r="F1079">
            <v>0</v>
          </cell>
          <cell r="G1079">
            <v>0</v>
          </cell>
          <cell r="H1079">
            <v>0</v>
          </cell>
          <cell r="I1079">
            <v>0</v>
          </cell>
          <cell r="J1079">
            <v>0</v>
          </cell>
          <cell r="K1079" t="str">
            <v>+++</v>
          </cell>
          <cell r="L1079">
            <v>0</v>
          </cell>
          <cell r="M1079" t="str">
            <v>7000.14 - Capital Outlay Collection Containers-Commercial</v>
          </cell>
        </row>
        <row r="1080">
          <cell r="A1080" t="str">
            <v>660.00.00.900-7000.99</v>
          </cell>
          <cell r="B1080" t="str">
            <v>7000.99</v>
          </cell>
          <cell r="C1080" t="str">
            <v>660.00.00.900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 t="str">
            <v>+++</v>
          </cell>
          <cell r="L1080">
            <v>0</v>
          </cell>
          <cell r="M1080" t="str">
            <v>7000.99 - Capital Outlay General</v>
          </cell>
        </row>
        <row r="1081">
          <cell r="A1081" t="str">
            <v>660.40.55.060-7000.99</v>
          </cell>
          <cell r="B1081" t="str">
            <v>7000.99</v>
          </cell>
          <cell r="C1081" t="str">
            <v>660.40.55.060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 t="str">
            <v>+++</v>
          </cell>
          <cell r="L1081">
            <v>0</v>
          </cell>
          <cell r="M1081" t="str">
            <v>7000.99 - Capital Outlay General</v>
          </cell>
        </row>
        <row r="1082">
          <cell r="A1082" t="str">
            <v>660.40.60.520-7000.99</v>
          </cell>
          <cell r="B1082" t="str">
            <v>7000.99</v>
          </cell>
          <cell r="C1082" t="str">
            <v>660.40.60.520</v>
          </cell>
          <cell r="D1082">
            <v>0</v>
          </cell>
          <cell r="E1082">
            <v>0</v>
          </cell>
          <cell r="F1082">
            <v>0</v>
          </cell>
          <cell r="G1082">
            <v>0</v>
          </cell>
          <cell r="H1082">
            <v>0</v>
          </cell>
          <cell r="I1082">
            <v>0</v>
          </cell>
          <cell r="J1082">
            <v>0</v>
          </cell>
          <cell r="K1082" t="str">
            <v>+++</v>
          </cell>
          <cell r="L1082">
            <v>0</v>
          </cell>
          <cell r="M1082" t="str">
            <v>7000.99 - Capital Outlay General</v>
          </cell>
        </row>
        <row r="1083">
          <cell r="A1083" t="str">
            <v>660.40.75.001-7000.99</v>
          </cell>
          <cell r="B1083" t="str">
            <v>7000.99</v>
          </cell>
          <cell r="C1083" t="str">
            <v>660.40.75.001</v>
          </cell>
          <cell r="D1083">
            <v>960</v>
          </cell>
          <cell r="E1083">
            <v>-960</v>
          </cell>
          <cell r="F1083">
            <v>0</v>
          </cell>
          <cell r="G1083">
            <v>0</v>
          </cell>
          <cell r="H1083">
            <v>0</v>
          </cell>
          <cell r="I1083">
            <v>0</v>
          </cell>
          <cell r="J1083">
            <v>0</v>
          </cell>
          <cell r="K1083" t="str">
            <v>+++</v>
          </cell>
          <cell r="L1083">
            <v>0</v>
          </cell>
          <cell r="M1083" t="str">
            <v>7000.99 - Capital Outlay General</v>
          </cell>
        </row>
        <row r="1084">
          <cell r="A1084" t="str">
            <v>660.40.75.075-7000.99</v>
          </cell>
          <cell r="B1084" t="str">
            <v>7000.99</v>
          </cell>
          <cell r="C1084" t="str">
            <v>660.40.75.075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 t="str">
            <v>+++</v>
          </cell>
          <cell r="L1084">
            <v>0</v>
          </cell>
          <cell r="M1084" t="str">
            <v>7000.99 - Capital Outlay General</v>
          </cell>
        </row>
        <row r="1085">
          <cell r="A1085" t="str">
            <v>660.45.40.000-7000.99</v>
          </cell>
          <cell r="B1085" t="str">
            <v>7000.99</v>
          </cell>
          <cell r="C1085" t="str">
            <v>660.45.40.000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 t="str">
            <v>+++</v>
          </cell>
          <cell r="L1085">
            <v>0</v>
          </cell>
          <cell r="M1085" t="str">
            <v>7000.99 - Capital Outlay General</v>
          </cell>
        </row>
        <row r="1086">
          <cell r="A1086" t="str">
            <v>660.45.41.000-7000.99</v>
          </cell>
          <cell r="B1086" t="str">
            <v>7000.99</v>
          </cell>
          <cell r="C1086" t="str">
            <v>660.45.41.000</v>
          </cell>
          <cell r="D1086">
            <v>0</v>
          </cell>
          <cell r="E1086">
            <v>0</v>
          </cell>
          <cell r="F1086">
            <v>0</v>
          </cell>
          <cell r="G1086">
            <v>0</v>
          </cell>
          <cell r="H1086">
            <v>0</v>
          </cell>
          <cell r="I1086">
            <v>0</v>
          </cell>
          <cell r="J1086">
            <v>0</v>
          </cell>
          <cell r="K1086" t="str">
            <v>+++</v>
          </cell>
          <cell r="L1086">
            <v>0</v>
          </cell>
          <cell r="M1086" t="str">
            <v>7000.99 - Capital Outlay General</v>
          </cell>
        </row>
        <row r="1087">
          <cell r="A1087" t="str">
            <v>660.45.50.000-7000.99</v>
          </cell>
          <cell r="B1087" t="str">
            <v>7000.99</v>
          </cell>
          <cell r="C1087" t="str">
            <v>660.45.50.000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 t="str">
            <v>+++</v>
          </cell>
          <cell r="L1087">
            <v>0</v>
          </cell>
          <cell r="M1087" t="str">
            <v>7000.99 - Capital Outlay General</v>
          </cell>
        </row>
        <row r="1088">
          <cell r="A1088" t="str">
            <v>660.00.00.900-8250.01</v>
          </cell>
          <cell r="B1088" t="str">
            <v>8250.01</v>
          </cell>
          <cell r="C1088" t="str">
            <v>660.00.00.900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 t="str">
            <v>+++</v>
          </cell>
          <cell r="L1088">
            <v>0</v>
          </cell>
          <cell r="M1088" t="str">
            <v>8250.01 - Capital Improvements-Solid Waste Land</v>
          </cell>
        </row>
        <row r="1089">
          <cell r="A1089" t="str">
            <v>660.00.00.900-8250.99</v>
          </cell>
          <cell r="B1089" t="str">
            <v>8250.99</v>
          </cell>
          <cell r="C1089" t="str">
            <v>660.00.00.900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 t="str">
            <v>+++</v>
          </cell>
          <cell r="L1089">
            <v>0</v>
          </cell>
          <cell r="M1089" t="str">
            <v>8250.99 - Capital Improvements-Solid Waste General</v>
          </cell>
        </row>
        <row r="1090">
          <cell r="A1090" t="str">
            <v>660.00.00.900-8450.01</v>
          </cell>
          <cell r="B1090" t="str">
            <v>8450.01</v>
          </cell>
          <cell r="C1090" t="str">
            <v>660.00.00.900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 t="str">
            <v>+++</v>
          </cell>
          <cell r="L1090">
            <v>90796.1</v>
          </cell>
          <cell r="M1090" t="str">
            <v>8450.01 - Alternative Energy Food To Fuel</v>
          </cell>
        </row>
        <row r="1091">
          <cell r="A1091" t="str">
            <v>660.40.75.001-9887.01</v>
          </cell>
          <cell r="B1091" t="str">
            <v>9887.01</v>
          </cell>
          <cell r="C1091" t="str">
            <v>660.40.75.001</v>
          </cell>
          <cell r="D1091">
            <v>0</v>
          </cell>
          <cell r="E1091">
            <v>0</v>
          </cell>
          <cell r="F1091">
            <v>0</v>
          </cell>
          <cell r="G1091">
            <v>18663.36</v>
          </cell>
          <cell r="H1091">
            <v>0</v>
          </cell>
          <cell r="I1091">
            <v>18663.36</v>
          </cell>
          <cell r="J1091">
            <v>-18663.36</v>
          </cell>
          <cell r="K1091" t="str">
            <v>+++</v>
          </cell>
          <cell r="L1091">
            <v>135381.12</v>
          </cell>
          <cell r="M1091" t="str">
            <v>9887.01 - Bad Debt Expense Service Fees</v>
          </cell>
        </row>
        <row r="1092">
          <cell r="A1092" t="str">
            <v>660.40.75.001-9887.02</v>
          </cell>
          <cell r="B1092" t="str">
            <v>9887.02</v>
          </cell>
          <cell r="C1092" t="str">
            <v>660.40.75.001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 t="str">
            <v>+++</v>
          </cell>
          <cell r="L1092">
            <v>-43608.77</v>
          </cell>
          <cell r="M1092" t="str">
            <v>9887.02 - Bad Debt Expense Penalties</v>
          </cell>
        </row>
        <row r="1093">
          <cell r="A1093" t="str">
            <v xml:space="preserve">660.00.00.900-9888 - </v>
          </cell>
          <cell r="B1093" t="str">
            <v xml:space="preserve">9888 - </v>
          </cell>
          <cell r="C1093" t="str">
            <v>660.00.00.900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 t="str">
            <v>+++</v>
          </cell>
          <cell r="L1093">
            <v>0</v>
          </cell>
          <cell r="M1093" t="str">
            <v xml:space="preserve">9888 - Capital Asset Expenditure Adjustments </v>
          </cell>
        </row>
        <row r="1094">
          <cell r="A1094" t="str">
            <v>660.00.00.900-9888.01</v>
          </cell>
          <cell r="B1094" t="str">
            <v>9888.01</v>
          </cell>
          <cell r="C1094" t="str">
            <v>660.00.00.900</v>
          </cell>
          <cell r="D1094">
            <v>0</v>
          </cell>
          <cell r="E1094">
            <v>0</v>
          </cell>
          <cell r="F1094">
            <v>0</v>
          </cell>
          <cell r="G1094">
            <v>-1204449.6399999999</v>
          </cell>
          <cell r="H1094">
            <v>0</v>
          </cell>
          <cell r="I1094">
            <v>-1204449.6399999999</v>
          </cell>
          <cell r="J1094">
            <v>1204449.6399999999</v>
          </cell>
          <cell r="K1094" t="str">
            <v>+++</v>
          </cell>
          <cell r="L1094">
            <v>-13096.58</v>
          </cell>
          <cell r="M1094" t="str">
            <v>9888.01 - Capital Asset Expenditure Adjustments  Current Year Additions</v>
          </cell>
        </row>
        <row r="1095">
          <cell r="A1095" t="str">
            <v>660.00.00.900-9888.03</v>
          </cell>
          <cell r="B1095" t="str">
            <v>9888.03</v>
          </cell>
          <cell r="C1095" t="str">
            <v>660.00.00.900</v>
          </cell>
          <cell r="D1095">
            <v>0</v>
          </cell>
          <cell r="E1095">
            <v>0</v>
          </cell>
          <cell r="F1095">
            <v>0</v>
          </cell>
          <cell r="G1095">
            <v>19235.740000000002</v>
          </cell>
          <cell r="H1095">
            <v>0</v>
          </cell>
          <cell r="I1095">
            <v>19235.740000000002</v>
          </cell>
          <cell r="J1095">
            <v>-19235.740000000002</v>
          </cell>
          <cell r="K1095" t="str">
            <v>+++</v>
          </cell>
          <cell r="L1095">
            <v>5270.42</v>
          </cell>
          <cell r="M1095" t="str">
            <v>9888.03 - Capital Asset Expenditure Adjustments  Disposals</v>
          </cell>
        </row>
        <row r="1096">
          <cell r="A1096" t="str">
            <v>660.00.00.900-9888.04</v>
          </cell>
          <cell r="B1096" t="str">
            <v>9888.04</v>
          </cell>
          <cell r="C1096" t="str">
            <v>660.00.00.900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 t="str">
            <v>+++</v>
          </cell>
          <cell r="L1096">
            <v>0</v>
          </cell>
          <cell r="M1096" t="str">
            <v>9888.04 - Capital Asset Expenditure Adjustments  Asset Transfer In</v>
          </cell>
        </row>
        <row r="1097">
          <cell r="A1097" t="str">
            <v>660.00.00.900-9888.05</v>
          </cell>
          <cell r="B1097" t="str">
            <v>9888.05</v>
          </cell>
          <cell r="C1097" t="str">
            <v>660.00.00.900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 t="str">
            <v>+++</v>
          </cell>
          <cell r="L1097">
            <v>0</v>
          </cell>
          <cell r="M1097" t="str">
            <v>9888.05 - Capital Asset Expenditure Adjustments  Asset Transfer Out</v>
          </cell>
        </row>
      </sheetData>
    </sheetDataSet>
  </externalBook>
</externalLink>
</file>

<file path=xl/queryTables/queryTable1.xml><?xml version="1.0" encoding="utf-8"?>
<queryTable xmlns="http://schemas.openxmlformats.org/spreadsheetml/2006/main" name="qsysprt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06"/>
  <sheetViews>
    <sheetView tabSelected="1" view="pageBreakPreview" zoomScale="110" zoomScaleNormal="100" zoomScaleSheetLayoutView="110" workbookViewId="0">
      <selection activeCell="W18" sqref="W18"/>
    </sheetView>
  </sheetViews>
  <sheetFormatPr defaultRowHeight="15" outlineLevelRow="1" outlineLevelCol="1" x14ac:dyDescent="0.25"/>
  <cols>
    <col min="1" max="1" width="7.85546875" style="3" customWidth="1"/>
    <col min="2" max="3" width="3" style="8" customWidth="1"/>
    <col min="4" max="4" width="22.5703125" style="8" customWidth="1"/>
    <col min="5" max="5" width="2.28515625" style="8" customWidth="1"/>
    <col min="6" max="6" width="13.42578125" style="13" hidden="1" customWidth="1" outlineLevel="1"/>
    <col min="7" max="7" width="13.42578125" style="8" hidden="1" customWidth="1" outlineLevel="1"/>
    <col min="8" max="11" width="12.85546875" style="8" hidden="1" customWidth="1" outlineLevel="1"/>
    <col min="12" max="12" width="12.85546875" style="8" customWidth="1" collapsed="1"/>
    <col min="13" max="13" width="11.5703125" style="8" hidden="1" customWidth="1" outlineLevel="1"/>
    <col min="14" max="14" width="9" style="8" hidden="1" customWidth="1" outlineLevel="1"/>
    <col min="15" max="15" width="29" style="8" hidden="1" customWidth="1" outlineLevel="1"/>
    <col min="16" max="16" width="2.7109375" style="8" customWidth="1" collapsed="1"/>
    <col min="17" max="18" width="13.42578125" style="8" hidden="1" customWidth="1" outlineLevel="1"/>
    <col min="19" max="19" width="13.5703125" style="8" hidden="1" customWidth="1" outlineLevel="1"/>
    <col min="20" max="20" width="14.140625" style="8" hidden="1" customWidth="1" outlineLevel="1"/>
    <col min="21" max="21" width="12.28515625" style="8" hidden="1" customWidth="1" outlineLevel="1"/>
    <col min="22" max="22" width="14.140625" style="8" hidden="1" customWidth="1" outlineLevel="1"/>
    <col min="23" max="23" width="12.7109375" style="8" customWidth="1" collapsed="1"/>
    <col min="24" max="24" width="11.85546875" style="8" hidden="1" customWidth="1" outlineLevel="1"/>
    <col min="25" max="25" width="5.7109375" style="8" hidden="1" customWidth="1" outlineLevel="1"/>
    <col min="26" max="26" width="29" style="8" hidden="1" customWidth="1" outlineLevel="1"/>
    <col min="27" max="27" width="2.28515625" style="8" customWidth="1" collapsed="1"/>
    <col min="28" max="28" width="13.28515625" style="13" hidden="1" customWidth="1" outlineLevel="1"/>
    <col min="29" max="29" width="13.42578125" style="8" hidden="1" customWidth="1" outlineLevel="1"/>
    <col min="30" max="31" width="11.85546875" style="8" hidden="1" customWidth="1" outlineLevel="1"/>
    <col min="32" max="32" width="12.28515625" style="8" hidden="1" customWidth="1" outlineLevel="1"/>
    <col min="33" max="33" width="11.85546875" style="8" hidden="1" customWidth="1" outlineLevel="1"/>
    <col min="34" max="34" width="12.7109375" style="8" customWidth="1" collapsed="1"/>
    <col min="35" max="35" width="13.28515625" style="8" hidden="1" customWidth="1" outlineLevel="1"/>
    <col min="36" max="36" width="8.140625" style="8" hidden="1" customWidth="1" outlineLevel="1"/>
    <col min="37" max="37" width="25.28515625" style="8" hidden="1" customWidth="1" outlineLevel="1"/>
    <col min="38" max="38" width="2.28515625" style="8" customWidth="1" collapsed="1"/>
    <col min="39" max="39" width="12.7109375" style="13" customWidth="1"/>
    <col min="40" max="41" width="13.42578125" style="8" customWidth="1"/>
    <col min="42" max="43" width="11.85546875" style="8" hidden="1" customWidth="1" outlineLevel="1"/>
    <col min="44" max="44" width="12.28515625" style="8" hidden="1" customWidth="1" outlineLevel="1"/>
    <col min="45" max="45" width="11.85546875" style="8" hidden="1" customWidth="1" outlineLevel="1"/>
    <col min="46" max="46" width="12.7109375" style="8" hidden="1" customWidth="1" outlineLevel="1"/>
    <col min="47" max="47" width="13.28515625" style="8" hidden="1" customWidth="1" outlineLevel="1"/>
    <col min="48" max="48" width="6.28515625" style="8" hidden="1" customWidth="1" outlineLevel="1"/>
    <col min="49" max="49" width="34.5703125" style="8" customWidth="1" collapsed="1"/>
    <col min="50" max="50" width="2.7109375" style="8" customWidth="1"/>
    <col min="51" max="51" width="12.7109375" style="13" hidden="1" customWidth="1" outlineLevel="1"/>
    <col min="52" max="52" width="13.140625" style="8" hidden="1" customWidth="1" outlineLevel="1"/>
    <col min="53" max="53" width="5.7109375" style="8" hidden="1" customWidth="1" outlineLevel="1"/>
    <col min="54" max="54" width="13.42578125" style="8" hidden="1" customWidth="1" outlineLevel="1"/>
    <col min="55" max="56" width="11.85546875" style="8" hidden="1" customWidth="1" outlineLevel="1"/>
    <col min="57" max="57" width="12.28515625" style="8" hidden="1" customWidth="1" outlineLevel="1"/>
    <col min="58" max="58" width="11.85546875" style="8" hidden="1" customWidth="1" outlineLevel="1"/>
    <col min="59" max="59" width="14" style="8" hidden="1" customWidth="1" outlineLevel="1"/>
    <col min="60" max="60" width="13.28515625" style="8" hidden="1" customWidth="1" outlineLevel="1"/>
    <col min="61" max="61" width="5.7109375" style="8" hidden="1" customWidth="1" outlineLevel="1"/>
    <col min="62" max="62" width="34.5703125" style="8" hidden="1" customWidth="1" outlineLevel="1"/>
    <col min="63" max="63" width="9.140625" style="8" collapsed="1"/>
    <col min="64" max="255" width="9.140625" style="8"/>
    <col min="256" max="256" width="7.85546875" style="8" customWidth="1"/>
    <col min="257" max="258" width="3" style="8" customWidth="1"/>
    <col min="259" max="259" width="22.5703125" style="8" customWidth="1"/>
    <col min="260" max="260" width="2.28515625" style="8" customWidth="1"/>
    <col min="261" max="266" width="0" style="8" hidden="1" customWidth="1"/>
    <col min="267" max="267" width="12.85546875" style="8" customWidth="1"/>
    <col min="268" max="270" width="0" style="8" hidden="1" customWidth="1"/>
    <col min="271" max="271" width="2.7109375" style="8" customWidth="1"/>
    <col min="272" max="277" width="0" style="8" hidden="1" customWidth="1"/>
    <col min="278" max="278" width="12.7109375" style="8" customWidth="1"/>
    <col min="279" max="281" width="0" style="8" hidden="1" customWidth="1"/>
    <col min="282" max="282" width="2.28515625" style="8" customWidth="1"/>
    <col min="283" max="288" width="0" style="8" hidden="1" customWidth="1"/>
    <col min="289" max="289" width="12.7109375" style="8" customWidth="1"/>
    <col min="290" max="292" width="0" style="8" hidden="1" customWidth="1"/>
    <col min="293" max="293" width="2.28515625" style="8" customWidth="1"/>
    <col min="294" max="294" width="12.7109375" style="8" customWidth="1"/>
    <col min="295" max="301" width="0" style="8" hidden="1" customWidth="1"/>
    <col min="302" max="302" width="12.7109375" style="8" customWidth="1"/>
    <col min="303" max="305" width="0" style="8" hidden="1" customWidth="1"/>
    <col min="306" max="306" width="2.7109375" style="8" customWidth="1"/>
    <col min="307" max="307" width="12.7109375" style="8" customWidth="1"/>
    <col min="308" max="308" width="13.140625" style="8" bestFit="1" customWidth="1"/>
    <col min="309" max="309" width="5.7109375" style="8" customWidth="1"/>
    <col min="310" max="317" width="0" style="8" hidden="1" customWidth="1"/>
    <col min="318" max="318" width="34.5703125" style="8" customWidth="1"/>
    <col min="319" max="511" width="9.140625" style="8"/>
    <col min="512" max="512" width="7.85546875" style="8" customWidth="1"/>
    <col min="513" max="514" width="3" style="8" customWidth="1"/>
    <col min="515" max="515" width="22.5703125" style="8" customWidth="1"/>
    <col min="516" max="516" width="2.28515625" style="8" customWidth="1"/>
    <col min="517" max="522" width="0" style="8" hidden="1" customWidth="1"/>
    <col min="523" max="523" width="12.85546875" style="8" customWidth="1"/>
    <col min="524" max="526" width="0" style="8" hidden="1" customWidth="1"/>
    <col min="527" max="527" width="2.7109375" style="8" customWidth="1"/>
    <col min="528" max="533" width="0" style="8" hidden="1" customWidth="1"/>
    <col min="534" max="534" width="12.7109375" style="8" customWidth="1"/>
    <col min="535" max="537" width="0" style="8" hidden="1" customWidth="1"/>
    <col min="538" max="538" width="2.28515625" style="8" customWidth="1"/>
    <col min="539" max="544" width="0" style="8" hidden="1" customWidth="1"/>
    <col min="545" max="545" width="12.7109375" style="8" customWidth="1"/>
    <col min="546" max="548" width="0" style="8" hidden="1" customWidth="1"/>
    <col min="549" max="549" width="2.28515625" style="8" customWidth="1"/>
    <col min="550" max="550" width="12.7109375" style="8" customWidth="1"/>
    <col min="551" max="557" width="0" style="8" hidden="1" customWidth="1"/>
    <col min="558" max="558" width="12.7109375" style="8" customWidth="1"/>
    <col min="559" max="561" width="0" style="8" hidden="1" customWidth="1"/>
    <col min="562" max="562" width="2.7109375" style="8" customWidth="1"/>
    <col min="563" max="563" width="12.7109375" style="8" customWidth="1"/>
    <col min="564" max="564" width="13.140625" style="8" bestFit="1" customWidth="1"/>
    <col min="565" max="565" width="5.7109375" style="8" customWidth="1"/>
    <col min="566" max="573" width="0" style="8" hidden="1" customWidth="1"/>
    <col min="574" max="574" width="34.5703125" style="8" customWidth="1"/>
    <col min="575" max="767" width="9.140625" style="8"/>
    <col min="768" max="768" width="7.85546875" style="8" customWidth="1"/>
    <col min="769" max="770" width="3" style="8" customWidth="1"/>
    <col min="771" max="771" width="22.5703125" style="8" customWidth="1"/>
    <col min="772" max="772" width="2.28515625" style="8" customWidth="1"/>
    <col min="773" max="778" width="0" style="8" hidden="1" customWidth="1"/>
    <col min="779" max="779" width="12.85546875" style="8" customWidth="1"/>
    <col min="780" max="782" width="0" style="8" hidden="1" customWidth="1"/>
    <col min="783" max="783" width="2.7109375" style="8" customWidth="1"/>
    <col min="784" max="789" width="0" style="8" hidden="1" customWidth="1"/>
    <col min="790" max="790" width="12.7109375" style="8" customWidth="1"/>
    <col min="791" max="793" width="0" style="8" hidden="1" customWidth="1"/>
    <col min="794" max="794" width="2.28515625" style="8" customWidth="1"/>
    <col min="795" max="800" width="0" style="8" hidden="1" customWidth="1"/>
    <col min="801" max="801" width="12.7109375" style="8" customWidth="1"/>
    <col min="802" max="804" width="0" style="8" hidden="1" customWidth="1"/>
    <col min="805" max="805" width="2.28515625" style="8" customWidth="1"/>
    <col min="806" max="806" width="12.7109375" style="8" customWidth="1"/>
    <col min="807" max="813" width="0" style="8" hidden="1" customWidth="1"/>
    <col min="814" max="814" width="12.7109375" style="8" customWidth="1"/>
    <col min="815" max="817" width="0" style="8" hidden="1" customWidth="1"/>
    <col min="818" max="818" width="2.7109375" style="8" customWidth="1"/>
    <col min="819" max="819" width="12.7109375" style="8" customWidth="1"/>
    <col min="820" max="820" width="13.140625" style="8" bestFit="1" customWidth="1"/>
    <col min="821" max="821" width="5.7109375" style="8" customWidth="1"/>
    <col min="822" max="829" width="0" style="8" hidden="1" customWidth="1"/>
    <col min="830" max="830" width="34.5703125" style="8" customWidth="1"/>
    <col min="831" max="1023" width="9.140625" style="8"/>
    <col min="1024" max="1024" width="7.85546875" style="8" customWidth="1"/>
    <col min="1025" max="1026" width="3" style="8" customWidth="1"/>
    <col min="1027" max="1027" width="22.5703125" style="8" customWidth="1"/>
    <col min="1028" max="1028" width="2.28515625" style="8" customWidth="1"/>
    <col min="1029" max="1034" width="0" style="8" hidden="1" customWidth="1"/>
    <col min="1035" max="1035" width="12.85546875" style="8" customWidth="1"/>
    <col min="1036" max="1038" width="0" style="8" hidden="1" customWidth="1"/>
    <col min="1039" max="1039" width="2.7109375" style="8" customWidth="1"/>
    <col min="1040" max="1045" width="0" style="8" hidden="1" customWidth="1"/>
    <col min="1046" max="1046" width="12.7109375" style="8" customWidth="1"/>
    <col min="1047" max="1049" width="0" style="8" hidden="1" customWidth="1"/>
    <col min="1050" max="1050" width="2.28515625" style="8" customWidth="1"/>
    <col min="1051" max="1056" width="0" style="8" hidden="1" customWidth="1"/>
    <col min="1057" max="1057" width="12.7109375" style="8" customWidth="1"/>
    <col min="1058" max="1060" width="0" style="8" hidden="1" customWidth="1"/>
    <col min="1061" max="1061" width="2.28515625" style="8" customWidth="1"/>
    <col min="1062" max="1062" width="12.7109375" style="8" customWidth="1"/>
    <col min="1063" max="1069" width="0" style="8" hidden="1" customWidth="1"/>
    <col min="1070" max="1070" width="12.7109375" style="8" customWidth="1"/>
    <col min="1071" max="1073" width="0" style="8" hidden="1" customWidth="1"/>
    <col min="1074" max="1074" width="2.7109375" style="8" customWidth="1"/>
    <col min="1075" max="1075" width="12.7109375" style="8" customWidth="1"/>
    <col min="1076" max="1076" width="13.140625" style="8" bestFit="1" customWidth="1"/>
    <col min="1077" max="1077" width="5.7109375" style="8" customWidth="1"/>
    <col min="1078" max="1085" width="0" style="8" hidden="1" customWidth="1"/>
    <col min="1086" max="1086" width="34.5703125" style="8" customWidth="1"/>
    <col min="1087" max="1279" width="9.140625" style="8"/>
    <col min="1280" max="1280" width="7.85546875" style="8" customWidth="1"/>
    <col min="1281" max="1282" width="3" style="8" customWidth="1"/>
    <col min="1283" max="1283" width="22.5703125" style="8" customWidth="1"/>
    <col min="1284" max="1284" width="2.28515625" style="8" customWidth="1"/>
    <col min="1285" max="1290" width="0" style="8" hidden="1" customWidth="1"/>
    <col min="1291" max="1291" width="12.85546875" style="8" customWidth="1"/>
    <col min="1292" max="1294" width="0" style="8" hidden="1" customWidth="1"/>
    <col min="1295" max="1295" width="2.7109375" style="8" customWidth="1"/>
    <col min="1296" max="1301" width="0" style="8" hidden="1" customWidth="1"/>
    <col min="1302" max="1302" width="12.7109375" style="8" customWidth="1"/>
    <col min="1303" max="1305" width="0" style="8" hidden="1" customWidth="1"/>
    <col min="1306" max="1306" width="2.28515625" style="8" customWidth="1"/>
    <col min="1307" max="1312" width="0" style="8" hidden="1" customWidth="1"/>
    <col min="1313" max="1313" width="12.7109375" style="8" customWidth="1"/>
    <col min="1314" max="1316" width="0" style="8" hidden="1" customWidth="1"/>
    <col min="1317" max="1317" width="2.28515625" style="8" customWidth="1"/>
    <col min="1318" max="1318" width="12.7109375" style="8" customWidth="1"/>
    <col min="1319" max="1325" width="0" style="8" hidden="1" customWidth="1"/>
    <col min="1326" max="1326" width="12.7109375" style="8" customWidth="1"/>
    <col min="1327" max="1329" width="0" style="8" hidden="1" customWidth="1"/>
    <col min="1330" max="1330" width="2.7109375" style="8" customWidth="1"/>
    <col min="1331" max="1331" width="12.7109375" style="8" customWidth="1"/>
    <col min="1332" max="1332" width="13.140625" style="8" bestFit="1" customWidth="1"/>
    <col min="1333" max="1333" width="5.7109375" style="8" customWidth="1"/>
    <col min="1334" max="1341" width="0" style="8" hidden="1" customWidth="1"/>
    <col min="1342" max="1342" width="34.5703125" style="8" customWidth="1"/>
    <col min="1343" max="1535" width="9.140625" style="8"/>
    <col min="1536" max="1536" width="7.85546875" style="8" customWidth="1"/>
    <col min="1537" max="1538" width="3" style="8" customWidth="1"/>
    <col min="1539" max="1539" width="22.5703125" style="8" customWidth="1"/>
    <col min="1540" max="1540" width="2.28515625" style="8" customWidth="1"/>
    <col min="1541" max="1546" width="0" style="8" hidden="1" customWidth="1"/>
    <col min="1547" max="1547" width="12.85546875" style="8" customWidth="1"/>
    <col min="1548" max="1550" width="0" style="8" hidden="1" customWidth="1"/>
    <col min="1551" max="1551" width="2.7109375" style="8" customWidth="1"/>
    <col min="1552" max="1557" width="0" style="8" hidden="1" customWidth="1"/>
    <col min="1558" max="1558" width="12.7109375" style="8" customWidth="1"/>
    <col min="1559" max="1561" width="0" style="8" hidden="1" customWidth="1"/>
    <col min="1562" max="1562" width="2.28515625" style="8" customWidth="1"/>
    <col min="1563" max="1568" width="0" style="8" hidden="1" customWidth="1"/>
    <col min="1569" max="1569" width="12.7109375" style="8" customWidth="1"/>
    <col min="1570" max="1572" width="0" style="8" hidden="1" customWidth="1"/>
    <col min="1573" max="1573" width="2.28515625" style="8" customWidth="1"/>
    <col min="1574" max="1574" width="12.7109375" style="8" customWidth="1"/>
    <col min="1575" max="1581" width="0" style="8" hidden="1" customWidth="1"/>
    <col min="1582" max="1582" width="12.7109375" style="8" customWidth="1"/>
    <col min="1583" max="1585" width="0" style="8" hidden="1" customWidth="1"/>
    <col min="1586" max="1586" width="2.7109375" style="8" customWidth="1"/>
    <col min="1587" max="1587" width="12.7109375" style="8" customWidth="1"/>
    <col min="1588" max="1588" width="13.140625" style="8" bestFit="1" customWidth="1"/>
    <col min="1589" max="1589" width="5.7109375" style="8" customWidth="1"/>
    <col min="1590" max="1597" width="0" style="8" hidden="1" customWidth="1"/>
    <col min="1598" max="1598" width="34.5703125" style="8" customWidth="1"/>
    <col min="1599" max="1791" width="9.140625" style="8"/>
    <col min="1792" max="1792" width="7.85546875" style="8" customWidth="1"/>
    <col min="1793" max="1794" width="3" style="8" customWidth="1"/>
    <col min="1795" max="1795" width="22.5703125" style="8" customWidth="1"/>
    <col min="1796" max="1796" width="2.28515625" style="8" customWidth="1"/>
    <col min="1797" max="1802" width="0" style="8" hidden="1" customWidth="1"/>
    <col min="1803" max="1803" width="12.85546875" style="8" customWidth="1"/>
    <col min="1804" max="1806" width="0" style="8" hidden="1" customWidth="1"/>
    <col min="1807" max="1807" width="2.7109375" style="8" customWidth="1"/>
    <col min="1808" max="1813" width="0" style="8" hidden="1" customWidth="1"/>
    <col min="1814" max="1814" width="12.7109375" style="8" customWidth="1"/>
    <col min="1815" max="1817" width="0" style="8" hidden="1" customWidth="1"/>
    <col min="1818" max="1818" width="2.28515625" style="8" customWidth="1"/>
    <col min="1819" max="1824" width="0" style="8" hidden="1" customWidth="1"/>
    <col min="1825" max="1825" width="12.7109375" style="8" customWidth="1"/>
    <col min="1826" max="1828" width="0" style="8" hidden="1" customWidth="1"/>
    <col min="1829" max="1829" width="2.28515625" style="8" customWidth="1"/>
    <col min="1830" max="1830" width="12.7109375" style="8" customWidth="1"/>
    <col min="1831" max="1837" width="0" style="8" hidden="1" customWidth="1"/>
    <col min="1838" max="1838" width="12.7109375" style="8" customWidth="1"/>
    <col min="1839" max="1841" width="0" style="8" hidden="1" customWidth="1"/>
    <col min="1842" max="1842" width="2.7109375" style="8" customWidth="1"/>
    <col min="1843" max="1843" width="12.7109375" style="8" customWidth="1"/>
    <col min="1844" max="1844" width="13.140625" style="8" bestFit="1" customWidth="1"/>
    <col min="1845" max="1845" width="5.7109375" style="8" customWidth="1"/>
    <col min="1846" max="1853" width="0" style="8" hidden="1" customWidth="1"/>
    <col min="1854" max="1854" width="34.5703125" style="8" customWidth="1"/>
    <col min="1855" max="2047" width="9.140625" style="8"/>
    <col min="2048" max="2048" width="7.85546875" style="8" customWidth="1"/>
    <col min="2049" max="2050" width="3" style="8" customWidth="1"/>
    <col min="2051" max="2051" width="22.5703125" style="8" customWidth="1"/>
    <col min="2052" max="2052" width="2.28515625" style="8" customWidth="1"/>
    <col min="2053" max="2058" width="0" style="8" hidden="1" customWidth="1"/>
    <col min="2059" max="2059" width="12.85546875" style="8" customWidth="1"/>
    <col min="2060" max="2062" width="0" style="8" hidden="1" customWidth="1"/>
    <col min="2063" max="2063" width="2.7109375" style="8" customWidth="1"/>
    <col min="2064" max="2069" width="0" style="8" hidden="1" customWidth="1"/>
    <col min="2070" max="2070" width="12.7109375" style="8" customWidth="1"/>
    <col min="2071" max="2073" width="0" style="8" hidden="1" customWidth="1"/>
    <col min="2074" max="2074" width="2.28515625" style="8" customWidth="1"/>
    <col min="2075" max="2080" width="0" style="8" hidden="1" customWidth="1"/>
    <col min="2081" max="2081" width="12.7109375" style="8" customWidth="1"/>
    <col min="2082" max="2084" width="0" style="8" hidden="1" customWidth="1"/>
    <col min="2085" max="2085" width="2.28515625" style="8" customWidth="1"/>
    <col min="2086" max="2086" width="12.7109375" style="8" customWidth="1"/>
    <col min="2087" max="2093" width="0" style="8" hidden="1" customWidth="1"/>
    <col min="2094" max="2094" width="12.7109375" style="8" customWidth="1"/>
    <col min="2095" max="2097" width="0" style="8" hidden="1" customWidth="1"/>
    <col min="2098" max="2098" width="2.7109375" style="8" customWidth="1"/>
    <col min="2099" max="2099" width="12.7109375" style="8" customWidth="1"/>
    <col min="2100" max="2100" width="13.140625" style="8" bestFit="1" customWidth="1"/>
    <col min="2101" max="2101" width="5.7109375" style="8" customWidth="1"/>
    <col min="2102" max="2109" width="0" style="8" hidden="1" customWidth="1"/>
    <col min="2110" max="2110" width="34.5703125" style="8" customWidth="1"/>
    <col min="2111" max="2303" width="9.140625" style="8"/>
    <col min="2304" max="2304" width="7.85546875" style="8" customWidth="1"/>
    <col min="2305" max="2306" width="3" style="8" customWidth="1"/>
    <col min="2307" max="2307" width="22.5703125" style="8" customWidth="1"/>
    <col min="2308" max="2308" width="2.28515625" style="8" customWidth="1"/>
    <col min="2309" max="2314" width="0" style="8" hidden="1" customWidth="1"/>
    <col min="2315" max="2315" width="12.85546875" style="8" customWidth="1"/>
    <col min="2316" max="2318" width="0" style="8" hidden="1" customWidth="1"/>
    <col min="2319" max="2319" width="2.7109375" style="8" customWidth="1"/>
    <col min="2320" max="2325" width="0" style="8" hidden="1" customWidth="1"/>
    <col min="2326" max="2326" width="12.7109375" style="8" customWidth="1"/>
    <col min="2327" max="2329" width="0" style="8" hidden="1" customWidth="1"/>
    <col min="2330" max="2330" width="2.28515625" style="8" customWidth="1"/>
    <col min="2331" max="2336" width="0" style="8" hidden="1" customWidth="1"/>
    <col min="2337" max="2337" width="12.7109375" style="8" customWidth="1"/>
    <col min="2338" max="2340" width="0" style="8" hidden="1" customWidth="1"/>
    <col min="2341" max="2341" width="2.28515625" style="8" customWidth="1"/>
    <col min="2342" max="2342" width="12.7109375" style="8" customWidth="1"/>
    <col min="2343" max="2349" width="0" style="8" hidden="1" customWidth="1"/>
    <col min="2350" max="2350" width="12.7109375" style="8" customWidth="1"/>
    <col min="2351" max="2353" width="0" style="8" hidden="1" customWidth="1"/>
    <col min="2354" max="2354" width="2.7109375" style="8" customWidth="1"/>
    <col min="2355" max="2355" width="12.7109375" style="8" customWidth="1"/>
    <col min="2356" max="2356" width="13.140625" style="8" bestFit="1" customWidth="1"/>
    <col min="2357" max="2357" width="5.7109375" style="8" customWidth="1"/>
    <col min="2358" max="2365" width="0" style="8" hidden="1" customWidth="1"/>
    <col min="2366" max="2366" width="34.5703125" style="8" customWidth="1"/>
    <col min="2367" max="2559" width="9.140625" style="8"/>
    <col min="2560" max="2560" width="7.85546875" style="8" customWidth="1"/>
    <col min="2561" max="2562" width="3" style="8" customWidth="1"/>
    <col min="2563" max="2563" width="22.5703125" style="8" customWidth="1"/>
    <col min="2564" max="2564" width="2.28515625" style="8" customWidth="1"/>
    <col min="2565" max="2570" width="0" style="8" hidden="1" customWidth="1"/>
    <col min="2571" max="2571" width="12.85546875" style="8" customWidth="1"/>
    <col min="2572" max="2574" width="0" style="8" hidden="1" customWidth="1"/>
    <col min="2575" max="2575" width="2.7109375" style="8" customWidth="1"/>
    <col min="2576" max="2581" width="0" style="8" hidden="1" customWidth="1"/>
    <col min="2582" max="2582" width="12.7109375" style="8" customWidth="1"/>
    <col min="2583" max="2585" width="0" style="8" hidden="1" customWidth="1"/>
    <col min="2586" max="2586" width="2.28515625" style="8" customWidth="1"/>
    <col min="2587" max="2592" width="0" style="8" hidden="1" customWidth="1"/>
    <col min="2593" max="2593" width="12.7109375" style="8" customWidth="1"/>
    <col min="2594" max="2596" width="0" style="8" hidden="1" customWidth="1"/>
    <col min="2597" max="2597" width="2.28515625" style="8" customWidth="1"/>
    <col min="2598" max="2598" width="12.7109375" style="8" customWidth="1"/>
    <col min="2599" max="2605" width="0" style="8" hidden="1" customWidth="1"/>
    <col min="2606" max="2606" width="12.7109375" style="8" customWidth="1"/>
    <col min="2607" max="2609" width="0" style="8" hidden="1" customWidth="1"/>
    <col min="2610" max="2610" width="2.7109375" style="8" customWidth="1"/>
    <col min="2611" max="2611" width="12.7109375" style="8" customWidth="1"/>
    <col min="2612" max="2612" width="13.140625" style="8" bestFit="1" customWidth="1"/>
    <col min="2613" max="2613" width="5.7109375" style="8" customWidth="1"/>
    <col min="2614" max="2621" width="0" style="8" hidden="1" customWidth="1"/>
    <col min="2622" max="2622" width="34.5703125" style="8" customWidth="1"/>
    <col min="2623" max="2815" width="9.140625" style="8"/>
    <col min="2816" max="2816" width="7.85546875" style="8" customWidth="1"/>
    <col min="2817" max="2818" width="3" style="8" customWidth="1"/>
    <col min="2819" max="2819" width="22.5703125" style="8" customWidth="1"/>
    <col min="2820" max="2820" width="2.28515625" style="8" customWidth="1"/>
    <col min="2821" max="2826" width="0" style="8" hidden="1" customWidth="1"/>
    <col min="2827" max="2827" width="12.85546875" style="8" customWidth="1"/>
    <col min="2828" max="2830" width="0" style="8" hidden="1" customWidth="1"/>
    <col min="2831" max="2831" width="2.7109375" style="8" customWidth="1"/>
    <col min="2832" max="2837" width="0" style="8" hidden="1" customWidth="1"/>
    <col min="2838" max="2838" width="12.7109375" style="8" customWidth="1"/>
    <col min="2839" max="2841" width="0" style="8" hidden="1" customWidth="1"/>
    <col min="2842" max="2842" width="2.28515625" style="8" customWidth="1"/>
    <col min="2843" max="2848" width="0" style="8" hidden="1" customWidth="1"/>
    <col min="2849" max="2849" width="12.7109375" style="8" customWidth="1"/>
    <col min="2850" max="2852" width="0" style="8" hidden="1" customWidth="1"/>
    <col min="2853" max="2853" width="2.28515625" style="8" customWidth="1"/>
    <col min="2854" max="2854" width="12.7109375" style="8" customWidth="1"/>
    <col min="2855" max="2861" width="0" style="8" hidden="1" customWidth="1"/>
    <col min="2862" max="2862" width="12.7109375" style="8" customWidth="1"/>
    <col min="2863" max="2865" width="0" style="8" hidden="1" customWidth="1"/>
    <col min="2866" max="2866" width="2.7109375" style="8" customWidth="1"/>
    <col min="2867" max="2867" width="12.7109375" style="8" customWidth="1"/>
    <col min="2868" max="2868" width="13.140625" style="8" bestFit="1" customWidth="1"/>
    <col min="2869" max="2869" width="5.7109375" style="8" customWidth="1"/>
    <col min="2870" max="2877" width="0" style="8" hidden="1" customWidth="1"/>
    <col min="2878" max="2878" width="34.5703125" style="8" customWidth="1"/>
    <col min="2879" max="3071" width="9.140625" style="8"/>
    <col min="3072" max="3072" width="7.85546875" style="8" customWidth="1"/>
    <col min="3073" max="3074" width="3" style="8" customWidth="1"/>
    <col min="3075" max="3075" width="22.5703125" style="8" customWidth="1"/>
    <col min="3076" max="3076" width="2.28515625" style="8" customWidth="1"/>
    <col min="3077" max="3082" width="0" style="8" hidden="1" customWidth="1"/>
    <col min="3083" max="3083" width="12.85546875" style="8" customWidth="1"/>
    <col min="3084" max="3086" width="0" style="8" hidden="1" customWidth="1"/>
    <col min="3087" max="3087" width="2.7109375" style="8" customWidth="1"/>
    <col min="3088" max="3093" width="0" style="8" hidden="1" customWidth="1"/>
    <col min="3094" max="3094" width="12.7109375" style="8" customWidth="1"/>
    <col min="3095" max="3097" width="0" style="8" hidden="1" customWidth="1"/>
    <col min="3098" max="3098" width="2.28515625" style="8" customWidth="1"/>
    <col min="3099" max="3104" width="0" style="8" hidden="1" customWidth="1"/>
    <col min="3105" max="3105" width="12.7109375" style="8" customWidth="1"/>
    <col min="3106" max="3108" width="0" style="8" hidden="1" customWidth="1"/>
    <col min="3109" max="3109" width="2.28515625" style="8" customWidth="1"/>
    <col min="3110" max="3110" width="12.7109375" style="8" customWidth="1"/>
    <col min="3111" max="3117" width="0" style="8" hidden="1" customWidth="1"/>
    <col min="3118" max="3118" width="12.7109375" style="8" customWidth="1"/>
    <col min="3119" max="3121" width="0" style="8" hidden="1" customWidth="1"/>
    <col min="3122" max="3122" width="2.7109375" style="8" customWidth="1"/>
    <col min="3123" max="3123" width="12.7109375" style="8" customWidth="1"/>
    <col min="3124" max="3124" width="13.140625" style="8" bestFit="1" customWidth="1"/>
    <col min="3125" max="3125" width="5.7109375" style="8" customWidth="1"/>
    <col min="3126" max="3133" width="0" style="8" hidden="1" customWidth="1"/>
    <col min="3134" max="3134" width="34.5703125" style="8" customWidth="1"/>
    <col min="3135" max="3327" width="9.140625" style="8"/>
    <col min="3328" max="3328" width="7.85546875" style="8" customWidth="1"/>
    <col min="3329" max="3330" width="3" style="8" customWidth="1"/>
    <col min="3331" max="3331" width="22.5703125" style="8" customWidth="1"/>
    <col min="3332" max="3332" width="2.28515625" style="8" customWidth="1"/>
    <col min="3333" max="3338" width="0" style="8" hidden="1" customWidth="1"/>
    <col min="3339" max="3339" width="12.85546875" style="8" customWidth="1"/>
    <col min="3340" max="3342" width="0" style="8" hidden="1" customWidth="1"/>
    <col min="3343" max="3343" width="2.7109375" style="8" customWidth="1"/>
    <col min="3344" max="3349" width="0" style="8" hidden="1" customWidth="1"/>
    <col min="3350" max="3350" width="12.7109375" style="8" customWidth="1"/>
    <col min="3351" max="3353" width="0" style="8" hidden="1" customWidth="1"/>
    <col min="3354" max="3354" width="2.28515625" style="8" customWidth="1"/>
    <col min="3355" max="3360" width="0" style="8" hidden="1" customWidth="1"/>
    <col min="3361" max="3361" width="12.7109375" style="8" customWidth="1"/>
    <col min="3362" max="3364" width="0" style="8" hidden="1" customWidth="1"/>
    <col min="3365" max="3365" width="2.28515625" style="8" customWidth="1"/>
    <col min="3366" max="3366" width="12.7109375" style="8" customWidth="1"/>
    <col min="3367" max="3373" width="0" style="8" hidden="1" customWidth="1"/>
    <col min="3374" max="3374" width="12.7109375" style="8" customWidth="1"/>
    <col min="3375" max="3377" width="0" style="8" hidden="1" customWidth="1"/>
    <col min="3378" max="3378" width="2.7109375" style="8" customWidth="1"/>
    <col min="3379" max="3379" width="12.7109375" style="8" customWidth="1"/>
    <col min="3380" max="3380" width="13.140625" style="8" bestFit="1" customWidth="1"/>
    <col min="3381" max="3381" width="5.7109375" style="8" customWidth="1"/>
    <col min="3382" max="3389" width="0" style="8" hidden="1" customWidth="1"/>
    <col min="3390" max="3390" width="34.5703125" style="8" customWidth="1"/>
    <col min="3391" max="3583" width="9.140625" style="8"/>
    <col min="3584" max="3584" width="7.85546875" style="8" customWidth="1"/>
    <col min="3585" max="3586" width="3" style="8" customWidth="1"/>
    <col min="3587" max="3587" width="22.5703125" style="8" customWidth="1"/>
    <col min="3588" max="3588" width="2.28515625" style="8" customWidth="1"/>
    <col min="3589" max="3594" width="0" style="8" hidden="1" customWidth="1"/>
    <col min="3595" max="3595" width="12.85546875" style="8" customWidth="1"/>
    <col min="3596" max="3598" width="0" style="8" hidden="1" customWidth="1"/>
    <col min="3599" max="3599" width="2.7109375" style="8" customWidth="1"/>
    <col min="3600" max="3605" width="0" style="8" hidden="1" customWidth="1"/>
    <col min="3606" max="3606" width="12.7109375" style="8" customWidth="1"/>
    <col min="3607" max="3609" width="0" style="8" hidden="1" customWidth="1"/>
    <col min="3610" max="3610" width="2.28515625" style="8" customWidth="1"/>
    <col min="3611" max="3616" width="0" style="8" hidden="1" customWidth="1"/>
    <col min="3617" max="3617" width="12.7109375" style="8" customWidth="1"/>
    <col min="3618" max="3620" width="0" style="8" hidden="1" customWidth="1"/>
    <col min="3621" max="3621" width="2.28515625" style="8" customWidth="1"/>
    <col min="3622" max="3622" width="12.7109375" style="8" customWidth="1"/>
    <col min="3623" max="3629" width="0" style="8" hidden="1" customWidth="1"/>
    <col min="3630" max="3630" width="12.7109375" style="8" customWidth="1"/>
    <col min="3631" max="3633" width="0" style="8" hidden="1" customWidth="1"/>
    <col min="3634" max="3634" width="2.7109375" style="8" customWidth="1"/>
    <col min="3635" max="3635" width="12.7109375" style="8" customWidth="1"/>
    <col min="3636" max="3636" width="13.140625" style="8" bestFit="1" customWidth="1"/>
    <col min="3637" max="3637" width="5.7109375" style="8" customWidth="1"/>
    <col min="3638" max="3645" width="0" style="8" hidden="1" customWidth="1"/>
    <col min="3646" max="3646" width="34.5703125" style="8" customWidth="1"/>
    <col min="3647" max="3839" width="9.140625" style="8"/>
    <col min="3840" max="3840" width="7.85546875" style="8" customWidth="1"/>
    <col min="3841" max="3842" width="3" style="8" customWidth="1"/>
    <col min="3843" max="3843" width="22.5703125" style="8" customWidth="1"/>
    <col min="3844" max="3844" width="2.28515625" style="8" customWidth="1"/>
    <col min="3845" max="3850" width="0" style="8" hidden="1" customWidth="1"/>
    <col min="3851" max="3851" width="12.85546875" style="8" customWidth="1"/>
    <col min="3852" max="3854" width="0" style="8" hidden="1" customWidth="1"/>
    <col min="3855" max="3855" width="2.7109375" style="8" customWidth="1"/>
    <col min="3856" max="3861" width="0" style="8" hidden="1" customWidth="1"/>
    <col min="3862" max="3862" width="12.7109375" style="8" customWidth="1"/>
    <col min="3863" max="3865" width="0" style="8" hidden="1" customWidth="1"/>
    <col min="3866" max="3866" width="2.28515625" style="8" customWidth="1"/>
    <col min="3867" max="3872" width="0" style="8" hidden="1" customWidth="1"/>
    <col min="3873" max="3873" width="12.7109375" style="8" customWidth="1"/>
    <col min="3874" max="3876" width="0" style="8" hidden="1" customWidth="1"/>
    <col min="3877" max="3877" width="2.28515625" style="8" customWidth="1"/>
    <col min="3878" max="3878" width="12.7109375" style="8" customWidth="1"/>
    <col min="3879" max="3885" width="0" style="8" hidden="1" customWidth="1"/>
    <col min="3886" max="3886" width="12.7109375" style="8" customWidth="1"/>
    <col min="3887" max="3889" width="0" style="8" hidden="1" customWidth="1"/>
    <col min="3890" max="3890" width="2.7109375" style="8" customWidth="1"/>
    <col min="3891" max="3891" width="12.7109375" style="8" customWidth="1"/>
    <col min="3892" max="3892" width="13.140625" style="8" bestFit="1" customWidth="1"/>
    <col min="3893" max="3893" width="5.7109375" style="8" customWidth="1"/>
    <col min="3894" max="3901" width="0" style="8" hidden="1" customWidth="1"/>
    <col min="3902" max="3902" width="34.5703125" style="8" customWidth="1"/>
    <col min="3903" max="4095" width="9.140625" style="8"/>
    <col min="4096" max="4096" width="7.85546875" style="8" customWidth="1"/>
    <col min="4097" max="4098" width="3" style="8" customWidth="1"/>
    <col min="4099" max="4099" width="22.5703125" style="8" customWidth="1"/>
    <col min="4100" max="4100" width="2.28515625" style="8" customWidth="1"/>
    <col min="4101" max="4106" width="0" style="8" hidden="1" customWidth="1"/>
    <col min="4107" max="4107" width="12.85546875" style="8" customWidth="1"/>
    <col min="4108" max="4110" width="0" style="8" hidden="1" customWidth="1"/>
    <col min="4111" max="4111" width="2.7109375" style="8" customWidth="1"/>
    <col min="4112" max="4117" width="0" style="8" hidden="1" customWidth="1"/>
    <col min="4118" max="4118" width="12.7109375" style="8" customWidth="1"/>
    <col min="4119" max="4121" width="0" style="8" hidden="1" customWidth="1"/>
    <col min="4122" max="4122" width="2.28515625" style="8" customWidth="1"/>
    <col min="4123" max="4128" width="0" style="8" hidden="1" customWidth="1"/>
    <col min="4129" max="4129" width="12.7109375" style="8" customWidth="1"/>
    <col min="4130" max="4132" width="0" style="8" hidden="1" customWidth="1"/>
    <col min="4133" max="4133" width="2.28515625" style="8" customWidth="1"/>
    <col min="4134" max="4134" width="12.7109375" style="8" customWidth="1"/>
    <col min="4135" max="4141" width="0" style="8" hidden="1" customWidth="1"/>
    <col min="4142" max="4142" width="12.7109375" style="8" customWidth="1"/>
    <col min="4143" max="4145" width="0" style="8" hidden="1" customWidth="1"/>
    <col min="4146" max="4146" width="2.7109375" style="8" customWidth="1"/>
    <col min="4147" max="4147" width="12.7109375" style="8" customWidth="1"/>
    <col min="4148" max="4148" width="13.140625" style="8" bestFit="1" customWidth="1"/>
    <col min="4149" max="4149" width="5.7109375" style="8" customWidth="1"/>
    <col min="4150" max="4157" width="0" style="8" hidden="1" customWidth="1"/>
    <col min="4158" max="4158" width="34.5703125" style="8" customWidth="1"/>
    <col min="4159" max="4351" width="9.140625" style="8"/>
    <col min="4352" max="4352" width="7.85546875" style="8" customWidth="1"/>
    <col min="4353" max="4354" width="3" style="8" customWidth="1"/>
    <col min="4355" max="4355" width="22.5703125" style="8" customWidth="1"/>
    <col min="4356" max="4356" width="2.28515625" style="8" customWidth="1"/>
    <col min="4357" max="4362" width="0" style="8" hidden="1" customWidth="1"/>
    <col min="4363" max="4363" width="12.85546875" style="8" customWidth="1"/>
    <col min="4364" max="4366" width="0" style="8" hidden="1" customWidth="1"/>
    <col min="4367" max="4367" width="2.7109375" style="8" customWidth="1"/>
    <col min="4368" max="4373" width="0" style="8" hidden="1" customWidth="1"/>
    <col min="4374" max="4374" width="12.7109375" style="8" customWidth="1"/>
    <col min="4375" max="4377" width="0" style="8" hidden="1" customWidth="1"/>
    <col min="4378" max="4378" width="2.28515625" style="8" customWidth="1"/>
    <col min="4379" max="4384" width="0" style="8" hidden="1" customWidth="1"/>
    <col min="4385" max="4385" width="12.7109375" style="8" customWidth="1"/>
    <col min="4386" max="4388" width="0" style="8" hidden="1" customWidth="1"/>
    <col min="4389" max="4389" width="2.28515625" style="8" customWidth="1"/>
    <col min="4390" max="4390" width="12.7109375" style="8" customWidth="1"/>
    <col min="4391" max="4397" width="0" style="8" hidden="1" customWidth="1"/>
    <col min="4398" max="4398" width="12.7109375" style="8" customWidth="1"/>
    <col min="4399" max="4401" width="0" style="8" hidden="1" customWidth="1"/>
    <col min="4402" max="4402" width="2.7109375" style="8" customWidth="1"/>
    <col min="4403" max="4403" width="12.7109375" style="8" customWidth="1"/>
    <col min="4404" max="4404" width="13.140625" style="8" bestFit="1" customWidth="1"/>
    <col min="4405" max="4405" width="5.7109375" style="8" customWidth="1"/>
    <col min="4406" max="4413" width="0" style="8" hidden="1" customWidth="1"/>
    <col min="4414" max="4414" width="34.5703125" style="8" customWidth="1"/>
    <col min="4415" max="4607" width="9.140625" style="8"/>
    <col min="4608" max="4608" width="7.85546875" style="8" customWidth="1"/>
    <col min="4609" max="4610" width="3" style="8" customWidth="1"/>
    <col min="4611" max="4611" width="22.5703125" style="8" customWidth="1"/>
    <col min="4612" max="4612" width="2.28515625" style="8" customWidth="1"/>
    <col min="4613" max="4618" width="0" style="8" hidden="1" customWidth="1"/>
    <col min="4619" max="4619" width="12.85546875" style="8" customWidth="1"/>
    <col min="4620" max="4622" width="0" style="8" hidden="1" customWidth="1"/>
    <col min="4623" max="4623" width="2.7109375" style="8" customWidth="1"/>
    <col min="4624" max="4629" width="0" style="8" hidden="1" customWidth="1"/>
    <col min="4630" max="4630" width="12.7109375" style="8" customWidth="1"/>
    <col min="4631" max="4633" width="0" style="8" hidden="1" customWidth="1"/>
    <col min="4634" max="4634" width="2.28515625" style="8" customWidth="1"/>
    <col min="4635" max="4640" width="0" style="8" hidden="1" customWidth="1"/>
    <col min="4641" max="4641" width="12.7109375" style="8" customWidth="1"/>
    <col min="4642" max="4644" width="0" style="8" hidden="1" customWidth="1"/>
    <col min="4645" max="4645" width="2.28515625" style="8" customWidth="1"/>
    <col min="4646" max="4646" width="12.7109375" style="8" customWidth="1"/>
    <col min="4647" max="4653" width="0" style="8" hidden="1" customWidth="1"/>
    <col min="4654" max="4654" width="12.7109375" style="8" customWidth="1"/>
    <col min="4655" max="4657" width="0" style="8" hidden="1" customWidth="1"/>
    <col min="4658" max="4658" width="2.7109375" style="8" customWidth="1"/>
    <col min="4659" max="4659" width="12.7109375" style="8" customWidth="1"/>
    <col min="4660" max="4660" width="13.140625" style="8" bestFit="1" customWidth="1"/>
    <col min="4661" max="4661" width="5.7109375" style="8" customWidth="1"/>
    <col min="4662" max="4669" width="0" style="8" hidden="1" customWidth="1"/>
    <col min="4670" max="4670" width="34.5703125" style="8" customWidth="1"/>
    <col min="4671" max="4863" width="9.140625" style="8"/>
    <col min="4864" max="4864" width="7.85546875" style="8" customWidth="1"/>
    <col min="4865" max="4866" width="3" style="8" customWidth="1"/>
    <col min="4867" max="4867" width="22.5703125" style="8" customWidth="1"/>
    <col min="4868" max="4868" width="2.28515625" style="8" customWidth="1"/>
    <col min="4869" max="4874" width="0" style="8" hidden="1" customWidth="1"/>
    <col min="4875" max="4875" width="12.85546875" style="8" customWidth="1"/>
    <col min="4876" max="4878" width="0" style="8" hidden="1" customWidth="1"/>
    <col min="4879" max="4879" width="2.7109375" style="8" customWidth="1"/>
    <col min="4880" max="4885" width="0" style="8" hidden="1" customWidth="1"/>
    <col min="4886" max="4886" width="12.7109375" style="8" customWidth="1"/>
    <col min="4887" max="4889" width="0" style="8" hidden="1" customWidth="1"/>
    <col min="4890" max="4890" width="2.28515625" style="8" customWidth="1"/>
    <col min="4891" max="4896" width="0" style="8" hidden="1" customWidth="1"/>
    <col min="4897" max="4897" width="12.7109375" style="8" customWidth="1"/>
    <col min="4898" max="4900" width="0" style="8" hidden="1" customWidth="1"/>
    <col min="4901" max="4901" width="2.28515625" style="8" customWidth="1"/>
    <col min="4902" max="4902" width="12.7109375" style="8" customWidth="1"/>
    <col min="4903" max="4909" width="0" style="8" hidden="1" customWidth="1"/>
    <col min="4910" max="4910" width="12.7109375" style="8" customWidth="1"/>
    <col min="4911" max="4913" width="0" style="8" hidden="1" customWidth="1"/>
    <col min="4914" max="4914" width="2.7109375" style="8" customWidth="1"/>
    <col min="4915" max="4915" width="12.7109375" style="8" customWidth="1"/>
    <col min="4916" max="4916" width="13.140625" style="8" bestFit="1" customWidth="1"/>
    <col min="4917" max="4917" width="5.7109375" style="8" customWidth="1"/>
    <col min="4918" max="4925" width="0" style="8" hidden="1" customWidth="1"/>
    <col min="4926" max="4926" width="34.5703125" style="8" customWidth="1"/>
    <col min="4927" max="5119" width="9.140625" style="8"/>
    <col min="5120" max="5120" width="7.85546875" style="8" customWidth="1"/>
    <col min="5121" max="5122" width="3" style="8" customWidth="1"/>
    <col min="5123" max="5123" width="22.5703125" style="8" customWidth="1"/>
    <col min="5124" max="5124" width="2.28515625" style="8" customWidth="1"/>
    <col min="5125" max="5130" width="0" style="8" hidden="1" customWidth="1"/>
    <col min="5131" max="5131" width="12.85546875" style="8" customWidth="1"/>
    <col min="5132" max="5134" width="0" style="8" hidden="1" customWidth="1"/>
    <col min="5135" max="5135" width="2.7109375" style="8" customWidth="1"/>
    <col min="5136" max="5141" width="0" style="8" hidden="1" customWidth="1"/>
    <col min="5142" max="5142" width="12.7109375" style="8" customWidth="1"/>
    <col min="5143" max="5145" width="0" style="8" hidden="1" customWidth="1"/>
    <col min="5146" max="5146" width="2.28515625" style="8" customWidth="1"/>
    <col min="5147" max="5152" width="0" style="8" hidden="1" customWidth="1"/>
    <col min="5153" max="5153" width="12.7109375" style="8" customWidth="1"/>
    <col min="5154" max="5156" width="0" style="8" hidden="1" customWidth="1"/>
    <col min="5157" max="5157" width="2.28515625" style="8" customWidth="1"/>
    <col min="5158" max="5158" width="12.7109375" style="8" customWidth="1"/>
    <col min="5159" max="5165" width="0" style="8" hidden="1" customWidth="1"/>
    <col min="5166" max="5166" width="12.7109375" style="8" customWidth="1"/>
    <col min="5167" max="5169" width="0" style="8" hidden="1" customWidth="1"/>
    <col min="5170" max="5170" width="2.7109375" style="8" customWidth="1"/>
    <col min="5171" max="5171" width="12.7109375" style="8" customWidth="1"/>
    <col min="5172" max="5172" width="13.140625" style="8" bestFit="1" customWidth="1"/>
    <col min="5173" max="5173" width="5.7109375" style="8" customWidth="1"/>
    <col min="5174" max="5181" width="0" style="8" hidden="1" customWidth="1"/>
    <col min="5182" max="5182" width="34.5703125" style="8" customWidth="1"/>
    <col min="5183" max="5375" width="9.140625" style="8"/>
    <col min="5376" max="5376" width="7.85546875" style="8" customWidth="1"/>
    <col min="5377" max="5378" width="3" style="8" customWidth="1"/>
    <col min="5379" max="5379" width="22.5703125" style="8" customWidth="1"/>
    <col min="5380" max="5380" width="2.28515625" style="8" customWidth="1"/>
    <col min="5381" max="5386" width="0" style="8" hidden="1" customWidth="1"/>
    <col min="5387" max="5387" width="12.85546875" style="8" customWidth="1"/>
    <col min="5388" max="5390" width="0" style="8" hidden="1" customWidth="1"/>
    <col min="5391" max="5391" width="2.7109375" style="8" customWidth="1"/>
    <col min="5392" max="5397" width="0" style="8" hidden="1" customWidth="1"/>
    <col min="5398" max="5398" width="12.7109375" style="8" customWidth="1"/>
    <col min="5399" max="5401" width="0" style="8" hidden="1" customWidth="1"/>
    <col min="5402" max="5402" width="2.28515625" style="8" customWidth="1"/>
    <col min="5403" max="5408" width="0" style="8" hidden="1" customWidth="1"/>
    <col min="5409" max="5409" width="12.7109375" style="8" customWidth="1"/>
    <col min="5410" max="5412" width="0" style="8" hidden="1" customWidth="1"/>
    <col min="5413" max="5413" width="2.28515625" style="8" customWidth="1"/>
    <col min="5414" max="5414" width="12.7109375" style="8" customWidth="1"/>
    <col min="5415" max="5421" width="0" style="8" hidden="1" customWidth="1"/>
    <col min="5422" max="5422" width="12.7109375" style="8" customWidth="1"/>
    <col min="5423" max="5425" width="0" style="8" hidden="1" customWidth="1"/>
    <col min="5426" max="5426" width="2.7109375" style="8" customWidth="1"/>
    <col min="5427" max="5427" width="12.7109375" style="8" customWidth="1"/>
    <col min="5428" max="5428" width="13.140625" style="8" bestFit="1" customWidth="1"/>
    <col min="5429" max="5429" width="5.7109375" style="8" customWidth="1"/>
    <col min="5430" max="5437" width="0" style="8" hidden="1" customWidth="1"/>
    <col min="5438" max="5438" width="34.5703125" style="8" customWidth="1"/>
    <col min="5439" max="5631" width="9.140625" style="8"/>
    <col min="5632" max="5632" width="7.85546875" style="8" customWidth="1"/>
    <col min="5633" max="5634" width="3" style="8" customWidth="1"/>
    <col min="5635" max="5635" width="22.5703125" style="8" customWidth="1"/>
    <col min="5636" max="5636" width="2.28515625" style="8" customWidth="1"/>
    <col min="5637" max="5642" width="0" style="8" hidden="1" customWidth="1"/>
    <col min="5643" max="5643" width="12.85546875" style="8" customWidth="1"/>
    <col min="5644" max="5646" width="0" style="8" hidden="1" customWidth="1"/>
    <col min="5647" max="5647" width="2.7109375" style="8" customWidth="1"/>
    <col min="5648" max="5653" width="0" style="8" hidden="1" customWidth="1"/>
    <col min="5654" max="5654" width="12.7109375" style="8" customWidth="1"/>
    <col min="5655" max="5657" width="0" style="8" hidden="1" customWidth="1"/>
    <col min="5658" max="5658" width="2.28515625" style="8" customWidth="1"/>
    <col min="5659" max="5664" width="0" style="8" hidden="1" customWidth="1"/>
    <col min="5665" max="5665" width="12.7109375" style="8" customWidth="1"/>
    <col min="5666" max="5668" width="0" style="8" hidden="1" customWidth="1"/>
    <col min="5669" max="5669" width="2.28515625" style="8" customWidth="1"/>
    <col min="5670" max="5670" width="12.7109375" style="8" customWidth="1"/>
    <col min="5671" max="5677" width="0" style="8" hidden="1" customWidth="1"/>
    <col min="5678" max="5678" width="12.7109375" style="8" customWidth="1"/>
    <col min="5679" max="5681" width="0" style="8" hidden="1" customWidth="1"/>
    <col min="5682" max="5682" width="2.7109375" style="8" customWidth="1"/>
    <col min="5683" max="5683" width="12.7109375" style="8" customWidth="1"/>
    <col min="5684" max="5684" width="13.140625" style="8" bestFit="1" customWidth="1"/>
    <col min="5685" max="5685" width="5.7109375" style="8" customWidth="1"/>
    <col min="5686" max="5693" width="0" style="8" hidden="1" customWidth="1"/>
    <col min="5694" max="5694" width="34.5703125" style="8" customWidth="1"/>
    <col min="5695" max="5887" width="9.140625" style="8"/>
    <col min="5888" max="5888" width="7.85546875" style="8" customWidth="1"/>
    <col min="5889" max="5890" width="3" style="8" customWidth="1"/>
    <col min="5891" max="5891" width="22.5703125" style="8" customWidth="1"/>
    <col min="5892" max="5892" width="2.28515625" style="8" customWidth="1"/>
    <col min="5893" max="5898" width="0" style="8" hidden="1" customWidth="1"/>
    <col min="5899" max="5899" width="12.85546875" style="8" customWidth="1"/>
    <col min="5900" max="5902" width="0" style="8" hidden="1" customWidth="1"/>
    <col min="5903" max="5903" width="2.7109375" style="8" customWidth="1"/>
    <col min="5904" max="5909" width="0" style="8" hidden="1" customWidth="1"/>
    <col min="5910" max="5910" width="12.7109375" style="8" customWidth="1"/>
    <col min="5911" max="5913" width="0" style="8" hidden="1" customWidth="1"/>
    <col min="5914" max="5914" width="2.28515625" style="8" customWidth="1"/>
    <col min="5915" max="5920" width="0" style="8" hidden="1" customWidth="1"/>
    <col min="5921" max="5921" width="12.7109375" style="8" customWidth="1"/>
    <col min="5922" max="5924" width="0" style="8" hidden="1" customWidth="1"/>
    <col min="5925" max="5925" width="2.28515625" style="8" customWidth="1"/>
    <col min="5926" max="5926" width="12.7109375" style="8" customWidth="1"/>
    <col min="5927" max="5933" width="0" style="8" hidden="1" customWidth="1"/>
    <col min="5934" max="5934" width="12.7109375" style="8" customWidth="1"/>
    <col min="5935" max="5937" width="0" style="8" hidden="1" customWidth="1"/>
    <col min="5938" max="5938" width="2.7109375" style="8" customWidth="1"/>
    <col min="5939" max="5939" width="12.7109375" style="8" customWidth="1"/>
    <col min="5940" max="5940" width="13.140625" style="8" bestFit="1" customWidth="1"/>
    <col min="5941" max="5941" width="5.7109375" style="8" customWidth="1"/>
    <col min="5942" max="5949" width="0" style="8" hidden="1" customWidth="1"/>
    <col min="5950" max="5950" width="34.5703125" style="8" customWidth="1"/>
    <col min="5951" max="6143" width="9.140625" style="8"/>
    <col min="6144" max="6144" width="7.85546875" style="8" customWidth="1"/>
    <col min="6145" max="6146" width="3" style="8" customWidth="1"/>
    <col min="6147" max="6147" width="22.5703125" style="8" customWidth="1"/>
    <col min="6148" max="6148" width="2.28515625" style="8" customWidth="1"/>
    <col min="6149" max="6154" width="0" style="8" hidden="1" customWidth="1"/>
    <col min="6155" max="6155" width="12.85546875" style="8" customWidth="1"/>
    <col min="6156" max="6158" width="0" style="8" hidden="1" customWidth="1"/>
    <col min="6159" max="6159" width="2.7109375" style="8" customWidth="1"/>
    <col min="6160" max="6165" width="0" style="8" hidden="1" customWidth="1"/>
    <col min="6166" max="6166" width="12.7109375" style="8" customWidth="1"/>
    <col min="6167" max="6169" width="0" style="8" hidden="1" customWidth="1"/>
    <col min="6170" max="6170" width="2.28515625" style="8" customWidth="1"/>
    <col min="6171" max="6176" width="0" style="8" hidden="1" customWidth="1"/>
    <col min="6177" max="6177" width="12.7109375" style="8" customWidth="1"/>
    <col min="6178" max="6180" width="0" style="8" hidden="1" customWidth="1"/>
    <col min="6181" max="6181" width="2.28515625" style="8" customWidth="1"/>
    <col min="6182" max="6182" width="12.7109375" style="8" customWidth="1"/>
    <col min="6183" max="6189" width="0" style="8" hidden="1" customWidth="1"/>
    <col min="6190" max="6190" width="12.7109375" style="8" customWidth="1"/>
    <col min="6191" max="6193" width="0" style="8" hidden="1" customWidth="1"/>
    <col min="6194" max="6194" width="2.7109375" style="8" customWidth="1"/>
    <col min="6195" max="6195" width="12.7109375" style="8" customWidth="1"/>
    <col min="6196" max="6196" width="13.140625" style="8" bestFit="1" customWidth="1"/>
    <col min="6197" max="6197" width="5.7109375" style="8" customWidth="1"/>
    <col min="6198" max="6205" width="0" style="8" hidden="1" customWidth="1"/>
    <col min="6206" max="6206" width="34.5703125" style="8" customWidth="1"/>
    <col min="6207" max="6399" width="9.140625" style="8"/>
    <col min="6400" max="6400" width="7.85546875" style="8" customWidth="1"/>
    <col min="6401" max="6402" width="3" style="8" customWidth="1"/>
    <col min="6403" max="6403" width="22.5703125" style="8" customWidth="1"/>
    <col min="6404" max="6404" width="2.28515625" style="8" customWidth="1"/>
    <col min="6405" max="6410" width="0" style="8" hidden="1" customWidth="1"/>
    <col min="6411" max="6411" width="12.85546875" style="8" customWidth="1"/>
    <col min="6412" max="6414" width="0" style="8" hidden="1" customWidth="1"/>
    <col min="6415" max="6415" width="2.7109375" style="8" customWidth="1"/>
    <col min="6416" max="6421" width="0" style="8" hidden="1" customWidth="1"/>
    <col min="6422" max="6422" width="12.7109375" style="8" customWidth="1"/>
    <col min="6423" max="6425" width="0" style="8" hidden="1" customWidth="1"/>
    <col min="6426" max="6426" width="2.28515625" style="8" customWidth="1"/>
    <col min="6427" max="6432" width="0" style="8" hidden="1" customWidth="1"/>
    <col min="6433" max="6433" width="12.7109375" style="8" customWidth="1"/>
    <col min="6434" max="6436" width="0" style="8" hidden="1" customWidth="1"/>
    <col min="6437" max="6437" width="2.28515625" style="8" customWidth="1"/>
    <col min="6438" max="6438" width="12.7109375" style="8" customWidth="1"/>
    <col min="6439" max="6445" width="0" style="8" hidden="1" customWidth="1"/>
    <col min="6446" max="6446" width="12.7109375" style="8" customWidth="1"/>
    <col min="6447" max="6449" width="0" style="8" hidden="1" customWidth="1"/>
    <col min="6450" max="6450" width="2.7109375" style="8" customWidth="1"/>
    <col min="6451" max="6451" width="12.7109375" style="8" customWidth="1"/>
    <col min="6452" max="6452" width="13.140625" style="8" bestFit="1" customWidth="1"/>
    <col min="6453" max="6453" width="5.7109375" style="8" customWidth="1"/>
    <col min="6454" max="6461" width="0" style="8" hidden="1" customWidth="1"/>
    <col min="6462" max="6462" width="34.5703125" style="8" customWidth="1"/>
    <col min="6463" max="6655" width="9.140625" style="8"/>
    <col min="6656" max="6656" width="7.85546875" style="8" customWidth="1"/>
    <col min="6657" max="6658" width="3" style="8" customWidth="1"/>
    <col min="6659" max="6659" width="22.5703125" style="8" customWidth="1"/>
    <col min="6660" max="6660" width="2.28515625" style="8" customWidth="1"/>
    <col min="6661" max="6666" width="0" style="8" hidden="1" customWidth="1"/>
    <col min="6667" max="6667" width="12.85546875" style="8" customWidth="1"/>
    <col min="6668" max="6670" width="0" style="8" hidden="1" customWidth="1"/>
    <col min="6671" max="6671" width="2.7109375" style="8" customWidth="1"/>
    <col min="6672" max="6677" width="0" style="8" hidden="1" customWidth="1"/>
    <col min="6678" max="6678" width="12.7109375" style="8" customWidth="1"/>
    <col min="6679" max="6681" width="0" style="8" hidden="1" customWidth="1"/>
    <col min="6682" max="6682" width="2.28515625" style="8" customWidth="1"/>
    <col min="6683" max="6688" width="0" style="8" hidden="1" customWidth="1"/>
    <col min="6689" max="6689" width="12.7109375" style="8" customWidth="1"/>
    <col min="6690" max="6692" width="0" style="8" hidden="1" customWidth="1"/>
    <col min="6693" max="6693" width="2.28515625" style="8" customWidth="1"/>
    <col min="6694" max="6694" width="12.7109375" style="8" customWidth="1"/>
    <col min="6695" max="6701" width="0" style="8" hidden="1" customWidth="1"/>
    <col min="6702" max="6702" width="12.7109375" style="8" customWidth="1"/>
    <col min="6703" max="6705" width="0" style="8" hidden="1" customWidth="1"/>
    <col min="6706" max="6706" width="2.7109375" style="8" customWidth="1"/>
    <col min="6707" max="6707" width="12.7109375" style="8" customWidth="1"/>
    <col min="6708" max="6708" width="13.140625" style="8" bestFit="1" customWidth="1"/>
    <col min="6709" max="6709" width="5.7109375" style="8" customWidth="1"/>
    <col min="6710" max="6717" width="0" style="8" hidden="1" customWidth="1"/>
    <col min="6718" max="6718" width="34.5703125" style="8" customWidth="1"/>
    <col min="6719" max="6911" width="9.140625" style="8"/>
    <col min="6912" max="6912" width="7.85546875" style="8" customWidth="1"/>
    <col min="6913" max="6914" width="3" style="8" customWidth="1"/>
    <col min="6915" max="6915" width="22.5703125" style="8" customWidth="1"/>
    <col min="6916" max="6916" width="2.28515625" style="8" customWidth="1"/>
    <col min="6917" max="6922" width="0" style="8" hidden="1" customWidth="1"/>
    <col min="6923" max="6923" width="12.85546875" style="8" customWidth="1"/>
    <col min="6924" max="6926" width="0" style="8" hidden="1" customWidth="1"/>
    <col min="6927" max="6927" width="2.7109375" style="8" customWidth="1"/>
    <col min="6928" max="6933" width="0" style="8" hidden="1" customWidth="1"/>
    <col min="6934" max="6934" width="12.7109375" style="8" customWidth="1"/>
    <col min="6935" max="6937" width="0" style="8" hidden="1" customWidth="1"/>
    <col min="6938" max="6938" width="2.28515625" style="8" customWidth="1"/>
    <col min="6939" max="6944" width="0" style="8" hidden="1" customWidth="1"/>
    <col min="6945" max="6945" width="12.7109375" style="8" customWidth="1"/>
    <col min="6946" max="6948" width="0" style="8" hidden="1" customWidth="1"/>
    <col min="6949" max="6949" width="2.28515625" style="8" customWidth="1"/>
    <col min="6950" max="6950" width="12.7109375" style="8" customWidth="1"/>
    <col min="6951" max="6957" width="0" style="8" hidden="1" customWidth="1"/>
    <col min="6958" max="6958" width="12.7109375" style="8" customWidth="1"/>
    <col min="6959" max="6961" width="0" style="8" hidden="1" customWidth="1"/>
    <col min="6962" max="6962" width="2.7109375" style="8" customWidth="1"/>
    <col min="6963" max="6963" width="12.7109375" style="8" customWidth="1"/>
    <col min="6964" max="6964" width="13.140625" style="8" bestFit="1" customWidth="1"/>
    <col min="6965" max="6965" width="5.7109375" style="8" customWidth="1"/>
    <col min="6966" max="6973" width="0" style="8" hidden="1" customWidth="1"/>
    <col min="6974" max="6974" width="34.5703125" style="8" customWidth="1"/>
    <col min="6975" max="7167" width="9.140625" style="8"/>
    <col min="7168" max="7168" width="7.85546875" style="8" customWidth="1"/>
    <col min="7169" max="7170" width="3" style="8" customWidth="1"/>
    <col min="7171" max="7171" width="22.5703125" style="8" customWidth="1"/>
    <col min="7172" max="7172" width="2.28515625" style="8" customWidth="1"/>
    <col min="7173" max="7178" width="0" style="8" hidden="1" customWidth="1"/>
    <col min="7179" max="7179" width="12.85546875" style="8" customWidth="1"/>
    <col min="7180" max="7182" width="0" style="8" hidden="1" customWidth="1"/>
    <col min="7183" max="7183" width="2.7109375" style="8" customWidth="1"/>
    <col min="7184" max="7189" width="0" style="8" hidden="1" customWidth="1"/>
    <col min="7190" max="7190" width="12.7109375" style="8" customWidth="1"/>
    <col min="7191" max="7193" width="0" style="8" hidden="1" customWidth="1"/>
    <col min="7194" max="7194" width="2.28515625" style="8" customWidth="1"/>
    <col min="7195" max="7200" width="0" style="8" hidden="1" customWidth="1"/>
    <col min="7201" max="7201" width="12.7109375" style="8" customWidth="1"/>
    <col min="7202" max="7204" width="0" style="8" hidden="1" customWidth="1"/>
    <col min="7205" max="7205" width="2.28515625" style="8" customWidth="1"/>
    <col min="7206" max="7206" width="12.7109375" style="8" customWidth="1"/>
    <col min="7207" max="7213" width="0" style="8" hidden="1" customWidth="1"/>
    <col min="7214" max="7214" width="12.7109375" style="8" customWidth="1"/>
    <col min="7215" max="7217" width="0" style="8" hidden="1" customWidth="1"/>
    <col min="7218" max="7218" width="2.7109375" style="8" customWidth="1"/>
    <col min="7219" max="7219" width="12.7109375" style="8" customWidth="1"/>
    <col min="7220" max="7220" width="13.140625" style="8" bestFit="1" customWidth="1"/>
    <col min="7221" max="7221" width="5.7109375" style="8" customWidth="1"/>
    <col min="7222" max="7229" width="0" style="8" hidden="1" customWidth="1"/>
    <col min="7230" max="7230" width="34.5703125" style="8" customWidth="1"/>
    <col min="7231" max="7423" width="9.140625" style="8"/>
    <col min="7424" max="7424" width="7.85546875" style="8" customWidth="1"/>
    <col min="7425" max="7426" width="3" style="8" customWidth="1"/>
    <col min="7427" max="7427" width="22.5703125" style="8" customWidth="1"/>
    <col min="7428" max="7428" width="2.28515625" style="8" customWidth="1"/>
    <col min="7429" max="7434" width="0" style="8" hidden="1" customWidth="1"/>
    <col min="7435" max="7435" width="12.85546875" style="8" customWidth="1"/>
    <col min="7436" max="7438" width="0" style="8" hidden="1" customWidth="1"/>
    <col min="7439" max="7439" width="2.7109375" style="8" customWidth="1"/>
    <col min="7440" max="7445" width="0" style="8" hidden="1" customWidth="1"/>
    <col min="7446" max="7446" width="12.7109375" style="8" customWidth="1"/>
    <col min="7447" max="7449" width="0" style="8" hidden="1" customWidth="1"/>
    <col min="7450" max="7450" width="2.28515625" style="8" customWidth="1"/>
    <col min="7451" max="7456" width="0" style="8" hidden="1" customWidth="1"/>
    <col min="7457" max="7457" width="12.7109375" style="8" customWidth="1"/>
    <col min="7458" max="7460" width="0" style="8" hidden="1" customWidth="1"/>
    <col min="7461" max="7461" width="2.28515625" style="8" customWidth="1"/>
    <col min="7462" max="7462" width="12.7109375" style="8" customWidth="1"/>
    <col min="7463" max="7469" width="0" style="8" hidden="1" customWidth="1"/>
    <col min="7470" max="7470" width="12.7109375" style="8" customWidth="1"/>
    <col min="7471" max="7473" width="0" style="8" hidden="1" customWidth="1"/>
    <col min="7474" max="7474" width="2.7109375" style="8" customWidth="1"/>
    <col min="7475" max="7475" width="12.7109375" style="8" customWidth="1"/>
    <col min="7476" max="7476" width="13.140625" style="8" bestFit="1" customWidth="1"/>
    <col min="7477" max="7477" width="5.7109375" style="8" customWidth="1"/>
    <col min="7478" max="7485" width="0" style="8" hidden="1" customWidth="1"/>
    <col min="7486" max="7486" width="34.5703125" style="8" customWidth="1"/>
    <col min="7487" max="7679" width="9.140625" style="8"/>
    <col min="7680" max="7680" width="7.85546875" style="8" customWidth="1"/>
    <col min="7681" max="7682" width="3" style="8" customWidth="1"/>
    <col min="7683" max="7683" width="22.5703125" style="8" customWidth="1"/>
    <col min="7684" max="7684" width="2.28515625" style="8" customWidth="1"/>
    <col min="7685" max="7690" width="0" style="8" hidden="1" customWidth="1"/>
    <col min="7691" max="7691" width="12.85546875" style="8" customWidth="1"/>
    <col min="7692" max="7694" width="0" style="8" hidden="1" customWidth="1"/>
    <col min="7695" max="7695" width="2.7109375" style="8" customWidth="1"/>
    <col min="7696" max="7701" width="0" style="8" hidden="1" customWidth="1"/>
    <col min="7702" max="7702" width="12.7109375" style="8" customWidth="1"/>
    <col min="7703" max="7705" width="0" style="8" hidden="1" customWidth="1"/>
    <col min="7706" max="7706" width="2.28515625" style="8" customWidth="1"/>
    <col min="7707" max="7712" width="0" style="8" hidden="1" customWidth="1"/>
    <col min="7713" max="7713" width="12.7109375" style="8" customWidth="1"/>
    <col min="7714" max="7716" width="0" style="8" hidden="1" customWidth="1"/>
    <col min="7717" max="7717" width="2.28515625" style="8" customWidth="1"/>
    <col min="7718" max="7718" width="12.7109375" style="8" customWidth="1"/>
    <col min="7719" max="7725" width="0" style="8" hidden="1" customWidth="1"/>
    <col min="7726" max="7726" width="12.7109375" style="8" customWidth="1"/>
    <col min="7727" max="7729" width="0" style="8" hidden="1" customWidth="1"/>
    <col min="7730" max="7730" width="2.7109375" style="8" customWidth="1"/>
    <col min="7731" max="7731" width="12.7109375" style="8" customWidth="1"/>
    <col min="7732" max="7732" width="13.140625" style="8" bestFit="1" customWidth="1"/>
    <col min="7733" max="7733" width="5.7109375" style="8" customWidth="1"/>
    <col min="7734" max="7741" width="0" style="8" hidden="1" customWidth="1"/>
    <col min="7742" max="7742" width="34.5703125" style="8" customWidth="1"/>
    <col min="7743" max="7935" width="9.140625" style="8"/>
    <col min="7936" max="7936" width="7.85546875" style="8" customWidth="1"/>
    <col min="7937" max="7938" width="3" style="8" customWidth="1"/>
    <col min="7939" max="7939" width="22.5703125" style="8" customWidth="1"/>
    <col min="7940" max="7940" width="2.28515625" style="8" customWidth="1"/>
    <col min="7941" max="7946" width="0" style="8" hidden="1" customWidth="1"/>
    <col min="7947" max="7947" width="12.85546875" style="8" customWidth="1"/>
    <col min="7948" max="7950" width="0" style="8" hidden="1" customWidth="1"/>
    <col min="7951" max="7951" width="2.7109375" style="8" customWidth="1"/>
    <col min="7952" max="7957" width="0" style="8" hidden="1" customWidth="1"/>
    <col min="7958" max="7958" width="12.7109375" style="8" customWidth="1"/>
    <col min="7959" max="7961" width="0" style="8" hidden="1" customWidth="1"/>
    <col min="7962" max="7962" width="2.28515625" style="8" customWidth="1"/>
    <col min="7963" max="7968" width="0" style="8" hidden="1" customWidth="1"/>
    <col min="7969" max="7969" width="12.7109375" style="8" customWidth="1"/>
    <col min="7970" max="7972" width="0" style="8" hidden="1" customWidth="1"/>
    <col min="7973" max="7973" width="2.28515625" style="8" customWidth="1"/>
    <col min="7974" max="7974" width="12.7109375" style="8" customWidth="1"/>
    <col min="7975" max="7981" width="0" style="8" hidden="1" customWidth="1"/>
    <col min="7982" max="7982" width="12.7109375" style="8" customWidth="1"/>
    <col min="7983" max="7985" width="0" style="8" hidden="1" customWidth="1"/>
    <col min="7986" max="7986" width="2.7109375" style="8" customWidth="1"/>
    <col min="7987" max="7987" width="12.7109375" style="8" customWidth="1"/>
    <col min="7988" max="7988" width="13.140625" style="8" bestFit="1" customWidth="1"/>
    <col min="7989" max="7989" width="5.7109375" style="8" customWidth="1"/>
    <col min="7990" max="7997" width="0" style="8" hidden="1" customWidth="1"/>
    <col min="7998" max="7998" width="34.5703125" style="8" customWidth="1"/>
    <col min="7999" max="8191" width="9.140625" style="8"/>
    <col min="8192" max="8192" width="7.85546875" style="8" customWidth="1"/>
    <col min="8193" max="8194" width="3" style="8" customWidth="1"/>
    <col min="8195" max="8195" width="22.5703125" style="8" customWidth="1"/>
    <col min="8196" max="8196" width="2.28515625" style="8" customWidth="1"/>
    <col min="8197" max="8202" width="0" style="8" hidden="1" customWidth="1"/>
    <col min="8203" max="8203" width="12.85546875" style="8" customWidth="1"/>
    <col min="8204" max="8206" width="0" style="8" hidden="1" customWidth="1"/>
    <col min="8207" max="8207" width="2.7109375" style="8" customWidth="1"/>
    <col min="8208" max="8213" width="0" style="8" hidden="1" customWidth="1"/>
    <col min="8214" max="8214" width="12.7109375" style="8" customWidth="1"/>
    <col min="8215" max="8217" width="0" style="8" hidden="1" customWidth="1"/>
    <col min="8218" max="8218" width="2.28515625" style="8" customWidth="1"/>
    <col min="8219" max="8224" width="0" style="8" hidden="1" customWidth="1"/>
    <col min="8225" max="8225" width="12.7109375" style="8" customWidth="1"/>
    <col min="8226" max="8228" width="0" style="8" hidden="1" customWidth="1"/>
    <col min="8229" max="8229" width="2.28515625" style="8" customWidth="1"/>
    <col min="8230" max="8230" width="12.7109375" style="8" customWidth="1"/>
    <col min="8231" max="8237" width="0" style="8" hidden="1" customWidth="1"/>
    <col min="8238" max="8238" width="12.7109375" style="8" customWidth="1"/>
    <col min="8239" max="8241" width="0" style="8" hidden="1" customWidth="1"/>
    <col min="8242" max="8242" width="2.7109375" style="8" customWidth="1"/>
    <col min="8243" max="8243" width="12.7109375" style="8" customWidth="1"/>
    <col min="8244" max="8244" width="13.140625" style="8" bestFit="1" customWidth="1"/>
    <col min="8245" max="8245" width="5.7109375" style="8" customWidth="1"/>
    <col min="8246" max="8253" width="0" style="8" hidden="1" customWidth="1"/>
    <col min="8254" max="8254" width="34.5703125" style="8" customWidth="1"/>
    <col min="8255" max="8447" width="9.140625" style="8"/>
    <col min="8448" max="8448" width="7.85546875" style="8" customWidth="1"/>
    <col min="8449" max="8450" width="3" style="8" customWidth="1"/>
    <col min="8451" max="8451" width="22.5703125" style="8" customWidth="1"/>
    <col min="8452" max="8452" width="2.28515625" style="8" customWidth="1"/>
    <col min="8453" max="8458" width="0" style="8" hidden="1" customWidth="1"/>
    <col min="8459" max="8459" width="12.85546875" style="8" customWidth="1"/>
    <col min="8460" max="8462" width="0" style="8" hidden="1" customWidth="1"/>
    <col min="8463" max="8463" width="2.7109375" style="8" customWidth="1"/>
    <col min="8464" max="8469" width="0" style="8" hidden="1" customWidth="1"/>
    <col min="8470" max="8470" width="12.7109375" style="8" customWidth="1"/>
    <col min="8471" max="8473" width="0" style="8" hidden="1" customWidth="1"/>
    <col min="8474" max="8474" width="2.28515625" style="8" customWidth="1"/>
    <col min="8475" max="8480" width="0" style="8" hidden="1" customWidth="1"/>
    <col min="8481" max="8481" width="12.7109375" style="8" customWidth="1"/>
    <col min="8482" max="8484" width="0" style="8" hidden="1" customWidth="1"/>
    <col min="8485" max="8485" width="2.28515625" style="8" customWidth="1"/>
    <col min="8486" max="8486" width="12.7109375" style="8" customWidth="1"/>
    <col min="8487" max="8493" width="0" style="8" hidden="1" customWidth="1"/>
    <col min="8494" max="8494" width="12.7109375" style="8" customWidth="1"/>
    <col min="8495" max="8497" width="0" style="8" hidden="1" customWidth="1"/>
    <col min="8498" max="8498" width="2.7109375" style="8" customWidth="1"/>
    <col min="8499" max="8499" width="12.7109375" style="8" customWidth="1"/>
    <col min="8500" max="8500" width="13.140625" style="8" bestFit="1" customWidth="1"/>
    <col min="8501" max="8501" width="5.7109375" style="8" customWidth="1"/>
    <col min="8502" max="8509" width="0" style="8" hidden="1" customWidth="1"/>
    <col min="8510" max="8510" width="34.5703125" style="8" customWidth="1"/>
    <col min="8511" max="8703" width="9.140625" style="8"/>
    <col min="8704" max="8704" width="7.85546875" style="8" customWidth="1"/>
    <col min="8705" max="8706" width="3" style="8" customWidth="1"/>
    <col min="8707" max="8707" width="22.5703125" style="8" customWidth="1"/>
    <col min="8708" max="8708" width="2.28515625" style="8" customWidth="1"/>
    <col min="8709" max="8714" width="0" style="8" hidden="1" customWidth="1"/>
    <col min="8715" max="8715" width="12.85546875" style="8" customWidth="1"/>
    <col min="8716" max="8718" width="0" style="8" hidden="1" customWidth="1"/>
    <col min="8719" max="8719" width="2.7109375" style="8" customWidth="1"/>
    <col min="8720" max="8725" width="0" style="8" hidden="1" customWidth="1"/>
    <col min="8726" max="8726" width="12.7109375" style="8" customWidth="1"/>
    <col min="8727" max="8729" width="0" style="8" hidden="1" customWidth="1"/>
    <col min="8730" max="8730" width="2.28515625" style="8" customWidth="1"/>
    <col min="8731" max="8736" width="0" style="8" hidden="1" customWidth="1"/>
    <col min="8737" max="8737" width="12.7109375" style="8" customWidth="1"/>
    <col min="8738" max="8740" width="0" style="8" hidden="1" customWidth="1"/>
    <col min="8741" max="8741" width="2.28515625" style="8" customWidth="1"/>
    <col min="8742" max="8742" width="12.7109375" style="8" customWidth="1"/>
    <col min="8743" max="8749" width="0" style="8" hidden="1" customWidth="1"/>
    <col min="8750" max="8750" width="12.7109375" style="8" customWidth="1"/>
    <col min="8751" max="8753" width="0" style="8" hidden="1" customWidth="1"/>
    <col min="8754" max="8754" width="2.7109375" style="8" customWidth="1"/>
    <col min="8755" max="8755" width="12.7109375" style="8" customWidth="1"/>
    <col min="8756" max="8756" width="13.140625" style="8" bestFit="1" customWidth="1"/>
    <col min="8757" max="8757" width="5.7109375" style="8" customWidth="1"/>
    <col min="8758" max="8765" width="0" style="8" hidden="1" customWidth="1"/>
    <col min="8766" max="8766" width="34.5703125" style="8" customWidth="1"/>
    <col min="8767" max="8959" width="9.140625" style="8"/>
    <col min="8960" max="8960" width="7.85546875" style="8" customWidth="1"/>
    <col min="8961" max="8962" width="3" style="8" customWidth="1"/>
    <col min="8963" max="8963" width="22.5703125" style="8" customWidth="1"/>
    <col min="8964" max="8964" width="2.28515625" style="8" customWidth="1"/>
    <col min="8965" max="8970" width="0" style="8" hidden="1" customWidth="1"/>
    <col min="8971" max="8971" width="12.85546875" style="8" customWidth="1"/>
    <col min="8972" max="8974" width="0" style="8" hidden="1" customWidth="1"/>
    <col min="8975" max="8975" width="2.7109375" style="8" customWidth="1"/>
    <col min="8976" max="8981" width="0" style="8" hidden="1" customWidth="1"/>
    <col min="8982" max="8982" width="12.7109375" style="8" customWidth="1"/>
    <col min="8983" max="8985" width="0" style="8" hidden="1" customWidth="1"/>
    <col min="8986" max="8986" width="2.28515625" style="8" customWidth="1"/>
    <col min="8987" max="8992" width="0" style="8" hidden="1" customWidth="1"/>
    <col min="8993" max="8993" width="12.7109375" style="8" customWidth="1"/>
    <col min="8994" max="8996" width="0" style="8" hidden="1" customWidth="1"/>
    <col min="8997" max="8997" width="2.28515625" style="8" customWidth="1"/>
    <col min="8998" max="8998" width="12.7109375" style="8" customWidth="1"/>
    <col min="8999" max="9005" width="0" style="8" hidden="1" customWidth="1"/>
    <col min="9006" max="9006" width="12.7109375" style="8" customWidth="1"/>
    <col min="9007" max="9009" width="0" style="8" hidden="1" customWidth="1"/>
    <col min="9010" max="9010" width="2.7109375" style="8" customWidth="1"/>
    <col min="9011" max="9011" width="12.7109375" style="8" customWidth="1"/>
    <col min="9012" max="9012" width="13.140625" style="8" bestFit="1" customWidth="1"/>
    <col min="9013" max="9013" width="5.7109375" style="8" customWidth="1"/>
    <col min="9014" max="9021" width="0" style="8" hidden="1" customWidth="1"/>
    <col min="9022" max="9022" width="34.5703125" style="8" customWidth="1"/>
    <col min="9023" max="9215" width="9.140625" style="8"/>
    <col min="9216" max="9216" width="7.85546875" style="8" customWidth="1"/>
    <col min="9217" max="9218" width="3" style="8" customWidth="1"/>
    <col min="9219" max="9219" width="22.5703125" style="8" customWidth="1"/>
    <col min="9220" max="9220" width="2.28515625" style="8" customWidth="1"/>
    <col min="9221" max="9226" width="0" style="8" hidden="1" customWidth="1"/>
    <col min="9227" max="9227" width="12.85546875" style="8" customWidth="1"/>
    <col min="9228" max="9230" width="0" style="8" hidden="1" customWidth="1"/>
    <col min="9231" max="9231" width="2.7109375" style="8" customWidth="1"/>
    <col min="9232" max="9237" width="0" style="8" hidden="1" customWidth="1"/>
    <col min="9238" max="9238" width="12.7109375" style="8" customWidth="1"/>
    <col min="9239" max="9241" width="0" style="8" hidden="1" customWidth="1"/>
    <col min="9242" max="9242" width="2.28515625" style="8" customWidth="1"/>
    <col min="9243" max="9248" width="0" style="8" hidden="1" customWidth="1"/>
    <col min="9249" max="9249" width="12.7109375" style="8" customWidth="1"/>
    <col min="9250" max="9252" width="0" style="8" hidden="1" customWidth="1"/>
    <col min="9253" max="9253" width="2.28515625" style="8" customWidth="1"/>
    <col min="9254" max="9254" width="12.7109375" style="8" customWidth="1"/>
    <col min="9255" max="9261" width="0" style="8" hidden="1" customWidth="1"/>
    <col min="9262" max="9262" width="12.7109375" style="8" customWidth="1"/>
    <col min="9263" max="9265" width="0" style="8" hidden="1" customWidth="1"/>
    <col min="9266" max="9266" width="2.7109375" style="8" customWidth="1"/>
    <col min="9267" max="9267" width="12.7109375" style="8" customWidth="1"/>
    <col min="9268" max="9268" width="13.140625" style="8" bestFit="1" customWidth="1"/>
    <col min="9269" max="9269" width="5.7109375" style="8" customWidth="1"/>
    <col min="9270" max="9277" width="0" style="8" hidden="1" customWidth="1"/>
    <col min="9278" max="9278" width="34.5703125" style="8" customWidth="1"/>
    <col min="9279" max="9471" width="9.140625" style="8"/>
    <col min="9472" max="9472" width="7.85546875" style="8" customWidth="1"/>
    <col min="9473" max="9474" width="3" style="8" customWidth="1"/>
    <col min="9475" max="9475" width="22.5703125" style="8" customWidth="1"/>
    <col min="9476" max="9476" width="2.28515625" style="8" customWidth="1"/>
    <col min="9477" max="9482" width="0" style="8" hidden="1" customWidth="1"/>
    <col min="9483" max="9483" width="12.85546875" style="8" customWidth="1"/>
    <col min="9484" max="9486" width="0" style="8" hidden="1" customWidth="1"/>
    <col min="9487" max="9487" width="2.7109375" style="8" customWidth="1"/>
    <col min="9488" max="9493" width="0" style="8" hidden="1" customWidth="1"/>
    <col min="9494" max="9494" width="12.7109375" style="8" customWidth="1"/>
    <col min="9495" max="9497" width="0" style="8" hidden="1" customWidth="1"/>
    <col min="9498" max="9498" width="2.28515625" style="8" customWidth="1"/>
    <col min="9499" max="9504" width="0" style="8" hidden="1" customWidth="1"/>
    <col min="9505" max="9505" width="12.7109375" style="8" customWidth="1"/>
    <col min="9506" max="9508" width="0" style="8" hidden="1" customWidth="1"/>
    <col min="9509" max="9509" width="2.28515625" style="8" customWidth="1"/>
    <col min="9510" max="9510" width="12.7109375" style="8" customWidth="1"/>
    <col min="9511" max="9517" width="0" style="8" hidden="1" customWidth="1"/>
    <col min="9518" max="9518" width="12.7109375" style="8" customWidth="1"/>
    <col min="9519" max="9521" width="0" style="8" hidden="1" customWidth="1"/>
    <col min="9522" max="9522" width="2.7109375" style="8" customWidth="1"/>
    <col min="9523" max="9523" width="12.7109375" style="8" customWidth="1"/>
    <col min="9524" max="9524" width="13.140625" style="8" bestFit="1" customWidth="1"/>
    <col min="9525" max="9525" width="5.7109375" style="8" customWidth="1"/>
    <col min="9526" max="9533" width="0" style="8" hidden="1" customWidth="1"/>
    <col min="9534" max="9534" width="34.5703125" style="8" customWidth="1"/>
    <col min="9535" max="9727" width="9.140625" style="8"/>
    <col min="9728" max="9728" width="7.85546875" style="8" customWidth="1"/>
    <col min="9729" max="9730" width="3" style="8" customWidth="1"/>
    <col min="9731" max="9731" width="22.5703125" style="8" customWidth="1"/>
    <col min="9732" max="9732" width="2.28515625" style="8" customWidth="1"/>
    <col min="9733" max="9738" width="0" style="8" hidden="1" customWidth="1"/>
    <col min="9739" max="9739" width="12.85546875" style="8" customWidth="1"/>
    <col min="9740" max="9742" width="0" style="8" hidden="1" customWidth="1"/>
    <col min="9743" max="9743" width="2.7109375" style="8" customWidth="1"/>
    <col min="9744" max="9749" width="0" style="8" hidden="1" customWidth="1"/>
    <col min="9750" max="9750" width="12.7109375" style="8" customWidth="1"/>
    <col min="9751" max="9753" width="0" style="8" hidden="1" customWidth="1"/>
    <col min="9754" max="9754" width="2.28515625" style="8" customWidth="1"/>
    <col min="9755" max="9760" width="0" style="8" hidden="1" customWidth="1"/>
    <col min="9761" max="9761" width="12.7109375" style="8" customWidth="1"/>
    <col min="9762" max="9764" width="0" style="8" hidden="1" customWidth="1"/>
    <col min="9765" max="9765" width="2.28515625" style="8" customWidth="1"/>
    <col min="9766" max="9766" width="12.7109375" style="8" customWidth="1"/>
    <col min="9767" max="9773" width="0" style="8" hidden="1" customWidth="1"/>
    <col min="9774" max="9774" width="12.7109375" style="8" customWidth="1"/>
    <col min="9775" max="9777" width="0" style="8" hidden="1" customWidth="1"/>
    <col min="9778" max="9778" width="2.7109375" style="8" customWidth="1"/>
    <col min="9779" max="9779" width="12.7109375" style="8" customWidth="1"/>
    <col min="9780" max="9780" width="13.140625" style="8" bestFit="1" customWidth="1"/>
    <col min="9781" max="9781" width="5.7109375" style="8" customWidth="1"/>
    <col min="9782" max="9789" width="0" style="8" hidden="1" customWidth="1"/>
    <col min="9790" max="9790" width="34.5703125" style="8" customWidth="1"/>
    <col min="9791" max="9983" width="9.140625" style="8"/>
    <col min="9984" max="9984" width="7.85546875" style="8" customWidth="1"/>
    <col min="9985" max="9986" width="3" style="8" customWidth="1"/>
    <col min="9987" max="9987" width="22.5703125" style="8" customWidth="1"/>
    <col min="9988" max="9988" width="2.28515625" style="8" customWidth="1"/>
    <col min="9989" max="9994" width="0" style="8" hidden="1" customWidth="1"/>
    <col min="9995" max="9995" width="12.85546875" style="8" customWidth="1"/>
    <col min="9996" max="9998" width="0" style="8" hidden="1" customWidth="1"/>
    <col min="9999" max="9999" width="2.7109375" style="8" customWidth="1"/>
    <col min="10000" max="10005" width="0" style="8" hidden="1" customWidth="1"/>
    <col min="10006" max="10006" width="12.7109375" style="8" customWidth="1"/>
    <col min="10007" max="10009" width="0" style="8" hidden="1" customWidth="1"/>
    <col min="10010" max="10010" width="2.28515625" style="8" customWidth="1"/>
    <col min="10011" max="10016" width="0" style="8" hidden="1" customWidth="1"/>
    <col min="10017" max="10017" width="12.7109375" style="8" customWidth="1"/>
    <col min="10018" max="10020" width="0" style="8" hidden="1" customWidth="1"/>
    <col min="10021" max="10021" width="2.28515625" style="8" customWidth="1"/>
    <col min="10022" max="10022" width="12.7109375" style="8" customWidth="1"/>
    <col min="10023" max="10029" width="0" style="8" hidden="1" customWidth="1"/>
    <col min="10030" max="10030" width="12.7109375" style="8" customWidth="1"/>
    <col min="10031" max="10033" width="0" style="8" hidden="1" customWidth="1"/>
    <col min="10034" max="10034" width="2.7109375" style="8" customWidth="1"/>
    <col min="10035" max="10035" width="12.7109375" style="8" customWidth="1"/>
    <col min="10036" max="10036" width="13.140625" style="8" bestFit="1" customWidth="1"/>
    <col min="10037" max="10037" width="5.7109375" style="8" customWidth="1"/>
    <col min="10038" max="10045" width="0" style="8" hidden="1" customWidth="1"/>
    <col min="10046" max="10046" width="34.5703125" style="8" customWidth="1"/>
    <col min="10047" max="10239" width="9.140625" style="8"/>
    <col min="10240" max="10240" width="7.85546875" style="8" customWidth="1"/>
    <col min="10241" max="10242" width="3" style="8" customWidth="1"/>
    <col min="10243" max="10243" width="22.5703125" style="8" customWidth="1"/>
    <col min="10244" max="10244" width="2.28515625" style="8" customWidth="1"/>
    <col min="10245" max="10250" width="0" style="8" hidden="1" customWidth="1"/>
    <col min="10251" max="10251" width="12.85546875" style="8" customWidth="1"/>
    <col min="10252" max="10254" width="0" style="8" hidden="1" customWidth="1"/>
    <col min="10255" max="10255" width="2.7109375" style="8" customWidth="1"/>
    <col min="10256" max="10261" width="0" style="8" hidden="1" customWidth="1"/>
    <col min="10262" max="10262" width="12.7109375" style="8" customWidth="1"/>
    <col min="10263" max="10265" width="0" style="8" hidden="1" customWidth="1"/>
    <col min="10266" max="10266" width="2.28515625" style="8" customWidth="1"/>
    <col min="10267" max="10272" width="0" style="8" hidden="1" customWidth="1"/>
    <col min="10273" max="10273" width="12.7109375" style="8" customWidth="1"/>
    <col min="10274" max="10276" width="0" style="8" hidden="1" customWidth="1"/>
    <col min="10277" max="10277" width="2.28515625" style="8" customWidth="1"/>
    <col min="10278" max="10278" width="12.7109375" style="8" customWidth="1"/>
    <col min="10279" max="10285" width="0" style="8" hidden="1" customWidth="1"/>
    <col min="10286" max="10286" width="12.7109375" style="8" customWidth="1"/>
    <col min="10287" max="10289" width="0" style="8" hidden="1" customWidth="1"/>
    <col min="10290" max="10290" width="2.7109375" style="8" customWidth="1"/>
    <col min="10291" max="10291" width="12.7109375" style="8" customWidth="1"/>
    <col min="10292" max="10292" width="13.140625" style="8" bestFit="1" customWidth="1"/>
    <col min="10293" max="10293" width="5.7109375" style="8" customWidth="1"/>
    <col min="10294" max="10301" width="0" style="8" hidden="1" customWidth="1"/>
    <col min="10302" max="10302" width="34.5703125" style="8" customWidth="1"/>
    <col min="10303" max="10495" width="9.140625" style="8"/>
    <col min="10496" max="10496" width="7.85546875" style="8" customWidth="1"/>
    <col min="10497" max="10498" width="3" style="8" customWidth="1"/>
    <col min="10499" max="10499" width="22.5703125" style="8" customWidth="1"/>
    <col min="10500" max="10500" width="2.28515625" style="8" customWidth="1"/>
    <col min="10501" max="10506" width="0" style="8" hidden="1" customWidth="1"/>
    <col min="10507" max="10507" width="12.85546875" style="8" customWidth="1"/>
    <col min="10508" max="10510" width="0" style="8" hidden="1" customWidth="1"/>
    <col min="10511" max="10511" width="2.7109375" style="8" customWidth="1"/>
    <col min="10512" max="10517" width="0" style="8" hidden="1" customWidth="1"/>
    <col min="10518" max="10518" width="12.7109375" style="8" customWidth="1"/>
    <col min="10519" max="10521" width="0" style="8" hidden="1" customWidth="1"/>
    <col min="10522" max="10522" width="2.28515625" style="8" customWidth="1"/>
    <col min="10523" max="10528" width="0" style="8" hidden="1" customWidth="1"/>
    <col min="10529" max="10529" width="12.7109375" style="8" customWidth="1"/>
    <col min="10530" max="10532" width="0" style="8" hidden="1" customWidth="1"/>
    <col min="10533" max="10533" width="2.28515625" style="8" customWidth="1"/>
    <col min="10534" max="10534" width="12.7109375" style="8" customWidth="1"/>
    <col min="10535" max="10541" width="0" style="8" hidden="1" customWidth="1"/>
    <col min="10542" max="10542" width="12.7109375" style="8" customWidth="1"/>
    <col min="10543" max="10545" width="0" style="8" hidden="1" customWidth="1"/>
    <col min="10546" max="10546" width="2.7109375" style="8" customWidth="1"/>
    <col min="10547" max="10547" width="12.7109375" style="8" customWidth="1"/>
    <col min="10548" max="10548" width="13.140625" style="8" bestFit="1" customWidth="1"/>
    <col min="10549" max="10549" width="5.7109375" style="8" customWidth="1"/>
    <col min="10550" max="10557" width="0" style="8" hidden="1" customWidth="1"/>
    <col min="10558" max="10558" width="34.5703125" style="8" customWidth="1"/>
    <col min="10559" max="10751" width="9.140625" style="8"/>
    <col min="10752" max="10752" width="7.85546875" style="8" customWidth="1"/>
    <col min="10753" max="10754" width="3" style="8" customWidth="1"/>
    <col min="10755" max="10755" width="22.5703125" style="8" customWidth="1"/>
    <col min="10756" max="10756" width="2.28515625" style="8" customWidth="1"/>
    <col min="10757" max="10762" width="0" style="8" hidden="1" customWidth="1"/>
    <col min="10763" max="10763" width="12.85546875" style="8" customWidth="1"/>
    <col min="10764" max="10766" width="0" style="8" hidden="1" customWidth="1"/>
    <col min="10767" max="10767" width="2.7109375" style="8" customWidth="1"/>
    <col min="10768" max="10773" width="0" style="8" hidden="1" customWidth="1"/>
    <col min="10774" max="10774" width="12.7109375" style="8" customWidth="1"/>
    <col min="10775" max="10777" width="0" style="8" hidden="1" customWidth="1"/>
    <col min="10778" max="10778" width="2.28515625" style="8" customWidth="1"/>
    <col min="10779" max="10784" width="0" style="8" hidden="1" customWidth="1"/>
    <col min="10785" max="10785" width="12.7109375" style="8" customWidth="1"/>
    <col min="10786" max="10788" width="0" style="8" hidden="1" customWidth="1"/>
    <col min="10789" max="10789" width="2.28515625" style="8" customWidth="1"/>
    <col min="10790" max="10790" width="12.7109375" style="8" customWidth="1"/>
    <col min="10791" max="10797" width="0" style="8" hidden="1" customWidth="1"/>
    <col min="10798" max="10798" width="12.7109375" style="8" customWidth="1"/>
    <col min="10799" max="10801" width="0" style="8" hidden="1" customWidth="1"/>
    <col min="10802" max="10802" width="2.7109375" style="8" customWidth="1"/>
    <col min="10803" max="10803" width="12.7109375" style="8" customWidth="1"/>
    <col min="10804" max="10804" width="13.140625" style="8" bestFit="1" customWidth="1"/>
    <col min="10805" max="10805" width="5.7109375" style="8" customWidth="1"/>
    <col min="10806" max="10813" width="0" style="8" hidden="1" customWidth="1"/>
    <col min="10814" max="10814" width="34.5703125" style="8" customWidth="1"/>
    <col min="10815" max="11007" width="9.140625" style="8"/>
    <col min="11008" max="11008" width="7.85546875" style="8" customWidth="1"/>
    <col min="11009" max="11010" width="3" style="8" customWidth="1"/>
    <col min="11011" max="11011" width="22.5703125" style="8" customWidth="1"/>
    <col min="11012" max="11012" width="2.28515625" style="8" customWidth="1"/>
    <col min="11013" max="11018" width="0" style="8" hidden="1" customWidth="1"/>
    <col min="11019" max="11019" width="12.85546875" style="8" customWidth="1"/>
    <col min="11020" max="11022" width="0" style="8" hidden="1" customWidth="1"/>
    <col min="11023" max="11023" width="2.7109375" style="8" customWidth="1"/>
    <col min="11024" max="11029" width="0" style="8" hidden="1" customWidth="1"/>
    <col min="11030" max="11030" width="12.7109375" style="8" customWidth="1"/>
    <col min="11031" max="11033" width="0" style="8" hidden="1" customWidth="1"/>
    <col min="11034" max="11034" width="2.28515625" style="8" customWidth="1"/>
    <col min="11035" max="11040" width="0" style="8" hidden="1" customWidth="1"/>
    <col min="11041" max="11041" width="12.7109375" style="8" customWidth="1"/>
    <col min="11042" max="11044" width="0" style="8" hidden="1" customWidth="1"/>
    <col min="11045" max="11045" width="2.28515625" style="8" customWidth="1"/>
    <col min="11046" max="11046" width="12.7109375" style="8" customWidth="1"/>
    <col min="11047" max="11053" width="0" style="8" hidden="1" customWidth="1"/>
    <col min="11054" max="11054" width="12.7109375" style="8" customWidth="1"/>
    <col min="11055" max="11057" width="0" style="8" hidden="1" customWidth="1"/>
    <col min="11058" max="11058" width="2.7109375" style="8" customWidth="1"/>
    <col min="11059" max="11059" width="12.7109375" style="8" customWidth="1"/>
    <col min="11060" max="11060" width="13.140625" style="8" bestFit="1" customWidth="1"/>
    <col min="11061" max="11061" width="5.7109375" style="8" customWidth="1"/>
    <col min="11062" max="11069" width="0" style="8" hidden="1" customWidth="1"/>
    <col min="11070" max="11070" width="34.5703125" style="8" customWidth="1"/>
    <col min="11071" max="11263" width="9.140625" style="8"/>
    <col min="11264" max="11264" width="7.85546875" style="8" customWidth="1"/>
    <col min="11265" max="11266" width="3" style="8" customWidth="1"/>
    <col min="11267" max="11267" width="22.5703125" style="8" customWidth="1"/>
    <col min="11268" max="11268" width="2.28515625" style="8" customWidth="1"/>
    <col min="11269" max="11274" width="0" style="8" hidden="1" customWidth="1"/>
    <col min="11275" max="11275" width="12.85546875" style="8" customWidth="1"/>
    <col min="11276" max="11278" width="0" style="8" hidden="1" customWidth="1"/>
    <col min="11279" max="11279" width="2.7109375" style="8" customWidth="1"/>
    <col min="11280" max="11285" width="0" style="8" hidden="1" customWidth="1"/>
    <col min="11286" max="11286" width="12.7109375" style="8" customWidth="1"/>
    <col min="11287" max="11289" width="0" style="8" hidden="1" customWidth="1"/>
    <col min="11290" max="11290" width="2.28515625" style="8" customWidth="1"/>
    <col min="11291" max="11296" width="0" style="8" hidden="1" customWidth="1"/>
    <col min="11297" max="11297" width="12.7109375" style="8" customWidth="1"/>
    <col min="11298" max="11300" width="0" style="8" hidden="1" customWidth="1"/>
    <col min="11301" max="11301" width="2.28515625" style="8" customWidth="1"/>
    <col min="11302" max="11302" width="12.7109375" style="8" customWidth="1"/>
    <col min="11303" max="11309" width="0" style="8" hidden="1" customWidth="1"/>
    <col min="11310" max="11310" width="12.7109375" style="8" customWidth="1"/>
    <col min="11311" max="11313" width="0" style="8" hidden="1" customWidth="1"/>
    <col min="11314" max="11314" width="2.7109375" style="8" customWidth="1"/>
    <col min="11315" max="11315" width="12.7109375" style="8" customWidth="1"/>
    <col min="11316" max="11316" width="13.140625" style="8" bestFit="1" customWidth="1"/>
    <col min="11317" max="11317" width="5.7109375" style="8" customWidth="1"/>
    <col min="11318" max="11325" width="0" style="8" hidden="1" customWidth="1"/>
    <col min="11326" max="11326" width="34.5703125" style="8" customWidth="1"/>
    <col min="11327" max="11519" width="9.140625" style="8"/>
    <col min="11520" max="11520" width="7.85546875" style="8" customWidth="1"/>
    <col min="11521" max="11522" width="3" style="8" customWidth="1"/>
    <col min="11523" max="11523" width="22.5703125" style="8" customWidth="1"/>
    <col min="11524" max="11524" width="2.28515625" style="8" customWidth="1"/>
    <col min="11525" max="11530" width="0" style="8" hidden="1" customWidth="1"/>
    <col min="11531" max="11531" width="12.85546875" style="8" customWidth="1"/>
    <col min="11532" max="11534" width="0" style="8" hidden="1" customWidth="1"/>
    <col min="11535" max="11535" width="2.7109375" style="8" customWidth="1"/>
    <col min="11536" max="11541" width="0" style="8" hidden="1" customWidth="1"/>
    <col min="11542" max="11542" width="12.7109375" style="8" customWidth="1"/>
    <col min="11543" max="11545" width="0" style="8" hidden="1" customWidth="1"/>
    <col min="11546" max="11546" width="2.28515625" style="8" customWidth="1"/>
    <col min="11547" max="11552" width="0" style="8" hidden="1" customWidth="1"/>
    <col min="11553" max="11553" width="12.7109375" style="8" customWidth="1"/>
    <col min="11554" max="11556" width="0" style="8" hidden="1" customWidth="1"/>
    <col min="11557" max="11557" width="2.28515625" style="8" customWidth="1"/>
    <col min="11558" max="11558" width="12.7109375" style="8" customWidth="1"/>
    <col min="11559" max="11565" width="0" style="8" hidden="1" customWidth="1"/>
    <col min="11566" max="11566" width="12.7109375" style="8" customWidth="1"/>
    <col min="11567" max="11569" width="0" style="8" hidden="1" customWidth="1"/>
    <col min="11570" max="11570" width="2.7109375" style="8" customWidth="1"/>
    <col min="11571" max="11571" width="12.7109375" style="8" customWidth="1"/>
    <col min="11572" max="11572" width="13.140625" style="8" bestFit="1" customWidth="1"/>
    <col min="11573" max="11573" width="5.7109375" style="8" customWidth="1"/>
    <col min="11574" max="11581" width="0" style="8" hidden="1" customWidth="1"/>
    <col min="11582" max="11582" width="34.5703125" style="8" customWidth="1"/>
    <col min="11583" max="11775" width="9.140625" style="8"/>
    <col min="11776" max="11776" width="7.85546875" style="8" customWidth="1"/>
    <col min="11777" max="11778" width="3" style="8" customWidth="1"/>
    <col min="11779" max="11779" width="22.5703125" style="8" customWidth="1"/>
    <col min="11780" max="11780" width="2.28515625" style="8" customWidth="1"/>
    <col min="11781" max="11786" width="0" style="8" hidden="1" customWidth="1"/>
    <col min="11787" max="11787" width="12.85546875" style="8" customWidth="1"/>
    <col min="11788" max="11790" width="0" style="8" hidden="1" customWidth="1"/>
    <col min="11791" max="11791" width="2.7109375" style="8" customWidth="1"/>
    <col min="11792" max="11797" width="0" style="8" hidden="1" customWidth="1"/>
    <col min="11798" max="11798" width="12.7109375" style="8" customWidth="1"/>
    <col min="11799" max="11801" width="0" style="8" hidden="1" customWidth="1"/>
    <col min="11802" max="11802" width="2.28515625" style="8" customWidth="1"/>
    <col min="11803" max="11808" width="0" style="8" hidden="1" customWidth="1"/>
    <col min="11809" max="11809" width="12.7109375" style="8" customWidth="1"/>
    <col min="11810" max="11812" width="0" style="8" hidden="1" customWidth="1"/>
    <col min="11813" max="11813" width="2.28515625" style="8" customWidth="1"/>
    <col min="11814" max="11814" width="12.7109375" style="8" customWidth="1"/>
    <col min="11815" max="11821" width="0" style="8" hidden="1" customWidth="1"/>
    <col min="11822" max="11822" width="12.7109375" style="8" customWidth="1"/>
    <col min="11823" max="11825" width="0" style="8" hidden="1" customWidth="1"/>
    <col min="11826" max="11826" width="2.7109375" style="8" customWidth="1"/>
    <col min="11827" max="11827" width="12.7109375" style="8" customWidth="1"/>
    <col min="11828" max="11828" width="13.140625" style="8" bestFit="1" customWidth="1"/>
    <col min="11829" max="11829" width="5.7109375" style="8" customWidth="1"/>
    <col min="11830" max="11837" width="0" style="8" hidden="1" customWidth="1"/>
    <col min="11838" max="11838" width="34.5703125" style="8" customWidth="1"/>
    <col min="11839" max="12031" width="9.140625" style="8"/>
    <col min="12032" max="12032" width="7.85546875" style="8" customWidth="1"/>
    <col min="12033" max="12034" width="3" style="8" customWidth="1"/>
    <col min="12035" max="12035" width="22.5703125" style="8" customWidth="1"/>
    <col min="12036" max="12036" width="2.28515625" style="8" customWidth="1"/>
    <col min="12037" max="12042" width="0" style="8" hidden="1" customWidth="1"/>
    <col min="12043" max="12043" width="12.85546875" style="8" customWidth="1"/>
    <col min="12044" max="12046" width="0" style="8" hidden="1" customWidth="1"/>
    <col min="12047" max="12047" width="2.7109375" style="8" customWidth="1"/>
    <col min="12048" max="12053" width="0" style="8" hidden="1" customWidth="1"/>
    <col min="12054" max="12054" width="12.7109375" style="8" customWidth="1"/>
    <col min="12055" max="12057" width="0" style="8" hidden="1" customWidth="1"/>
    <col min="12058" max="12058" width="2.28515625" style="8" customWidth="1"/>
    <col min="12059" max="12064" width="0" style="8" hidden="1" customWidth="1"/>
    <col min="12065" max="12065" width="12.7109375" style="8" customWidth="1"/>
    <col min="12066" max="12068" width="0" style="8" hidden="1" customWidth="1"/>
    <col min="12069" max="12069" width="2.28515625" style="8" customWidth="1"/>
    <col min="12070" max="12070" width="12.7109375" style="8" customWidth="1"/>
    <col min="12071" max="12077" width="0" style="8" hidden="1" customWidth="1"/>
    <col min="12078" max="12078" width="12.7109375" style="8" customWidth="1"/>
    <col min="12079" max="12081" width="0" style="8" hidden="1" customWidth="1"/>
    <col min="12082" max="12082" width="2.7109375" style="8" customWidth="1"/>
    <col min="12083" max="12083" width="12.7109375" style="8" customWidth="1"/>
    <col min="12084" max="12084" width="13.140625" style="8" bestFit="1" customWidth="1"/>
    <col min="12085" max="12085" width="5.7109375" style="8" customWidth="1"/>
    <col min="12086" max="12093" width="0" style="8" hidden="1" customWidth="1"/>
    <col min="12094" max="12094" width="34.5703125" style="8" customWidth="1"/>
    <col min="12095" max="12287" width="9.140625" style="8"/>
    <col min="12288" max="12288" width="7.85546875" style="8" customWidth="1"/>
    <col min="12289" max="12290" width="3" style="8" customWidth="1"/>
    <col min="12291" max="12291" width="22.5703125" style="8" customWidth="1"/>
    <col min="12292" max="12292" width="2.28515625" style="8" customWidth="1"/>
    <col min="12293" max="12298" width="0" style="8" hidden="1" customWidth="1"/>
    <col min="12299" max="12299" width="12.85546875" style="8" customWidth="1"/>
    <col min="12300" max="12302" width="0" style="8" hidden="1" customWidth="1"/>
    <col min="12303" max="12303" width="2.7109375" style="8" customWidth="1"/>
    <col min="12304" max="12309" width="0" style="8" hidden="1" customWidth="1"/>
    <col min="12310" max="12310" width="12.7109375" style="8" customWidth="1"/>
    <col min="12311" max="12313" width="0" style="8" hidden="1" customWidth="1"/>
    <col min="12314" max="12314" width="2.28515625" style="8" customWidth="1"/>
    <col min="12315" max="12320" width="0" style="8" hidden="1" customWidth="1"/>
    <col min="12321" max="12321" width="12.7109375" style="8" customWidth="1"/>
    <col min="12322" max="12324" width="0" style="8" hidden="1" customWidth="1"/>
    <col min="12325" max="12325" width="2.28515625" style="8" customWidth="1"/>
    <col min="12326" max="12326" width="12.7109375" style="8" customWidth="1"/>
    <col min="12327" max="12333" width="0" style="8" hidden="1" customWidth="1"/>
    <col min="12334" max="12334" width="12.7109375" style="8" customWidth="1"/>
    <col min="12335" max="12337" width="0" style="8" hidden="1" customWidth="1"/>
    <col min="12338" max="12338" width="2.7109375" style="8" customWidth="1"/>
    <col min="12339" max="12339" width="12.7109375" style="8" customWidth="1"/>
    <col min="12340" max="12340" width="13.140625" style="8" bestFit="1" customWidth="1"/>
    <col min="12341" max="12341" width="5.7109375" style="8" customWidth="1"/>
    <col min="12342" max="12349" width="0" style="8" hidden="1" customWidth="1"/>
    <col min="12350" max="12350" width="34.5703125" style="8" customWidth="1"/>
    <col min="12351" max="12543" width="9.140625" style="8"/>
    <col min="12544" max="12544" width="7.85546875" style="8" customWidth="1"/>
    <col min="12545" max="12546" width="3" style="8" customWidth="1"/>
    <col min="12547" max="12547" width="22.5703125" style="8" customWidth="1"/>
    <col min="12548" max="12548" width="2.28515625" style="8" customWidth="1"/>
    <col min="12549" max="12554" width="0" style="8" hidden="1" customWidth="1"/>
    <col min="12555" max="12555" width="12.85546875" style="8" customWidth="1"/>
    <col min="12556" max="12558" width="0" style="8" hidden="1" customWidth="1"/>
    <col min="12559" max="12559" width="2.7109375" style="8" customWidth="1"/>
    <col min="12560" max="12565" width="0" style="8" hidden="1" customWidth="1"/>
    <col min="12566" max="12566" width="12.7109375" style="8" customWidth="1"/>
    <col min="12567" max="12569" width="0" style="8" hidden="1" customWidth="1"/>
    <col min="12570" max="12570" width="2.28515625" style="8" customWidth="1"/>
    <col min="12571" max="12576" width="0" style="8" hidden="1" customWidth="1"/>
    <col min="12577" max="12577" width="12.7109375" style="8" customWidth="1"/>
    <col min="12578" max="12580" width="0" style="8" hidden="1" customWidth="1"/>
    <col min="12581" max="12581" width="2.28515625" style="8" customWidth="1"/>
    <col min="12582" max="12582" width="12.7109375" style="8" customWidth="1"/>
    <col min="12583" max="12589" width="0" style="8" hidden="1" customWidth="1"/>
    <col min="12590" max="12590" width="12.7109375" style="8" customWidth="1"/>
    <col min="12591" max="12593" width="0" style="8" hidden="1" customWidth="1"/>
    <col min="12594" max="12594" width="2.7109375" style="8" customWidth="1"/>
    <col min="12595" max="12595" width="12.7109375" style="8" customWidth="1"/>
    <col min="12596" max="12596" width="13.140625" style="8" bestFit="1" customWidth="1"/>
    <col min="12597" max="12597" width="5.7109375" style="8" customWidth="1"/>
    <col min="12598" max="12605" width="0" style="8" hidden="1" customWidth="1"/>
    <col min="12606" max="12606" width="34.5703125" style="8" customWidth="1"/>
    <col min="12607" max="12799" width="9.140625" style="8"/>
    <col min="12800" max="12800" width="7.85546875" style="8" customWidth="1"/>
    <col min="12801" max="12802" width="3" style="8" customWidth="1"/>
    <col min="12803" max="12803" width="22.5703125" style="8" customWidth="1"/>
    <col min="12804" max="12804" width="2.28515625" style="8" customWidth="1"/>
    <col min="12805" max="12810" width="0" style="8" hidden="1" customWidth="1"/>
    <col min="12811" max="12811" width="12.85546875" style="8" customWidth="1"/>
    <col min="12812" max="12814" width="0" style="8" hidden="1" customWidth="1"/>
    <col min="12815" max="12815" width="2.7109375" style="8" customWidth="1"/>
    <col min="12816" max="12821" width="0" style="8" hidden="1" customWidth="1"/>
    <col min="12822" max="12822" width="12.7109375" style="8" customWidth="1"/>
    <col min="12823" max="12825" width="0" style="8" hidden="1" customWidth="1"/>
    <col min="12826" max="12826" width="2.28515625" style="8" customWidth="1"/>
    <col min="12827" max="12832" width="0" style="8" hidden="1" customWidth="1"/>
    <col min="12833" max="12833" width="12.7109375" style="8" customWidth="1"/>
    <col min="12834" max="12836" width="0" style="8" hidden="1" customWidth="1"/>
    <col min="12837" max="12837" width="2.28515625" style="8" customWidth="1"/>
    <col min="12838" max="12838" width="12.7109375" style="8" customWidth="1"/>
    <col min="12839" max="12845" width="0" style="8" hidden="1" customWidth="1"/>
    <col min="12846" max="12846" width="12.7109375" style="8" customWidth="1"/>
    <col min="12847" max="12849" width="0" style="8" hidden="1" customWidth="1"/>
    <col min="12850" max="12850" width="2.7109375" style="8" customWidth="1"/>
    <col min="12851" max="12851" width="12.7109375" style="8" customWidth="1"/>
    <col min="12852" max="12852" width="13.140625" style="8" bestFit="1" customWidth="1"/>
    <col min="12853" max="12853" width="5.7109375" style="8" customWidth="1"/>
    <col min="12854" max="12861" width="0" style="8" hidden="1" customWidth="1"/>
    <col min="12862" max="12862" width="34.5703125" style="8" customWidth="1"/>
    <col min="12863" max="13055" width="9.140625" style="8"/>
    <col min="13056" max="13056" width="7.85546875" style="8" customWidth="1"/>
    <col min="13057" max="13058" width="3" style="8" customWidth="1"/>
    <col min="13059" max="13059" width="22.5703125" style="8" customWidth="1"/>
    <col min="13060" max="13060" width="2.28515625" style="8" customWidth="1"/>
    <col min="13061" max="13066" width="0" style="8" hidden="1" customWidth="1"/>
    <col min="13067" max="13067" width="12.85546875" style="8" customWidth="1"/>
    <col min="13068" max="13070" width="0" style="8" hidden="1" customWidth="1"/>
    <col min="13071" max="13071" width="2.7109375" style="8" customWidth="1"/>
    <col min="13072" max="13077" width="0" style="8" hidden="1" customWidth="1"/>
    <col min="13078" max="13078" width="12.7109375" style="8" customWidth="1"/>
    <col min="13079" max="13081" width="0" style="8" hidden="1" customWidth="1"/>
    <col min="13082" max="13082" width="2.28515625" style="8" customWidth="1"/>
    <col min="13083" max="13088" width="0" style="8" hidden="1" customWidth="1"/>
    <col min="13089" max="13089" width="12.7109375" style="8" customWidth="1"/>
    <col min="13090" max="13092" width="0" style="8" hidden="1" customWidth="1"/>
    <col min="13093" max="13093" width="2.28515625" style="8" customWidth="1"/>
    <col min="13094" max="13094" width="12.7109375" style="8" customWidth="1"/>
    <col min="13095" max="13101" width="0" style="8" hidden="1" customWidth="1"/>
    <col min="13102" max="13102" width="12.7109375" style="8" customWidth="1"/>
    <col min="13103" max="13105" width="0" style="8" hidden="1" customWidth="1"/>
    <col min="13106" max="13106" width="2.7109375" style="8" customWidth="1"/>
    <col min="13107" max="13107" width="12.7109375" style="8" customWidth="1"/>
    <col min="13108" max="13108" width="13.140625" style="8" bestFit="1" customWidth="1"/>
    <col min="13109" max="13109" width="5.7109375" style="8" customWidth="1"/>
    <col min="13110" max="13117" width="0" style="8" hidden="1" customWidth="1"/>
    <col min="13118" max="13118" width="34.5703125" style="8" customWidth="1"/>
    <col min="13119" max="13311" width="9.140625" style="8"/>
    <col min="13312" max="13312" width="7.85546875" style="8" customWidth="1"/>
    <col min="13313" max="13314" width="3" style="8" customWidth="1"/>
    <col min="13315" max="13315" width="22.5703125" style="8" customWidth="1"/>
    <col min="13316" max="13316" width="2.28515625" style="8" customWidth="1"/>
    <col min="13317" max="13322" width="0" style="8" hidden="1" customWidth="1"/>
    <col min="13323" max="13323" width="12.85546875" style="8" customWidth="1"/>
    <col min="13324" max="13326" width="0" style="8" hidden="1" customWidth="1"/>
    <col min="13327" max="13327" width="2.7109375" style="8" customWidth="1"/>
    <col min="13328" max="13333" width="0" style="8" hidden="1" customWidth="1"/>
    <col min="13334" max="13334" width="12.7109375" style="8" customWidth="1"/>
    <col min="13335" max="13337" width="0" style="8" hidden="1" customWidth="1"/>
    <col min="13338" max="13338" width="2.28515625" style="8" customWidth="1"/>
    <col min="13339" max="13344" width="0" style="8" hidden="1" customWidth="1"/>
    <col min="13345" max="13345" width="12.7109375" style="8" customWidth="1"/>
    <col min="13346" max="13348" width="0" style="8" hidden="1" customWidth="1"/>
    <col min="13349" max="13349" width="2.28515625" style="8" customWidth="1"/>
    <col min="13350" max="13350" width="12.7109375" style="8" customWidth="1"/>
    <col min="13351" max="13357" width="0" style="8" hidden="1" customWidth="1"/>
    <col min="13358" max="13358" width="12.7109375" style="8" customWidth="1"/>
    <col min="13359" max="13361" width="0" style="8" hidden="1" customWidth="1"/>
    <col min="13362" max="13362" width="2.7109375" style="8" customWidth="1"/>
    <col min="13363" max="13363" width="12.7109375" style="8" customWidth="1"/>
    <col min="13364" max="13364" width="13.140625" style="8" bestFit="1" customWidth="1"/>
    <col min="13365" max="13365" width="5.7109375" style="8" customWidth="1"/>
    <col min="13366" max="13373" width="0" style="8" hidden="1" customWidth="1"/>
    <col min="13374" max="13374" width="34.5703125" style="8" customWidth="1"/>
    <col min="13375" max="13567" width="9.140625" style="8"/>
    <col min="13568" max="13568" width="7.85546875" style="8" customWidth="1"/>
    <col min="13569" max="13570" width="3" style="8" customWidth="1"/>
    <col min="13571" max="13571" width="22.5703125" style="8" customWidth="1"/>
    <col min="13572" max="13572" width="2.28515625" style="8" customWidth="1"/>
    <col min="13573" max="13578" width="0" style="8" hidden="1" customWidth="1"/>
    <col min="13579" max="13579" width="12.85546875" style="8" customWidth="1"/>
    <col min="13580" max="13582" width="0" style="8" hidden="1" customWidth="1"/>
    <col min="13583" max="13583" width="2.7109375" style="8" customWidth="1"/>
    <col min="13584" max="13589" width="0" style="8" hidden="1" customWidth="1"/>
    <col min="13590" max="13590" width="12.7109375" style="8" customWidth="1"/>
    <col min="13591" max="13593" width="0" style="8" hidden="1" customWidth="1"/>
    <col min="13594" max="13594" width="2.28515625" style="8" customWidth="1"/>
    <col min="13595" max="13600" width="0" style="8" hidden="1" customWidth="1"/>
    <col min="13601" max="13601" width="12.7109375" style="8" customWidth="1"/>
    <col min="13602" max="13604" width="0" style="8" hidden="1" customWidth="1"/>
    <col min="13605" max="13605" width="2.28515625" style="8" customWidth="1"/>
    <col min="13606" max="13606" width="12.7109375" style="8" customWidth="1"/>
    <col min="13607" max="13613" width="0" style="8" hidden="1" customWidth="1"/>
    <col min="13614" max="13614" width="12.7109375" style="8" customWidth="1"/>
    <col min="13615" max="13617" width="0" style="8" hidden="1" customWidth="1"/>
    <col min="13618" max="13618" width="2.7109375" style="8" customWidth="1"/>
    <col min="13619" max="13619" width="12.7109375" style="8" customWidth="1"/>
    <col min="13620" max="13620" width="13.140625" style="8" bestFit="1" customWidth="1"/>
    <col min="13621" max="13621" width="5.7109375" style="8" customWidth="1"/>
    <col min="13622" max="13629" width="0" style="8" hidden="1" customWidth="1"/>
    <col min="13630" max="13630" width="34.5703125" style="8" customWidth="1"/>
    <col min="13631" max="13823" width="9.140625" style="8"/>
    <col min="13824" max="13824" width="7.85546875" style="8" customWidth="1"/>
    <col min="13825" max="13826" width="3" style="8" customWidth="1"/>
    <col min="13827" max="13827" width="22.5703125" style="8" customWidth="1"/>
    <col min="13828" max="13828" width="2.28515625" style="8" customWidth="1"/>
    <col min="13829" max="13834" width="0" style="8" hidden="1" customWidth="1"/>
    <col min="13835" max="13835" width="12.85546875" style="8" customWidth="1"/>
    <col min="13836" max="13838" width="0" style="8" hidden="1" customWidth="1"/>
    <col min="13839" max="13839" width="2.7109375" style="8" customWidth="1"/>
    <col min="13840" max="13845" width="0" style="8" hidden="1" customWidth="1"/>
    <col min="13846" max="13846" width="12.7109375" style="8" customWidth="1"/>
    <col min="13847" max="13849" width="0" style="8" hidden="1" customWidth="1"/>
    <col min="13850" max="13850" width="2.28515625" style="8" customWidth="1"/>
    <col min="13851" max="13856" width="0" style="8" hidden="1" customWidth="1"/>
    <col min="13857" max="13857" width="12.7109375" style="8" customWidth="1"/>
    <col min="13858" max="13860" width="0" style="8" hidden="1" customWidth="1"/>
    <col min="13861" max="13861" width="2.28515625" style="8" customWidth="1"/>
    <col min="13862" max="13862" width="12.7109375" style="8" customWidth="1"/>
    <col min="13863" max="13869" width="0" style="8" hidden="1" customWidth="1"/>
    <col min="13870" max="13870" width="12.7109375" style="8" customWidth="1"/>
    <col min="13871" max="13873" width="0" style="8" hidden="1" customWidth="1"/>
    <col min="13874" max="13874" width="2.7109375" style="8" customWidth="1"/>
    <col min="13875" max="13875" width="12.7109375" style="8" customWidth="1"/>
    <col min="13876" max="13876" width="13.140625" style="8" bestFit="1" customWidth="1"/>
    <col min="13877" max="13877" width="5.7109375" style="8" customWidth="1"/>
    <col min="13878" max="13885" width="0" style="8" hidden="1" customWidth="1"/>
    <col min="13886" max="13886" width="34.5703125" style="8" customWidth="1"/>
    <col min="13887" max="14079" width="9.140625" style="8"/>
    <col min="14080" max="14080" width="7.85546875" style="8" customWidth="1"/>
    <col min="14081" max="14082" width="3" style="8" customWidth="1"/>
    <col min="14083" max="14083" width="22.5703125" style="8" customWidth="1"/>
    <col min="14084" max="14084" width="2.28515625" style="8" customWidth="1"/>
    <col min="14085" max="14090" width="0" style="8" hidden="1" customWidth="1"/>
    <col min="14091" max="14091" width="12.85546875" style="8" customWidth="1"/>
    <col min="14092" max="14094" width="0" style="8" hidden="1" customWidth="1"/>
    <col min="14095" max="14095" width="2.7109375" style="8" customWidth="1"/>
    <col min="14096" max="14101" width="0" style="8" hidden="1" customWidth="1"/>
    <col min="14102" max="14102" width="12.7109375" style="8" customWidth="1"/>
    <col min="14103" max="14105" width="0" style="8" hidden="1" customWidth="1"/>
    <col min="14106" max="14106" width="2.28515625" style="8" customWidth="1"/>
    <col min="14107" max="14112" width="0" style="8" hidden="1" customWidth="1"/>
    <col min="14113" max="14113" width="12.7109375" style="8" customWidth="1"/>
    <col min="14114" max="14116" width="0" style="8" hidden="1" customWidth="1"/>
    <col min="14117" max="14117" width="2.28515625" style="8" customWidth="1"/>
    <col min="14118" max="14118" width="12.7109375" style="8" customWidth="1"/>
    <col min="14119" max="14125" width="0" style="8" hidden="1" customWidth="1"/>
    <col min="14126" max="14126" width="12.7109375" style="8" customWidth="1"/>
    <col min="14127" max="14129" width="0" style="8" hidden="1" customWidth="1"/>
    <col min="14130" max="14130" width="2.7109375" style="8" customWidth="1"/>
    <col min="14131" max="14131" width="12.7109375" style="8" customWidth="1"/>
    <col min="14132" max="14132" width="13.140625" style="8" bestFit="1" customWidth="1"/>
    <col min="14133" max="14133" width="5.7109375" style="8" customWidth="1"/>
    <col min="14134" max="14141" width="0" style="8" hidden="1" customWidth="1"/>
    <col min="14142" max="14142" width="34.5703125" style="8" customWidth="1"/>
    <col min="14143" max="14335" width="9.140625" style="8"/>
    <col min="14336" max="14336" width="7.85546875" style="8" customWidth="1"/>
    <col min="14337" max="14338" width="3" style="8" customWidth="1"/>
    <col min="14339" max="14339" width="22.5703125" style="8" customWidth="1"/>
    <col min="14340" max="14340" width="2.28515625" style="8" customWidth="1"/>
    <col min="14341" max="14346" width="0" style="8" hidden="1" customWidth="1"/>
    <col min="14347" max="14347" width="12.85546875" style="8" customWidth="1"/>
    <col min="14348" max="14350" width="0" style="8" hidden="1" customWidth="1"/>
    <col min="14351" max="14351" width="2.7109375" style="8" customWidth="1"/>
    <col min="14352" max="14357" width="0" style="8" hidden="1" customWidth="1"/>
    <col min="14358" max="14358" width="12.7109375" style="8" customWidth="1"/>
    <col min="14359" max="14361" width="0" style="8" hidden="1" customWidth="1"/>
    <col min="14362" max="14362" width="2.28515625" style="8" customWidth="1"/>
    <col min="14363" max="14368" width="0" style="8" hidden="1" customWidth="1"/>
    <col min="14369" max="14369" width="12.7109375" style="8" customWidth="1"/>
    <col min="14370" max="14372" width="0" style="8" hidden="1" customWidth="1"/>
    <col min="14373" max="14373" width="2.28515625" style="8" customWidth="1"/>
    <col min="14374" max="14374" width="12.7109375" style="8" customWidth="1"/>
    <col min="14375" max="14381" width="0" style="8" hidden="1" customWidth="1"/>
    <col min="14382" max="14382" width="12.7109375" style="8" customWidth="1"/>
    <col min="14383" max="14385" width="0" style="8" hidden="1" customWidth="1"/>
    <col min="14386" max="14386" width="2.7109375" style="8" customWidth="1"/>
    <col min="14387" max="14387" width="12.7109375" style="8" customWidth="1"/>
    <col min="14388" max="14388" width="13.140625" style="8" bestFit="1" customWidth="1"/>
    <col min="14389" max="14389" width="5.7109375" style="8" customWidth="1"/>
    <col min="14390" max="14397" width="0" style="8" hidden="1" customWidth="1"/>
    <col min="14398" max="14398" width="34.5703125" style="8" customWidth="1"/>
    <col min="14399" max="14591" width="9.140625" style="8"/>
    <col min="14592" max="14592" width="7.85546875" style="8" customWidth="1"/>
    <col min="14593" max="14594" width="3" style="8" customWidth="1"/>
    <col min="14595" max="14595" width="22.5703125" style="8" customWidth="1"/>
    <col min="14596" max="14596" width="2.28515625" style="8" customWidth="1"/>
    <col min="14597" max="14602" width="0" style="8" hidden="1" customWidth="1"/>
    <col min="14603" max="14603" width="12.85546875" style="8" customWidth="1"/>
    <col min="14604" max="14606" width="0" style="8" hidden="1" customWidth="1"/>
    <col min="14607" max="14607" width="2.7109375" style="8" customWidth="1"/>
    <col min="14608" max="14613" width="0" style="8" hidden="1" customWidth="1"/>
    <col min="14614" max="14614" width="12.7109375" style="8" customWidth="1"/>
    <col min="14615" max="14617" width="0" style="8" hidden="1" customWidth="1"/>
    <col min="14618" max="14618" width="2.28515625" style="8" customWidth="1"/>
    <col min="14619" max="14624" width="0" style="8" hidden="1" customWidth="1"/>
    <col min="14625" max="14625" width="12.7109375" style="8" customWidth="1"/>
    <col min="14626" max="14628" width="0" style="8" hidden="1" customWidth="1"/>
    <col min="14629" max="14629" width="2.28515625" style="8" customWidth="1"/>
    <col min="14630" max="14630" width="12.7109375" style="8" customWidth="1"/>
    <col min="14631" max="14637" width="0" style="8" hidden="1" customWidth="1"/>
    <col min="14638" max="14638" width="12.7109375" style="8" customWidth="1"/>
    <col min="14639" max="14641" width="0" style="8" hidden="1" customWidth="1"/>
    <col min="14642" max="14642" width="2.7109375" style="8" customWidth="1"/>
    <col min="14643" max="14643" width="12.7109375" style="8" customWidth="1"/>
    <col min="14644" max="14644" width="13.140625" style="8" bestFit="1" customWidth="1"/>
    <col min="14645" max="14645" width="5.7109375" style="8" customWidth="1"/>
    <col min="14646" max="14653" width="0" style="8" hidden="1" customWidth="1"/>
    <col min="14654" max="14654" width="34.5703125" style="8" customWidth="1"/>
    <col min="14655" max="14847" width="9.140625" style="8"/>
    <col min="14848" max="14848" width="7.85546875" style="8" customWidth="1"/>
    <col min="14849" max="14850" width="3" style="8" customWidth="1"/>
    <col min="14851" max="14851" width="22.5703125" style="8" customWidth="1"/>
    <col min="14852" max="14852" width="2.28515625" style="8" customWidth="1"/>
    <col min="14853" max="14858" width="0" style="8" hidden="1" customWidth="1"/>
    <col min="14859" max="14859" width="12.85546875" style="8" customWidth="1"/>
    <col min="14860" max="14862" width="0" style="8" hidden="1" customWidth="1"/>
    <col min="14863" max="14863" width="2.7109375" style="8" customWidth="1"/>
    <col min="14864" max="14869" width="0" style="8" hidden="1" customWidth="1"/>
    <col min="14870" max="14870" width="12.7109375" style="8" customWidth="1"/>
    <col min="14871" max="14873" width="0" style="8" hidden="1" customWidth="1"/>
    <col min="14874" max="14874" width="2.28515625" style="8" customWidth="1"/>
    <col min="14875" max="14880" width="0" style="8" hidden="1" customWidth="1"/>
    <col min="14881" max="14881" width="12.7109375" style="8" customWidth="1"/>
    <col min="14882" max="14884" width="0" style="8" hidden="1" customWidth="1"/>
    <col min="14885" max="14885" width="2.28515625" style="8" customWidth="1"/>
    <col min="14886" max="14886" width="12.7109375" style="8" customWidth="1"/>
    <col min="14887" max="14893" width="0" style="8" hidden="1" customWidth="1"/>
    <col min="14894" max="14894" width="12.7109375" style="8" customWidth="1"/>
    <col min="14895" max="14897" width="0" style="8" hidden="1" customWidth="1"/>
    <col min="14898" max="14898" width="2.7109375" style="8" customWidth="1"/>
    <col min="14899" max="14899" width="12.7109375" style="8" customWidth="1"/>
    <col min="14900" max="14900" width="13.140625" style="8" bestFit="1" customWidth="1"/>
    <col min="14901" max="14901" width="5.7109375" style="8" customWidth="1"/>
    <col min="14902" max="14909" width="0" style="8" hidden="1" customWidth="1"/>
    <col min="14910" max="14910" width="34.5703125" style="8" customWidth="1"/>
    <col min="14911" max="15103" width="9.140625" style="8"/>
    <col min="15104" max="15104" width="7.85546875" style="8" customWidth="1"/>
    <col min="15105" max="15106" width="3" style="8" customWidth="1"/>
    <col min="15107" max="15107" width="22.5703125" style="8" customWidth="1"/>
    <col min="15108" max="15108" width="2.28515625" style="8" customWidth="1"/>
    <col min="15109" max="15114" width="0" style="8" hidden="1" customWidth="1"/>
    <col min="15115" max="15115" width="12.85546875" style="8" customWidth="1"/>
    <col min="15116" max="15118" width="0" style="8" hidden="1" customWidth="1"/>
    <col min="15119" max="15119" width="2.7109375" style="8" customWidth="1"/>
    <col min="15120" max="15125" width="0" style="8" hidden="1" customWidth="1"/>
    <col min="15126" max="15126" width="12.7109375" style="8" customWidth="1"/>
    <col min="15127" max="15129" width="0" style="8" hidden="1" customWidth="1"/>
    <col min="15130" max="15130" width="2.28515625" style="8" customWidth="1"/>
    <col min="15131" max="15136" width="0" style="8" hidden="1" customWidth="1"/>
    <col min="15137" max="15137" width="12.7109375" style="8" customWidth="1"/>
    <col min="15138" max="15140" width="0" style="8" hidden="1" customWidth="1"/>
    <col min="15141" max="15141" width="2.28515625" style="8" customWidth="1"/>
    <col min="15142" max="15142" width="12.7109375" style="8" customWidth="1"/>
    <col min="15143" max="15149" width="0" style="8" hidden="1" customWidth="1"/>
    <col min="15150" max="15150" width="12.7109375" style="8" customWidth="1"/>
    <col min="15151" max="15153" width="0" style="8" hidden="1" customWidth="1"/>
    <col min="15154" max="15154" width="2.7109375" style="8" customWidth="1"/>
    <col min="15155" max="15155" width="12.7109375" style="8" customWidth="1"/>
    <col min="15156" max="15156" width="13.140625" style="8" bestFit="1" customWidth="1"/>
    <col min="15157" max="15157" width="5.7109375" style="8" customWidth="1"/>
    <col min="15158" max="15165" width="0" style="8" hidden="1" customWidth="1"/>
    <col min="15166" max="15166" width="34.5703125" style="8" customWidth="1"/>
    <col min="15167" max="15359" width="9.140625" style="8"/>
    <col min="15360" max="15360" width="7.85546875" style="8" customWidth="1"/>
    <col min="15361" max="15362" width="3" style="8" customWidth="1"/>
    <col min="15363" max="15363" width="22.5703125" style="8" customWidth="1"/>
    <col min="15364" max="15364" width="2.28515625" style="8" customWidth="1"/>
    <col min="15365" max="15370" width="0" style="8" hidden="1" customWidth="1"/>
    <col min="15371" max="15371" width="12.85546875" style="8" customWidth="1"/>
    <col min="15372" max="15374" width="0" style="8" hidden="1" customWidth="1"/>
    <col min="15375" max="15375" width="2.7109375" style="8" customWidth="1"/>
    <col min="15376" max="15381" width="0" style="8" hidden="1" customWidth="1"/>
    <col min="15382" max="15382" width="12.7109375" style="8" customWidth="1"/>
    <col min="15383" max="15385" width="0" style="8" hidden="1" customWidth="1"/>
    <col min="15386" max="15386" width="2.28515625" style="8" customWidth="1"/>
    <col min="15387" max="15392" width="0" style="8" hidden="1" customWidth="1"/>
    <col min="15393" max="15393" width="12.7109375" style="8" customWidth="1"/>
    <col min="15394" max="15396" width="0" style="8" hidden="1" customWidth="1"/>
    <col min="15397" max="15397" width="2.28515625" style="8" customWidth="1"/>
    <col min="15398" max="15398" width="12.7109375" style="8" customWidth="1"/>
    <col min="15399" max="15405" width="0" style="8" hidden="1" customWidth="1"/>
    <col min="15406" max="15406" width="12.7109375" style="8" customWidth="1"/>
    <col min="15407" max="15409" width="0" style="8" hidden="1" customWidth="1"/>
    <col min="15410" max="15410" width="2.7109375" style="8" customWidth="1"/>
    <col min="15411" max="15411" width="12.7109375" style="8" customWidth="1"/>
    <col min="15412" max="15412" width="13.140625" style="8" bestFit="1" customWidth="1"/>
    <col min="15413" max="15413" width="5.7109375" style="8" customWidth="1"/>
    <col min="15414" max="15421" width="0" style="8" hidden="1" customWidth="1"/>
    <col min="15422" max="15422" width="34.5703125" style="8" customWidth="1"/>
    <col min="15423" max="15615" width="9.140625" style="8"/>
    <col min="15616" max="15616" width="7.85546875" style="8" customWidth="1"/>
    <col min="15617" max="15618" width="3" style="8" customWidth="1"/>
    <col min="15619" max="15619" width="22.5703125" style="8" customWidth="1"/>
    <col min="15620" max="15620" width="2.28515625" style="8" customWidth="1"/>
    <col min="15621" max="15626" width="0" style="8" hidden="1" customWidth="1"/>
    <col min="15627" max="15627" width="12.85546875" style="8" customWidth="1"/>
    <col min="15628" max="15630" width="0" style="8" hidden="1" customWidth="1"/>
    <col min="15631" max="15631" width="2.7109375" style="8" customWidth="1"/>
    <col min="15632" max="15637" width="0" style="8" hidden="1" customWidth="1"/>
    <col min="15638" max="15638" width="12.7109375" style="8" customWidth="1"/>
    <col min="15639" max="15641" width="0" style="8" hidden="1" customWidth="1"/>
    <col min="15642" max="15642" width="2.28515625" style="8" customWidth="1"/>
    <col min="15643" max="15648" width="0" style="8" hidden="1" customWidth="1"/>
    <col min="15649" max="15649" width="12.7109375" style="8" customWidth="1"/>
    <col min="15650" max="15652" width="0" style="8" hidden="1" customWidth="1"/>
    <col min="15653" max="15653" width="2.28515625" style="8" customWidth="1"/>
    <col min="15654" max="15654" width="12.7109375" style="8" customWidth="1"/>
    <col min="15655" max="15661" width="0" style="8" hidden="1" customWidth="1"/>
    <col min="15662" max="15662" width="12.7109375" style="8" customWidth="1"/>
    <col min="15663" max="15665" width="0" style="8" hidden="1" customWidth="1"/>
    <col min="15666" max="15666" width="2.7109375" style="8" customWidth="1"/>
    <col min="15667" max="15667" width="12.7109375" style="8" customWidth="1"/>
    <col min="15668" max="15668" width="13.140625" style="8" bestFit="1" customWidth="1"/>
    <col min="15669" max="15669" width="5.7109375" style="8" customWidth="1"/>
    <col min="15670" max="15677" width="0" style="8" hidden="1" customWidth="1"/>
    <col min="15678" max="15678" width="34.5703125" style="8" customWidth="1"/>
    <col min="15679" max="15871" width="9.140625" style="8"/>
    <col min="15872" max="15872" width="7.85546875" style="8" customWidth="1"/>
    <col min="15873" max="15874" width="3" style="8" customWidth="1"/>
    <col min="15875" max="15875" width="22.5703125" style="8" customWidth="1"/>
    <col min="15876" max="15876" width="2.28515625" style="8" customWidth="1"/>
    <col min="15877" max="15882" width="0" style="8" hidden="1" customWidth="1"/>
    <col min="15883" max="15883" width="12.85546875" style="8" customWidth="1"/>
    <col min="15884" max="15886" width="0" style="8" hidden="1" customWidth="1"/>
    <col min="15887" max="15887" width="2.7109375" style="8" customWidth="1"/>
    <col min="15888" max="15893" width="0" style="8" hidden="1" customWidth="1"/>
    <col min="15894" max="15894" width="12.7109375" style="8" customWidth="1"/>
    <col min="15895" max="15897" width="0" style="8" hidden="1" customWidth="1"/>
    <col min="15898" max="15898" width="2.28515625" style="8" customWidth="1"/>
    <col min="15899" max="15904" width="0" style="8" hidden="1" customWidth="1"/>
    <col min="15905" max="15905" width="12.7109375" style="8" customWidth="1"/>
    <col min="15906" max="15908" width="0" style="8" hidden="1" customWidth="1"/>
    <col min="15909" max="15909" width="2.28515625" style="8" customWidth="1"/>
    <col min="15910" max="15910" width="12.7109375" style="8" customWidth="1"/>
    <col min="15911" max="15917" width="0" style="8" hidden="1" customWidth="1"/>
    <col min="15918" max="15918" width="12.7109375" style="8" customWidth="1"/>
    <col min="15919" max="15921" width="0" style="8" hidden="1" customWidth="1"/>
    <col min="15922" max="15922" width="2.7109375" style="8" customWidth="1"/>
    <col min="15923" max="15923" width="12.7109375" style="8" customWidth="1"/>
    <col min="15924" max="15924" width="13.140625" style="8" bestFit="1" customWidth="1"/>
    <col min="15925" max="15925" width="5.7109375" style="8" customWidth="1"/>
    <col min="15926" max="15933" width="0" style="8" hidden="1" customWidth="1"/>
    <col min="15934" max="15934" width="34.5703125" style="8" customWidth="1"/>
    <col min="15935" max="16127" width="9.140625" style="8"/>
    <col min="16128" max="16128" width="7.85546875" style="8" customWidth="1"/>
    <col min="16129" max="16130" width="3" style="8" customWidth="1"/>
    <col min="16131" max="16131" width="22.5703125" style="8" customWidth="1"/>
    <col min="16132" max="16132" width="2.28515625" style="8" customWidth="1"/>
    <col min="16133" max="16138" width="0" style="8" hidden="1" customWidth="1"/>
    <col min="16139" max="16139" width="12.85546875" style="8" customWidth="1"/>
    <col min="16140" max="16142" width="0" style="8" hidden="1" customWidth="1"/>
    <col min="16143" max="16143" width="2.7109375" style="8" customWidth="1"/>
    <col min="16144" max="16149" width="0" style="8" hidden="1" customWidth="1"/>
    <col min="16150" max="16150" width="12.7109375" style="8" customWidth="1"/>
    <col min="16151" max="16153" width="0" style="8" hidden="1" customWidth="1"/>
    <col min="16154" max="16154" width="2.28515625" style="8" customWidth="1"/>
    <col min="16155" max="16160" width="0" style="8" hidden="1" customWidth="1"/>
    <col min="16161" max="16161" width="12.7109375" style="8" customWidth="1"/>
    <col min="16162" max="16164" width="0" style="8" hidden="1" customWidth="1"/>
    <col min="16165" max="16165" width="2.28515625" style="8" customWidth="1"/>
    <col min="16166" max="16166" width="12.7109375" style="8" customWidth="1"/>
    <col min="16167" max="16173" width="0" style="8" hidden="1" customWidth="1"/>
    <col min="16174" max="16174" width="12.7109375" style="8" customWidth="1"/>
    <col min="16175" max="16177" width="0" style="8" hidden="1" customWidth="1"/>
    <col min="16178" max="16178" width="2.7109375" style="8" customWidth="1"/>
    <col min="16179" max="16179" width="12.7109375" style="8" customWidth="1"/>
    <col min="16180" max="16180" width="13.140625" style="8" bestFit="1" customWidth="1"/>
    <col min="16181" max="16181" width="5.7109375" style="8" customWidth="1"/>
    <col min="16182" max="16189" width="0" style="8" hidden="1" customWidth="1"/>
    <col min="16190" max="16190" width="34.5703125" style="8" customWidth="1"/>
    <col min="16191" max="16384" width="9.140625" style="8"/>
  </cols>
  <sheetData>
    <row r="1" spans="1:62" x14ac:dyDescent="0.25">
      <c r="B1" s="4" t="s">
        <v>111</v>
      </c>
      <c r="C1" s="4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7"/>
      <c r="AC1" s="6"/>
      <c r="AD1" s="6"/>
      <c r="AE1" s="6"/>
      <c r="AF1" s="6"/>
      <c r="AG1" s="6"/>
      <c r="AH1" s="6"/>
      <c r="AI1" s="6"/>
      <c r="AJ1" s="6"/>
      <c r="AK1" s="6"/>
      <c r="AL1" s="6"/>
      <c r="AM1" s="7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7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</row>
    <row r="2" spans="1:62" x14ac:dyDescent="0.25">
      <c r="B2" s="4" t="s">
        <v>110</v>
      </c>
      <c r="C2" s="4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7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7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</row>
    <row r="3" spans="1:62" x14ac:dyDescent="0.25">
      <c r="B3" s="4" t="s">
        <v>1</v>
      </c>
      <c r="C3" s="4"/>
      <c r="D3" s="9"/>
      <c r="E3" s="6"/>
      <c r="F3" s="7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7"/>
      <c r="AC3" s="6"/>
      <c r="AD3" s="6"/>
      <c r="AE3" s="6"/>
      <c r="AF3" s="6"/>
      <c r="AG3" s="6"/>
      <c r="AH3" s="6"/>
      <c r="AI3" s="6"/>
      <c r="AJ3" s="6"/>
      <c r="AK3" s="6"/>
      <c r="AL3" s="10"/>
      <c r="AM3" s="7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7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</row>
    <row r="4" spans="1:62" x14ac:dyDescent="0.25">
      <c r="B4" s="11"/>
      <c r="C4" s="11"/>
      <c r="D4" s="12"/>
      <c r="AA4" s="14"/>
      <c r="AL4" s="14"/>
    </row>
    <row r="5" spans="1:62" x14ac:dyDescent="0.25">
      <c r="B5" s="11"/>
      <c r="C5" s="11"/>
      <c r="D5" s="11"/>
      <c r="E5" s="15"/>
      <c r="F5" s="201" t="s">
        <v>2</v>
      </c>
      <c r="G5" s="201"/>
      <c r="H5" s="201"/>
      <c r="I5" s="201"/>
      <c r="J5" s="201"/>
      <c r="K5" s="201"/>
      <c r="L5" s="201"/>
      <c r="M5" s="16"/>
      <c r="N5" s="15"/>
      <c r="O5" s="15"/>
      <c r="Q5" s="201" t="s">
        <v>3</v>
      </c>
      <c r="R5" s="201"/>
      <c r="S5" s="201"/>
      <c r="T5" s="201"/>
      <c r="U5" s="201"/>
      <c r="V5" s="201"/>
      <c r="W5" s="201"/>
      <c r="X5" s="16"/>
      <c r="Y5" s="15"/>
      <c r="Z5" s="15"/>
      <c r="AA5" s="17"/>
      <c r="AB5" s="202" t="s">
        <v>4</v>
      </c>
      <c r="AC5" s="202"/>
      <c r="AD5" s="202"/>
      <c r="AE5" s="202"/>
      <c r="AF5" s="202"/>
      <c r="AG5" s="202"/>
      <c r="AH5" s="202"/>
      <c r="AI5" s="202"/>
      <c r="AJ5" s="202"/>
      <c r="AK5" s="202"/>
      <c r="AL5" s="18"/>
      <c r="AM5" s="19" t="s">
        <v>5</v>
      </c>
      <c r="AN5" s="16"/>
      <c r="AO5" s="16"/>
      <c r="AP5" s="16"/>
      <c r="AQ5" s="16"/>
      <c r="AR5" s="16"/>
      <c r="AS5" s="16"/>
      <c r="AT5" s="16"/>
      <c r="AU5" s="20"/>
      <c r="AV5" s="20"/>
      <c r="AW5" s="20"/>
      <c r="AY5" s="19" t="s">
        <v>6</v>
      </c>
      <c r="AZ5" s="20"/>
      <c r="BA5" s="20"/>
      <c r="BB5" s="16"/>
      <c r="BC5" s="16"/>
      <c r="BD5" s="16"/>
      <c r="BE5" s="16"/>
      <c r="BF5" s="16"/>
      <c r="BG5" s="16"/>
      <c r="BH5" s="20"/>
      <c r="BI5" s="20"/>
      <c r="BJ5" s="20"/>
    </row>
    <row r="6" spans="1:62" ht="45" customHeight="1" x14ac:dyDescent="0.25">
      <c r="B6" s="21"/>
      <c r="C6" s="21"/>
      <c r="D6" s="21"/>
      <c r="E6" s="22"/>
      <c r="F6" s="23" t="s">
        <v>7</v>
      </c>
      <c r="G6" s="24" t="s">
        <v>8</v>
      </c>
      <c r="H6" s="24" t="s">
        <v>9</v>
      </c>
      <c r="I6" s="24" t="s">
        <v>10</v>
      </c>
      <c r="J6" s="24" t="s">
        <v>11</v>
      </c>
      <c r="K6" s="24" t="s">
        <v>12</v>
      </c>
      <c r="L6" s="24" t="s">
        <v>13</v>
      </c>
      <c r="M6" s="200" t="s">
        <v>14</v>
      </c>
      <c r="N6" s="200"/>
      <c r="O6" s="24" t="s">
        <v>15</v>
      </c>
      <c r="Q6" s="24" t="s">
        <v>16</v>
      </c>
      <c r="R6" s="24" t="s">
        <v>8</v>
      </c>
      <c r="S6" s="24" t="s">
        <v>9</v>
      </c>
      <c r="T6" s="24" t="s">
        <v>10</v>
      </c>
      <c r="U6" s="24" t="s">
        <v>11</v>
      </c>
      <c r="V6" s="24" t="s">
        <v>12</v>
      </c>
      <c r="W6" s="24" t="s">
        <v>13</v>
      </c>
      <c r="X6" s="200" t="s">
        <v>14</v>
      </c>
      <c r="Y6" s="200"/>
      <c r="Z6" s="24" t="s">
        <v>15</v>
      </c>
      <c r="AA6" s="25"/>
      <c r="AB6" s="23" t="s">
        <v>16</v>
      </c>
      <c r="AC6" s="24" t="s">
        <v>8</v>
      </c>
      <c r="AD6" s="24" t="s">
        <v>9</v>
      </c>
      <c r="AE6" s="24" t="s">
        <v>10</v>
      </c>
      <c r="AF6" s="24" t="s">
        <v>11</v>
      </c>
      <c r="AG6" s="24" t="s">
        <v>12</v>
      </c>
      <c r="AH6" s="24" t="s">
        <v>13</v>
      </c>
      <c r="AI6" s="200" t="s">
        <v>18</v>
      </c>
      <c r="AJ6" s="200"/>
      <c r="AK6" s="24" t="s">
        <v>15</v>
      </c>
      <c r="AL6" s="25"/>
      <c r="AM6" s="23" t="s">
        <v>112</v>
      </c>
      <c r="AN6" s="24" t="s">
        <v>8</v>
      </c>
      <c r="AO6" s="179" t="s">
        <v>113</v>
      </c>
      <c r="AP6" s="24" t="s">
        <v>9</v>
      </c>
      <c r="AQ6" s="24" t="s">
        <v>10</v>
      </c>
      <c r="AR6" s="24" t="s">
        <v>11</v>
      </c>
      <c r="AS6" s="24" t="s">
        <v>12</v>
      </c>
      <c r="AT6" s="24" t="s">
        <v>17</v>
      </c>
      <c r="AU6" s="200" t="s">
        <v>18</v>
      </c>
      <c r="AV6" s="200"/>
      <c r="AW6" s="24" t="s">
        <v>15</v>
      </c>
      <c r="AY6" s="23" t="s">
        <v>19</v>
      </c>
      <c r="AZ6" s="200" t="s">
        <v>20</v>
      </c>
      <c r="BA6" s="200"/>
      <c r="BB6" s="24" t="s">
        <v>8</v>
      </c>
      <c r="BC6" s="24" t="s">
        <v>9</v>
      </c>
      <c r="BD6" s="24" t="s">
        <v>10</v>
      </c>
      <c r="BE6" s="24" t="s">
        <v>11</v>
      </c>
      <c r="BF6" s="24" t="s">
        <v>12</v>
      </c>
      <c r="BG6" s="24" t="s">
        <v>17</v>
      </c>
      <c r="BH6" s="200" t="s">
        <v>18</v>
      </c>
      <c r="BI6" s="200"/>
      <c r="BJ6" s="24" t="s">
        <v>15</v>
      </c>
    </row>
    <row r="7" spans="1:62" x14ac:dyDescent="0.25">
      <c r="B7" s="26"/>
      <c r="C7" s="26"/>
      <c r="D7" s="27"/>
      <c r="E7" s="28"/>
      <c r="F7" s="29"/>
      <c r="G7" s="28"/>
      <c r="H7" s="28"/>
      <c r="I7" s="28"/>
      <c r="J7" s="28"/>
      <c r="K7" s="28"/>
      <c r="L7" s="28"/>
      <c r="M7" s="28"/>
      <c r="N7" s="28"/>
      <c r="O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30"/>
      <c r="AC7" s="28"/>
      <c r="AD7" s="28"/>
      <c r="AE7" s="28"/>
      <c r="AF7" s="28"/>
      <c r="AG7" s="28"/>
      <c r="AH7" s="28"/>
      <c r="AL7" s="14"/>
      <c r="AN7" s="28"/>
      <c r="AO7" s="28"/>
      <c r="AP7" s="28"/>
      <c r="AQ7" s="28"/>
      <c r="AR7" s="28"/>
      <c r="AS7" s="28"/>
      <c r="AT7" s="28"/>
      <c r="BB7" s="28"/>
      <c r="BC7" s="28"/>
      <c r="BD7" s="28"/>
      <c r="BE7" s="28"/>
      <c r="BF7" s="28"/>
      <c r="BG7" s="28"/>
    </row>
    <row r="8" spans="1:62" x14ac:dyDescent="0.25">
      <c r="B8" s="26" t="s">
        <v>21</v>
      </c>
      <c r="C8" s="31"/>
      <c r="D8" s="32"/>
      <c r="E8" s="32"/>
      <c r="F8" s="33">
        <v>0</v>
      </c>
      <c r="G8" s="32">
        <f>F8</f>
        <v>0</v>
      </c>
      <c r="H8" s="32"/>
      <c r="I8" s="32"/>
      <c r="J8" s="32"/>
      <c r="K8" s="32"/>
      <c r="L8" s="32">
        <v>0</v>
      </c>
      <c r="M8" s="32"/>
      <c r="N8" s="32"/>
      <c r="O8" s="32"/>
      <c r="Q8" s="32">
        <f>L35</f>
        <v>622351.38999999873</v>
      </c>
      <c r="R8" s="32">
        <f>L35</f>
        <v>622351.38999999873</v>
      </c>
      <c r="S8" s="32"/>
      <c r="T8" s="32"/>
      <c r="U8" s="32"/>
      <c r="V8" s="32"/>
      <c r="W8" s="32">
        <f>L35</f>
        <v>622351.38999999873</v>
      </c>
      <c r="X8" s="32"/>
      <c r="Y8" s="32"/>
      <c r="Z8" s="32"/>
      <c r="AA8" s="34"/>
      <c r="AB8" s="35">
        <f>+W35</f>
        <v>1939753.4499999955</v>
      </c>
      <c r="AC8" s="32">
        <f>AB8</f>
        <v>1939753.4499999955</v>
      </c>
      <c r="AD8" s="32"/>
      <c r="AE8" s="32"/>
      <c r="AF8" s="32"/>
      <c r="AG8" s="32"/>
      <c r="AH8" s="32">
        <f>AB8</f>
        <v>1939753.4499999955</v>
      </c>
      <c r="AL8" s="14"/>
      <c r="AM8" s="35">
        <f>AH35</f>
        <v>3922954.6999999955</v>
      </c>
      <c r="AN8" s="32"/>
      <c r="AO8" s="32"/>
      <c r="AP8" s="32"/>
      <c r="AQ8" s="32"/>
      <c r="AR8" s="32"/>
      <c r="AS8" s="32"/>
      <c r="AT8" s="32">
        <f>AH35</f>
        <v>3922954.6999999955</v>
      </c>
      <c r="AY8" s="35">
        <f>AT35</f>
        <v>3922954.6999999955</v>
      </c>
      <c r="BB8" s="32"/>
      <c r="BC8" s="32"/>
      <c r="BD8" s="32"/>
      <c r="BE8" s="32"/>
      <c r="BF8" s="32"/>
      <c r="BG8" s="32">
        <f>AT35</f>
        <v>3922954.6999999955</v>
      </c>
    </row>
    <row r="9" spans="1:62" x14ac:dyDescent="0.25">
      <c r="B9" s="26"/>
      <c r="C9" s="26"/>
      <c r="D9" s="36"/>
      <c r="E9" s="28"/>
      <c r="F9" s="29"/>
      <c r="G9" s="28"/>
      <c r="H9" s="28"/>
      <c r="I9" s="28"/>
      <c r="J9" s="28"/>
      <c r="K9" s="28"/>
      <c r="L9" s="28"/>
      <c r="M9" s="28"/>
      <c r="N9" s="28"/>
      <c r="O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C9" s="28"/>
      <c r="AD9" s="28"/>
      <c r="AE9" s="28"/>
      <c r="AF9" s="28"/>
      <c r="AG9" s="28"/>
      <c r="AH9" s="28"/>
      <c r="AL9" s="14"/>
      <c r="AN9" s="28"/>
      <c r="AO9" s="28"/>
      <c r="AP9" s="28"/>
      <c r="AQ9" s="28"/>
      <c r="AR9" s="28"/>
      <c r="AS9" s="28"/>
      <c r="AT9" s="28"/>
      <c r="BB9" s="28"/>
      <c r="BC9" s="28"/>
      <c r="BD9" s="28"/>
      <c r="BE9" s="28"/>
      <c r="BF9" s="28"/>
      <c r="BG9" s="28"/>
    </row>
    <row r="10" spans="1:62" x14ac:dyDescent="0.25">
      <c r="B10" s="26" t="s">
        <v>22</v>
      </c>
      <c r="C10" s="26"/>
      <c r="D10" s="28"/>
      <c r="E10" s="2"/>
      <c r="F10" s="37"/>
      <c r="G10" s="2"/>
      <c r="H10" s="2"/>
      <c r="I10" s="28"/>
      <c r="J10" s="28"/>
      <c r="K10" s="28"/>
      <c r="L10" s="28"/>
      <c r="M10" s="28"/>
      <c r="N10" s="28"/>
      <c r="O10" s="28"/>
      <c r="Q10" s="2"/>
      <c r="R10" s="2"/>
      <c r="S10" s="2"/>
      <c r="T10" s="28"/>
      <c r="U10" s="28"/>
      <c r="V10" s="28"/>
      <c r="W10" s="28"/>
      <c r="X10" s="28"/>
      <c r="Y10" s="38"/>
      <c r="Z10" s="28"/>
      <c r="AA10" s="28"/>
      <c r="AC10" s="2"/>
      <c r="AD10" s="2"/>
      <c r="AE10" s="28"/>
      <c r="AF10" s="28"/>
      <c r="AG10" s="28"/>
      <c r="AH10" s="28"/>
      <c r="AL10" s="14"/>
      <c r="AN10" s="2"/>
      <c r="AO10" s="2"/>
      <c r="AP10" s="2"/>
      <c r="AQ10" s="28"/>
      <c r="AR10" s="28"/>
      <c r="AS10" s="28"/>
      <c r="AT10" s="28"/>
      <c r="BB10" s="2"/>
      <c r="BC10" s="2"/>
      <c r="BD10" s="28"/>
      <c r="BE10" s="28"/>
      <c r="BF10" s="28"/>
      <c r="BG10" s="28"/>
    </row>
    <row r="11" spans="1:62" ht="13.9" customHeight="1" x14ac:dyDescent="0.25">
      <c r="A11" s="3">
        <v>1</v>
      </c>
      <c r="B11" s="39"/>
      <c r="C11" s="39"/>
      <c r="D11" s="40" t="s">
        <v>23</v>
      </c>
      <c r="E11" s="41"/>
      <c r="F11" s="42">
        <f>SUMIF(Revenues!$A$3:$A$27,'Current Working'!$A$11:$A$14,Revenues!H$3:H$27)</f>
        <v>12044500</v>
      </c>
      <c r="G11" s="42">
        <f>SUMIF(Revenues!$A$3:$A$27,'Current Working'!$A$11:$A$14,Revenues!I$3:I$27)</f>
        <v>12044500</v>
      </c>
      <c r="H11" s="42">
        <f>SUMIF(Revenues!$A$3:$A$27,'Current Working'!$A$11:$A$14,Revenues!J$3:J$27)</f>
        <v>0</v>
      </c>
      <c r="I11" s="42">
        <f>SUMIF(Revenues!$A$3:$A$27,'Current Working'!$A$11:$A$14,Revenues!K$3:K$27)</f>
        <v>0</v>
      </c>
      <c r="J11" s="42">
        <f>SUMIF(Revenues!$A$3:$A$27,'Current Working'!$A$11:$A$14,Revenues!L$3:L$27)</f>
        <v>0</v>
      </c>
      <c r="K11" s="42">
        <f>SUMIF(Revenues!$A$3:$A$27,'Current Working'!$A$11:$A$14,Revenues!M$3:M$27)</f>
        <v>12337362.309999999</v>
      </c>
      <c r="L11" s="42">
        <f>SUMIF(Revenues!$A$3:$A$27,'Current Working'!$A$11:$A$14,Revenues!N$3:N$27)</f>
        <v>12337362.309999999</v>
      </c>
      <c r="M11" s="43">
        <f>L11-G11</f>
        <v>292862.30999999866</v>
      </c>
      <c r="N11" s="44">
        <f>IFERROR(M11/G11,"-")</f>
        <v>2.4315024284943223E-2</v>
      </c>
      <c r="O11" s="45"/>
      <c r="Q11" s="42">
        <f>SUMIF(Revenues!$A$3:$A$27,'Current Working'!$A$11:$A$14,Revenues!Q$3:Q$27)</f>
        <v>13691195</v>
      </c>
      <c r="R11" s="42">
        <f>SUMIF(Revenues!$A$3:$A$27,'Current Working'!$A$11:$A$14,Revenues!R$3:R$27)</f>
        <v>13691195</v>
      </c>
      <c r="S11" s="42">
        <f>SUMIF(Revenues!$A$3:$A$27,'Current Working'!$A$11:$A$14,Revenues!S$3:S$27)</f>
        <v>0</v>
      </c>
      <c r="T11" s="42">
        <f>SUMIF(Revenues!$A$3:$A$27,'Current Working'!$A$11:$A$14,Revenues!T$3:T$27)</f>
        <v>0</v>
      </c>
      <c r="U11" s="42">
        <f>SUMIF(Revenues!$A$3:$A$27,'Current Working'!$A$11:$A$14,Revenues!U$3:U$27)</f>
        <v>0</v>
      </c>
      <c r="V11" s="42">
        <f>SUMIF(Revenues!$A$3:$A$27,'Current Working'!$A$11:$A$14,Revenues!V$3:V$27)</f>
        <v>13263534.76</v>
      </c>
      <c r="W11" s="42">
        <f>SUMIF(Revenues!$A$3:$A$27,'Current Working'!$A$11:$A$14,Revenues!W$3:W$27)</f>
        <v>13263534.76</v>
      </c>
      <c r="X11" s="43">
        <f>+W11-Q11</f>
        <v>-427660.24000000022</v>
      </c>
      <c r="Y11" s="44">
        <f>IFERROR(X11/Q11,"-")</f>
        <v>-3.1236151409719914E-2</v>
      </c>
      <c r="Z11" s="45"/>
      <c r="AA11" s="45"/>
      <c r="AB11" s="42">
        <f>SUMIF(Revenues!$A$3:$A$27,'Current Working'!$A$11:$A$14,Revenues!Z$3:Z$27)</f>
        <v>13580315</v>
      </c>
      <c r="AC11" s="42">
        <f>SUMIF(Revenues!$A$3:$A$27,'Current Working'!$A$11:$A$14,Revenues!AA$3:AA$27)</f>
        <v>13580315</v>
      </c>
      <c r="AD11" s="42">
        <f>SUMIF(Revenues!$A$3:$A$27,'Current Working'!$A$11:$A$14,Revenues!AB$3:AB$27)</f>
        <v>0</v>
      </c>
      <c r="AE11" s="42">
        <f>SUMIF(Revenues!$A$3:$A$27,'Current Working'!$A$11:$A$14,Revenues!AC$3:AC$27)</f>
        <v>0</v>
      </c>
      <c r="AF11" s="42">
        <f>SUMIF(Revenues!$A$3:$A$27,'Current Working'!$A$11:$A$14,Revenues!AD$3:AD$27)</f>
        <v>0</v>
      </c>
      <c r="AG11" s="42">
        <f>SUMIF(Revenues!$A$3:$A$27,'Current Working'!$A$11:$A$14,Revenues!AE$3:AE$27)</f>
        <v>13850186.4</v>
      </c>
      <c r="AH11" s="42">
        <f>SUMIF(Revenues!$A$3:$A$27,'Current Working'!$A$11:$A$14,Revenues!AF$3:AF$27)</f>
        <v>13850186.4</v>
      </c>
      <c r="AI11" s="46">
        <f>+AH11-AC11</f>
        <v>269871.40000000037</v>
      </c>
      <c r="AJ11" s="47">
        <f>IFERROR(AI11/AC11,"-")</f>
        <v>1.9872248913224793E-2</v>
      </c>
      <c r="AK11" s="48"/>
      <c r="AL11" s="49"/>
      <c r="AM11" s="42">
        <f>SUMIF(Revenues!$A$3:$A$27,'Current Working'!$A$11:$A$14,Revenues!AI$3:AI$127)</f>
        <v>13580315</v>
      </c>
      <c r="AN11" s="42">
        <f>SUMIF(Revenues!$A$3:$A$27,'Current Working'!$A$11:$A$14,Revenues!AJ$3:AJ$127)</f>
        <v>13580315</v>
      </c>
      <c r="AO11" s="42">
        <f>SUMIF(Revenues!$A$3:$A$27,'Current Working'!$A$11:$A$14,Revenues!AK$3:AK$127)</f>
        <v>13580315</v>
      </c>
      <c r="AP11" s="42">
        <f>SUMIF(Revenues!$A$3:$A$27,'Current Working'!$A$11:$A$14,Revenues!AL$3:AL$127)</f>
        <v>3359272.39</v>
      </c>
      <c r="AQ11" s="42">
        <f>SUMIF(Revenues!$A$3:$A$27,'Current Working'!$A$11:$A$14,Revenues!AM$3:AM$127)</f>
        <v>0</v>
      </c>
      <c r="AR11" s="42">
        <f>SUMIF(Revenues!$A$3:$A$27,'Current Working'!$A$11:$A$14,Revenues!AN$3:AN$127)</f>
        <v>0</v>
      </c>
      <c r="AS11" s="42">
        <f>SUMIF(Revenues!$A$3:$A$27,'Current Working'!$A$11:$A$14,Revenues!AO$3:AO$127)</f>
        <v>0</v>
      </c>
      <c r="AT11" s="42">
        <f>SUMIF(Revenues!$A$3:$A$27,'Current Working'!$A$11:$A$14,Revenues!AP$3:AP$127)</f>
        <v>0</v>
      </c>
      <c r="AU11" s="46">
        <f>+AT11-AN11</f>
        <v>-13580315</v>
      </c>
      <c r="AV11" s="47">
        <f>IFERROR(AU11/AN11,"-")</f>
        <v>-1</v>
      </c>
      <c r="AW11" s="48"/>
      <c r="AY11" s="42">
        <f ca="1">SUMIF(Revenues!$A$3:$A$13,'Current Working'!$A$11:$A$13,Revenues!AS$3:AS$11)</f>
        <v>0</v>
      </c>
      <c r="AZ11" s="46">
        <f ca="1">+AY11-AT11</f>
        <v>0</v>
      </c>
      <c r="BA11" s="47" t="str">
        <f ca="1">IFERROR(AZ11/AT11,"-")</f>
        <v>-</v>
      </c>
      <c r="BB11" s="42">
        <f ca="1">SUMIF(Revenues!$A$3:$A$13,'Current Working'!$A$11:$A$13,Revenues!AT$3:AT$11)</f>
        <v>0</v>
      </c>
      <c r="BC11" s="42">
        <f ca="1">SUMIF(Revenues!$A$3:$A$13,'Current Working'!$A$11:$A$13,Revenues!AU$3:AU$11)</f>
        <v>0</v>
      </c>
      <c r="BD11" s="42">
        <f ca="1">SUMIF(Revenues!$A$3:$A$13,'Current Working'!$A$11:$A$13,Revenues!AV$3:AV$11)</f>
        <v>0</v>
      </c>
      <c r="BE11" s="42">
        <f ca="1">SUMIF(Revenues!$A$3:$A$13,'Current Working'!$A$11:$A$13,Revenues!AW$3:AW$11)</f>
        <v>0</v>
      </c>
      <c r="BF11" s="42">
        <f ca="1">SUMIF(Revenues!$A$3:$A$13,'Current Working'!$A$11:$A$13,Revenues!AX$3:AX$11)</f>
        <v>0</v>
      </c>
      <c r="BG11" s="42">
        <f ca="1">SUMIF(Revenues!$A$3:$A$13,'Current Working'!$A$11:$A$13,Revenues!AY$3:AY$11)</f>
        <v>0</v>
      </c>
      <c r="BH11" s="46">
        <f ca="1">+BG11-BB11</f>
        <v>0</v>
      </c>
      <c r="BI11" s="47" t="str">
        <f ca="1">IFERROR(BH11/BB11,"-")</f>
        <v>-</v>
      </c>
      <c r="BJ11" s="48"/>
    </row>
    <row r="12" spans="1:62" x14ac:dyDescent="0.25">
      <c r="A12" s="3">
        <v>2</v>
      </c>
      <c r="B12" s="39"/>
      <c r="C12" s="39"/>
      <c r="D12" s="40" t="s">
        <v>24</v>
      </c>
      <c r="E12" s="41"/>
      <c r="F12" s="42">
        <f>SUMIF(Revenues!$A$3:$A$27,'Current Working'!$A$11:$A$14,Revenues!H$3:H$27)</f>
        <v>17000</v>
      </c>
      <c r="G12" s="42">
        <f>SUMIF(Revenues!$A$3:$A$27,'Current Working'!$A$11:$A$14,Revenues!I$3:I$27)</f>
        <v>17000</v>
      </c>
      <c r="H12" s="42">
        <f>SUMIF(Revenues!$A$3:$A$27,'Current Working'!$A$11:$A$14,Revenues!J$3:J$27)</f>
        <v>0</v>
      </c>
      <c r="I12" s="42">
        <f>SUMIF(Revenues!$A$3:$A$27,'Current Working'!$A$11:$A$14,Revenues!K$3:K$27)</f>
        <v>0</v>
      </c>
      <c r="J12" s="42">
        <f>SUMIF(Revenues!$A$3:$A$27,'Current Working'!$A$11:$A$14,Revenues!L$3:L$27)</f>
        <v>0</v>
      </c>
      <c r="K12" s="42">
        <f>SUMIF(Revenues!$A$3:$A$27,'Current Working'!$A$11:$A$14,Revenues!M$3:M$27)</f>
        <v>12936.699999999999</v>
      </c>
      <c r="L12" s="42">
        <f>SUMIF(Revenues!$A$3:$A$27,'Current Working'!$A$11:$A$14,Revenues!N$3:N$27)</f>
        <v>12936.699999999999</v>
      </c>
      <c r="M12" s="43">
        <f>L12-G12</f>
        <v>-4063.3000000000011</v>
      </c>
      <c r="N12" s="44">
        <f>IFERROR(M12/G12,"-")</f>
        <v>-0.23901764705882358</v>
      </c>
      <c r="O12" s="45"/>
      <c r="Q12" s="42">
        <f>SUMIF(Revenues!$A$3:$A$27,'Current Working'!$A$11:$A$14,Revenues!Q$3:Q$27)</f>
        <v>17000</v>
      </c>
      <c r="R12" s="42">
        <f>SUMIF(Revenues!$A$3:$A$27,'Current Working'!$A$11:$A$14,Revenues!R$3:R$27)</f>
        <v>17000</v>
      </c>
      <c r="S12" s="42">
        <f>SUMIF(Revenues!$A$3:$A$27,'Current Working'!$A$11:$A$14,Revenues!S$3:S$27)</f>
        <v>0</v>
      </c>
      <c r="T12" s="42">
        <f>SUMIF(Revenues!$A$3:$A$27,'Current Working'!$A$11:$A$14,Revenues!T$3:T$27)</f>
        <v>0</v>
      </c>
      <c r="U12" s="42">
        <f>SUMIF(Revenues!$A$3:$A$27,'Current Working'!$A$11:$A$14,Revenues!U$3:U$27)</f>
        <v>0</v>
      </c>
      <c r="V12" s="42">
        <f>SUMIF(Revenues!$A$3:$A$27,'Current Working'!$A$11:$A$14,Revenues!V$3:V$27)</f>
        <v>34160.03</v>
      </c>
      <c r="W12" s="42">
        <f>SUMIF(Revenues!$A$3:$A$27,'Current Working'!$A$11:$A$14,Revenues!W$3:W$27)</f>
        <v>34160.03</v>
      </c>
      <c r="X12" s="43">
        <f>+W12-Q12</f>
        <v>17160.03</v>
      </c>
      <c r="Y12" s="44">
        <f>IFERROR(X12/L12,"-")</f>
        <v>1.3264611531534318</v>
      </c>
      <c r="Z12" s="45"/>
      <c r="AA12" s="45"/>
      <c r="AB12" s="42">
        <f>SUMIF(Revenues!$A$3:$A$27,'Current Working'!$A$11:$A$14,Revenues!Z$3:Z$27)</f>
        <v>13500</v>
      </c>
      <c r="AC12" s="42">
        <f>SUMIF(Revenues!$A$3:$A$27,'Current Working'!$A$11:$A$14,Revenues!AA$3:AA$27)</f>
        <v>13500</v>
      </c>
      <c r="AD12" s="42">
        <f>SUMIF(Revenues!$A$3:$A$27,'Current Working'!$A$11:$A$14,Revenues!AB$3:AB$27)</f>
        <v>0</v>
      </c>
      <c r="AE12" s="42">
        <f>SUMIF(Revenues!$A$3:$A$27,'Current Working'!$A$11:$A$14,Revenues!AC$3:AC$27)</f>
        <v>0</v>
      </c>
      <c r="AF12" s="42">
        <f>SUMIF(Revenues!$A$3:$A$27,'Current Working'!$A$11:$A$14,Revenues!AD$3:AD$27)</f>
        <v>0</v>
      </c>
      <c r="AG12" s="42">
        <f>SUMIF(Revenues!$A$3:$A$27,'Current Working'!$A$11:$A$14,Revenues!AE$3:AE$27)</f>
        <v>3641.6899999999996</v>
      </c>
      <c r="AH12" s="42">
        <f>SUMIF(Revenues!$A$3:$A$27,'Current Working'!$A$11:$A$14,Revenues!AF$3:AF$27)</f>
        <v>3641.6899999999996</v>
      </c>
      <c r="AI12" s="43">
        <f>+AH12-AC12</f>
        <v>-9858.3100000000013</v>
      </c>
      <c r="AJ12" s="47">
        <f>IFERROR(AI12/AC12,"-")</f>
        <v>-0.73024518518518533</v>
      </c>
      <c r="AL12" s="14"/>
      <c r="AM12" s="42">
        <f>SUMIF(Revenues!$A$3:$A$27,'Current Working'!$A$11:$A$14,Revenues!AI$3:AI$127)</f>
        <v>13500</v>
      </c>
      <c r="AN12" s="42">
        <f>SUMIF(Revenues!$A$3:$A$27,'Current Working'!$A$11:$A$14,Revenues!AJ$3:AJ$127)</f>
        <v>13500</v>
      </c>
      <c r="AO12" s="42">
        <f>SUMIF(Revenues!$A$3:$A$27,'Current Working'!$A$11:$A$14,Revenues!AK$3:AK$127)</f>
        <v>13500</v>
      </c>
      <c r="AP12" s="42">
        <f>SUMIF(Revenues!$A$3:$A$27,'Current Working'!$A$11:$A$14,Revenues!AL$3:AL$127)</f>
        <v>0</v>
      </c>
      <c r="AQ12" s="42">
        <f>SUMIF(Revenues!$A$3:$A$27,'Current Working'!$A$11:$A$14,Revenues!AM$3:AM$127)</f>
        <v>0</v>
      </c>
      <c r="AR12" s="42">
        <f>SUMIF(Revenues!$A$3:$A$27,'Current Working'!$A$11:$A$14,Revenues!AN$3:AN$127)</f>
        <v>0</v>
      </c>
      <c r="AS12" s="42">
        <f>SUMIF(Revenues!$A$3:$A$27,'Current Working'!$A$11:$A$14,Revenues!AO$3:AO$127)</f>
        <v>0</v>
      </c>
      <c r="AT12" s="42">
        <f>SUMIF(Revenues!$A$3:$A$27,'Current Working'!$A$11:$A$14,Revenues!AP$3:AP$127)</f>
        <v>0</v>
      </c>
      <c r="AU12" s="46">
        <f>+AT12-AN12</f>
        <v>-13500</v>
      </c>
      <c r="AV12" s="47">
        <f>IFERROR(AU12/AN12,"-")</f>
        <v>-1</v>
      </c>
      <c r="AY12" s="42">
        <f ca="1">SUMIF(Revenues!$A$3:$A$13,'Current Working'!$A$11:$A$13,Revenues!AS$3:AS$11)</f>
        <v>0</v>
      </c>
      <c r="AZ12" s="46">
        <f ca="1">+AY12-AT12</f>
        <v>0</v>
      </c>
      <c r="BA12" s="47" t="str">
        <f ca="1">IFERROR(AZ12/AT12,"-")</f>
        <v>-</v>
      </c>
      <c r="BB12" s="42">
        <f ca="1">SUMIF(Revenues!$A$3:$A$13,'Current Working'!$A$11:$A$13,Revenues!AT$3:AT$11)</f>
        <v>0</v>
      </c>
      <c r="BC12" s="42">
        <f ca="1">SUMIF(Revenues!$A$3:$A$13,'Current Working'!$A$11:$A$13,Revenues!AU$3:AU$11)</f>
        <v>0</v>
      </c>
      <c r="BD12" s="42">
        <f ca="1">SUMIF(Revenues!$A$3:$A$13,'Current Working'!$A$11:$A$13,Revenues!AV$3:AV$11)</f>
        <v>0</v>
      </c>
      <c r="BE12" s="42">
        <f ca="1">SUMIF(Revenues!$A$3:$A$13,'Current Working'!$A$11:$A$13,Revenues!AW$3:AW$11)</f>
        <v>0</v>
      </c>
      <c r="BF12" s="42">
        <f ca="1">SUMIF(Revenues!$A$3:$A$13,'Current Working'!$A$11:$A$13,Revenues!AX$3:AX$11)</f>
        <v>0</v>
      </c>
      <c r="BG12" s="42">
        <f ca="1">SUMIF(Revenues!$A$3:$A$13,'Current Working'!$A$11:$A$13,Revenues!AY$3:AY$11)</f>
        <v>0</v>
      </c>
      <c r="BH12" s="46">
        <f ca="1">+BG12-BB12</f>
        <v>0</v>
      </c>
      <c r="BI12" s="47" t="str">
        <f ca="1">IFERROR(BH12/BB12,"-")</f>
        <v>-</v>
      </c>
    </row>
    <row r="13" spans="1:62" x14ac:dyDescent="0.25">
      <c r="A13" s="3">
        <v>3</v>
      </c>
      <c r="B13" s="39"/>
      <c r="C13" s="39"/>
      <c r="D13" s="40" t="s">
        <v>25</v>
      </c>
      <c r="E13" s="41"/>
      <c r="F13" s="42">
        <f>SUMIF(Revenues!$A$3:$A$27,'Current Working'!$A$11:$A$14,Revenues!H$3:H$27)</f>
        <v>85000</v>
      </c>
      <c r="G13" s="42">
        <f>SUMIF(Revenues!$A$3:$A$27,'Current Working'!$A$11:$A$14,Revenues!I$3:I$27)</f>
        <v>85000</v>
      </c>
      <c r="H13" s="42">
        <f>SUMIF(Revenues!$A$3:$A$27,'Current Working'!$A$11:$A$14,Revenues!J$3:J$27)</f>
        <v>0</v>
      </c>
      <c r="I13" s="42">
        <f>SUMIF(Revenues!$A$3:$A$27,'Current Working'!$A$11:$A$14,Revenues!K$3:K$27)</f>
        <v>0</v>
      </c>
      <c r="J13" s="42">
        <f>SUMIF(Revenues!$A$3:$A$27,'Current Working'!$A$11:$A$14,Revenues!L$3:L$27)</f>
        <v>0</v>
      </c>
      <c r="K13" s="42">
        <f>SUMIF(Revenues!$A$3:$A$27,'Current Working'!$A$11:$A$14,Revenues!M$3:M$27)</f>
        <v>167597.29</v>
      </c>
      <c r="L13" s="42">
        <f>SUMIF(Revenues!$A$3:$A$27,'Current Working'!$A$11:$A$14,Revenues!N$3:N$27)</f>
        <v>167597.29</v>
      </c>
      <c r="M13" s="43">
        <f>L13-G13</f>
        <v>82597.290000000008</v>
      </c>
      <c r="N13" s="44">
        <f>IFERROR(M13/G13,"-")</f>
        <v>0.97173282352941182</v>
      </c>
      <c r="O13" s="45"/>
      <c r="Q13" s="42">
        <f>SUMIF(Revenues!$A$3:$A$27,'Current Working'!$A$11:$A$14,Revenues!Q$3:Q$27)</f>
        <v>85000</v>
      </c>
      <c r="R13" s="42">
        <f>SUMIF(Revenues!$A$3:$A$27,'Current Working'!$A$11:$A$14,Revenues!R$3:R$27)</f>
        <v>85000</v>
      </c>
      <c r="S13" s="42">
        <f>SUMIF(Revenues!$A$3:$A$27,'Current Working'!$A$11:$A$14,Revenues!S$3:S$27)</f>
        <v>0</v>
      </c>
      <c r="T13" s="42">
        <f>SUMIF(Revenues!$A$3:$A$27,'Current Working'!$A$11:$A$14,Revenues!T$3:T$27)</f>
        <v>0</v>
      </c>
      <c r="U13" s="42">
        <f>SUMIF(Revenues!$A$3:$A$27,'Current Working'!$A$11:$A$14,Revenues!U$3:U$27)</f>
        <v>0</v>
      </c>
      <c r="V13" s="42">
        <f>SUMIF(Revenues!$A$3:$A$27,'Current Working'!$A$11:$A$14,Revenues!V$3:V$27)</f>
        <v>290535.40000000002</v>
      </c>
      <c r="W13" s="42">
        <f>SUMIF(Revenues!$A$3:$A$27,'Current Working'!$A$11:$A$14,Revenues!W$3:W$27)</f>
        <v>290535.40000000002</v>
      </c>
      <c r="X13" s="50">
        <f>+W13-Q13</f>
        <v>205535.40000000002</v>
      </c>
      <c r="Y13" s="51">
        <f>IFERROR(X13/L13,"-")</f>
        <v>1.226364698379073</v>
      </c>
      <c r="Z13" s="45"/>
      <c r="AA13" s="45"/>
      <c r="AB13" s="42">
        <f>SUMIF(Revenues!$A$3:$A$27,'Current Working'!$A$11:$A$14,Revenues!Z$3:Z$27)</f>
        <v>12500</v>
      </c>
      <c r="AC13" s="42">
        <f>SUMIF(Revenues!$A$3:$A$27,'Current Working'!$A$11:$A$14,Revenues!AA$3:AA$27)</f>
        <v>12500</v>
      </c>
      <c r="AD13" s="42">
        <f>SUMIF(Revenues!$A$3:$A$27,'Current Working'!$A$11:$A$14,Revenues!AB$3:AB$27)</f>
        <v>0</v>
      </c>
      <c r="AE13" s="42">
        <f>SUMIF(Revenues!$A$3:$A$27,'Current Working'!$A$11:$A$14,Revenues!AC$3:AC$27)</f>
        <v>0</v>
      </c>
      <c r="AF13" s="42">
        <f>SUMIF(Revenues!$A$3:$A$27,'Current Working'!$A$11:$A$14,Revenues!AD$3:AD$27)</f>
        <v>0</v>
      </c>
      <c r="AG13" s="42">
        <f>SUMIF(Revenues!$A$3:$A$27,'Current Working'!$A$11:$A$14,Revenues!AE$3:AE$27)</f>
        <v>24195.039999999997</v>
      </c>
      <c r="AH13" s="42">
        <f>SUMIF(Revenues!$A$3:$A$27,'Current Working'!$A$11:$A$14,Revenues!AF$3:AF$27)</f>
        <v>24195.039999999997</v>
      </c>
      <c r="AI13" s="43">
        <f>+AH13-AC13</f>
        <v>11695.039999999997</v>
      </c>
      <c r="AJ13" s="47">
        <f>IFERROR(AI13/AC13,"-")</f>
        <v>0.93560319999999975</v>
      </c>
      <c r="AL13" s="14"/>
      <c r="AM13" s="42">
        <f>SUMIF(Revenues!$A$3:$A$27,'Current Working'!$A$11:$A$14,Revenues!AI$3:AI$127)</f>
        <v>12500</v>
      </c>
      <c r="AN13" s="42">
        <f>SUMIF(Revenues!$A$3:$A$27,'Current Working'!$A$11:$A$14,Revenues!AJ$3:AJ$127)</f>
        <v>12500</v>
      </c>
      <c r="AO13" s="42">
        <f>SUMIF(Revenues!$A$3:$A$27,'Current Working'!$A$11:$A$14,Revenues!AK$3:AK$127)</f>
        <v>12500</v>
      </c>
      <c r="AP13" s="42">
        <f>SUMIF(Revenues!$A$3:$A$27,'Current Working'!$A$11:$A$14,Revenues!AL$3:AL$127)</f>
        <v>432</v>
      </c>
      <c r="AQ13" s="42">
        <f>SUMIF(Revenues!$A$3:$A$27,'Current Working'!$A$11:$A$14,Revenues!AM$3:AM$127)</f>
        <v>0</v>
      </c>
      <c r="AR13" s="42">
        <f>SUMIF(Revenues!$A$3:$A$27,'Current Working'!$A$11:$A$14,Revenues!AN$3:AN$127)</f>
        <v>0</v>
      </c>
      <c r="AS13" s="42">
        <f>SUMIF(Revenues!$A$3:$A$27,'Current Working'!$A$11:$A$14,Revenues!AO$3:AO$127)</f>
        <v>0</v>
      </c>
      <c r="AT13" s="42">
        <f>SUMIF(Revenues!$A$3:$A$27,'Current Working'!$A$11:$A$14,Revenues!AP$3:AP$127)</f>
        <v>0</v>
      </c>
      <c r="AU13" s="46">
        <f>+AT13-AN13</f>
        <v>-12500</v>
      </c>
      <c r="AV13" s="47">
        <f>IFERROR(AU13/AN13,"-")</f>
        <v>-1</v>
      </c>
      <c r="AY13" s="42">
        <f ca="1">SUMIF(Revenues!$A$3:$A$13,'Current Working'!$A$11:$A$13,Revenues!AS$3:AS$11)</f>
        <v>0</v>
      </c>
      <c r="AZ13" s="46">
        <f ca="1">+AY13-AT13</f>
        <v>0</v>
      </c>
      <c r="BA13" s="47" t="str">
        <f ca="1">IFERROR(AZ13/AT13,"-")</f>
        <v>-</v>
      </c>
      <c r="BB13" s="42">
        <f ca="1">SUMIF(Revenues!$A$3:$A$13,'Current Working'!$A$11:$A$13,Revenues!AT$3:AT$11)</f>
        <v>0</v>
      </c>
      <c r="BC13" s="42">
        <f ca="1">SUMIF(Revenues!$A$3:$A$13,'Current Working'!$A$11:$A$13,Revenues!AU$3:AU$11)</f>
        <v>0</v>
      </c>
      <c r="BD13" s="42">
        <f ca="1">SUMIF(Revenues!$A$3:$A$13,'Current Working'!$A$11:$A$13,Revenues!AV$3:AV$11)</f>
        <v>0</v>
      </c>
      <c r="BE13" s="42">
        <f ca="1">SUMIF(Revenues!$A$3:$A$13,'Current Working'!$A$11:$A$13,Revenues!AW$3:AW$11)</f>
        <v>0</v>
      </c>
      <c r="BF13" s="42">
        <f ca="1">SUMIF(Revenues!$A$3:$A$13,'Current Working'!$A$11:$A$13,Revenues!AX$3:AX$11)</f>
        <v>0</v>
      </c>
      <c r="BG13" s="42">
        <f ca="1">SUMIF(Revenues!$A$3:$A$13,'Current Working'!$A$11:$A$13,Revenues!AY$3:AY$11)</f>
        <v>0</v>
      </c>
      <c r="BH13" s="46">
        <f ca="1">+BG13-BB13</f>
        <v>0</v>
      </c>
      <c r="BI13" s="47" t="str">
        <f ca="1">IFERROR(BH13/BB13,"-")</f>
        <v>-</v>
      </c>
    </row>
    <row r="14" spans="1:62" x14ac:dyDescent="0.25">
      <c r="A14" s="3">
        <v>13</v>
      </c>
      <c r="B14" s="39"/>
      <c r="C14" s="39"/>
      <c r="D14" s="40" t="s">
        <v>161</v>
      </c>
      <c r="E14" s="41"/>
      <c r="F14" s="42">
        <f>SUMIF(Revenues!$A$3:$A$27,'Current Working'!$A$11:$A$14,Revenues!H$3:H$27)</f>
        <v>19500</v>
      </c>
      <c r="G14" s="42">
        <f>SUMIF(Revenues!$A$3:$A$27,'Current Working'!$A$11:$A$14,Revenues!I$3:I$27)</f>
        <v>92268</v>
      </c>
      <c r="H14" s="42">
        <f>SUMIF(Revenues!$A$3:$A$27,'Current Working'!$A$11:$A$14,Revenues!J$3:J$27)</f>
        <v>0</v>
      </c>
      <c r="I14" s="42">
        <f>SUMIF(Revenues!$A$3:$A$27,'Current Working'!$A$11:$A$14,Revenues!K$3:K$27)</f>
        <v>0</v>
      </c>
      <c r="J14" s="42">
        <f>SUMIF(Revenues!$A$3:$A$27,'Current Working'!$A$11:$A$14,Revenues!L$3:L$27)</f>
        <v>0</v>
      </c>
      <c r="K14" s="42">
        <f>SUMIF(Revenues!$A$3:$A$27,'Current Working'!$A$11:$A$14,Revenues!M$3:M$27)</f>
        <v>73368.5</v>
      </c>
      <c r="L14" s="42">
        <f>SUMIF(Revenues!$A$3:$A$27,'Current Working'!$A$11:$A$14,Revenues!N$3:N$27)</f>
        <v>73368.5</v>
      </c>
      <c r="M14" s="43"/>
      <c r="N14" s="44"/>
      <c r="O14" s="45"/>
      <c r="Q14" s="42">
        <f>SUMIF(Revenues!$A$3:$A$27,'Current Working'!$A$11:$A$14,Revenues!Q$3:Q$27)</f>
        <v>0</v>
      </c>
      <c r="R14" s="42">
        <f>SUMIF(Revenues!$A$3:$A$27,'Current Working'!$A$11:$A$14,Revenues!R$3:R$27)</f>
        <v>0</v>
      </c>
      <c r="S14" s="42">
        <f>SUMIF(Revenues!$A$3:$A$27,'Current Working'!$A$11:$A$14,Revenues!S$3:S$27)</f>
        <v>0</v>
      </c>
      <c r="T14" s="42">
        <f>SUMIF(Revenues!$A$3:$A$27,'Current Working'!$A$11:$A$14,Revenues!T$3:T$27)</f>
        <v>0</v>
      </c>
      <c r="U14" s="42">
        <f>SUMIF(Revenues!$A$3:$A$27,'Current Working'!$A$11:$A$14,Revenues!U$3:U$27)</f>
        <v>0</v>
      </c>
      <c r="V14" s="42">
        <f>SUMIF(Revenues!$A$3:$A$27,'Current Working'!$A$11:$A$14,Revenues!V$3:V$27)</f>
        <v>780</v>
      </c>
      <c r="W14" s="42">
        <f>SUMIF(Revenues!$A$3:$A$27,'Current Working'!$A$11:$A$14,Revenues!W$3:W$27)</f>
        <v>780</v>
      </c>
      <c r="X14" s="180"/>
      <c r="Y14" s="181"/>
      <c r="Z14" s="45"/>
      <c r="AA14" s="45"/>
      <c r="AB14" s="42">
        <f>SUMIF(Revenues!$A$3:$A$27,'Current Working'!$A$11:$A$14,Revenues!Z$3:Z$27)</f>
        <v>19000</v>
      </c>
      <c r="AC14" s="42">
        <f>SUMIF(Revenues!$A$3:$A$27,'Current Working'!$A$11:$A$14,Revenues!AA$3:AA$27)</f>
        <v>19000</v>
      </c>
      <c r="AD14" s="42">
        <f>SUMIF(Revenues!$A$3:$A$27,'Current Working'!$A$11:$A$14,Revenues!AB$3:AB$27)</f>
        <v>0</v>
      </c>
      <c r="AE14" s="42">
        <f>SUMIF(Revenues!$A$3:$A$27,'Current Working'!$A$11:$A$14,Revenues!AC$3:AC$27)</f>
        <v>0</v>
      </c>
      <c r="AF14" s="42">
        <f>SUMIF(Revenues!$A$3:$A$27,'Current Working'!$A$11:$A$14,Revenues!AD$3:AD$27)</f>
        <v>0</v>
      </c>
      <c r="AG14" s="42">
        <f>SUMIF(Revenues!$A$3:$A$27,'Current Working'!$A$11:$A$14,Revenues!AE$3:AE$27)</f>
        <v>0</v>
      </c>
      <c r="AH14" s="42">
        <f>SUMIF(Revenues!$A$3:$A$27,'Current Working'!$A$11:$A$14,Revenues!AF$3:AF$27)</f>
        <v>0</v>
      </c>
      <c r="AI14" s="43">
        <f>+AH14-AC14</f>
        <v>-19000</v>
      </c>
      <c r="AJ14" s="47"/>
      <c r="AL14" s="14"/>
      <c r="AM14" s="42">
        <f>SUMIF(Revenues!$A$3:$A$27,'Current Working'!$A$11:$A$14,Revenues!AI$3:AI$127)</f>
        <v>19000</v>
      </c>
      <c r="AN14" s="42">
        <f>SUMIF(Revenues!$A$3:$A$27,'Current Working'!$A$11:$A$14,Revenues!AJ$3:AJ$127)</f>
        <v>19000</v>
      </c>
      <c r="AO14" s="42">
        <f>SUMIF(Revenues!$A$3:$A$27,'Current Working'!$A$11:$A$14,Revenues!AK$3:AK$127)</f>
        <v>19000</v>
      </c>
      <c r="AP14" s="42">
        <f>SUMIF(Revenues!$A$3:$A$27,'Current Working'!$A$11:$A$14,Revenues!AL$3:AL$127)</f>
        <v>0</v>
      </c>
      <c r="AQ14" s="42">
        <f>SUMIF(Revenues!$A$3:$A$27,'Current Working'!$A$11:$A$14,Revenues!AM$3:AM$127)</f>
        <v>0</v>
      </c>
      <c r="AR14" s="42">
        <f>SUMIF(Revenues!$A$3:$A$27,'Current Working'!$A$11:$A$14,Revenues!AN$3:AN$127)</f>
        <v>0</v>
      </c>
      <c r="AS14" s="42">
        <f>SUMIF(Revenues!$A$3:$A$27,'Current Working'!$A$11:$A$14,Revenues!AO$3:AO$127)</f>
        <v>0</v>
      </c>
      <c r="AT14" s="42">
        <f>SUMIF(Revenues!$A$3:$A$27,'Current Working'!$A$11:$A$14,Revenues!AP$3:AP$127)</f>
        <v>0</v>
      </c>
      <c r="AU14" s="46"/>
      <c r="AV14" s="47"/>
      <c r="AY14" s="42"/>
      <c r="AZ14" s="46"/>
      <c r="BA14" s="47"/>
      <c r="BB14" s="42"/>
      <c r="BC14" s="42"/>
      <c r="BD14" s="42"/>
      <c r="BE14" s="42"/>
      <c r="BF14" s="42"/>
      <c r="BG14" s="42"/>
      <c r="BH14" s="46"/>
      <c r="BI14" s="47"/>
    </row>
    <row r="15" spans="1:62" x14ac:dyDescent="0.25">
      <c r="B15" s="2"/>
      <c r="C15" s="26" t="s">
        <v>0</v>
      </c>
      <c r="D15" s="52"/>
      <c r="E15" s="48"/>
      <c r="F15" s="53">
        <f>SUM(F11:F14)</f>
        <v>12166000</v>
      </c>
      <c r="G15" s="53">
        <f t="shared" ref="G15:L15" si="0">SUM(G11:G14)</f>
        <v>12238768</v>
      </c>
      <c r="H15" s="53">
        <f t="shared" si="0"/>
        <v>0</v>
      </c>
      <c r="I15" s="53">
        <f t="shared" si="0"/>
        <v>0</v>
      </c>
      <c r="J15" s="53">
        <f t="shared" si="0"/>
        <v>0</v>
      </c>
      <c r="K15" s="53">
        <f t="shared" si="0"/>
        <v>12591264.799999997</v>
      </c>
      <c r="L15" s="53">
        <f t="shared" si="0"/>
        <v>12591264.799999997</v>
      </c>
      <c r="M15" s="55">
        <f>L15-G15</f>
        <v>352496.79999999702</v>
      </c>
      <c r="N15" s="44">
        <f>IFERROR(M15/G15,"-")</f>
        <v>2.8801657160262947E-2</v>
      </c>
      <c r="O15" s="45"/>
      <c r="Q15" s="54">
        <f t="shared" ref="Q15:W15" si="1">SUM(Q11:Q13)</f>
        <v>13793195</v>
      </c>
      <c r="R15" s="54">
        <f t="shared" si="1"/>
        <v>13793195</v>
      </c>
      <c r="S15" s="54">
        <f t="shared" si="1"/>
        <v>0</v>
      </c>
      <c r="T15" s="54">
        <f t="shared" si="1"/>
        <v>0</v>
      </c>
      <c r="U15" s="54">
        <f t="shared" si="1"/>
        <v>0</v>
      </c>
      <c r="V15" s="56">
        <f t="shared" si="1"/>
        <v>13588230.189999999</v>
      </c>
      <c r="W15" s="54">
        <f t="shared" si="1"/>
        <v>13588230.189999999</v>
      </c>
      <c r="X15" s="43">
        <f>+W15-Q15</f>
        <v>-204964.81000000052</v>
      </c>
      <c r="Y15" s="44">
        <f>IFERROR(X15/Q15,"-")</f>
        <v>-1.4859850092745047E-2</v>
      </c>
      <c r="Z15" s="45"/>
      <c r="AA15" s="45"/>
      <c r="AB15" s="53">
        <f>SUM(AB11:AB14)</f>
        <v>13625315</v>
      </c>
      <c r="AC15" s="53">
        <f t="shared" ref="AC15:AH15" si="2">SUM(AC11:AC14)</f>
        <v>13625315</v>
      </c>
      <c r="AD15" s="53">
        <f t="shared" si="2"/>
        <v>0</v>
      </c>
      <c r="AE15" s="53">
        <f t="shared" si="2"/>
        <v>0</v>
      </c>
      <c r="AF15" s="53">
        <f t="shared" si="2"/>
        <v>0</v>
      </c>
      <c r="AG15" s="53">
        <f t="shared" si="2"/>
        <v>13878023.129999999</v>
      </c>
      <c r="AH15" s="53">
        <f t="shared" si="2"/>
        <v>13878023.129999999</v>
      </c>
      <c r="AI15" s="54">
        <f t="shared" ref="AI15" si="3">SUM(AI11:AI13)</f>
        <v>271708.13000000035</v>
      </c>
      <c r="AJ15" s="47">
        <f>IFERROR(AI15/AC15,"-")</f>
        <v>1.9941420069921344E-2</v>
      </c>
      <c r="AL15" s="14"/>
      <c r="AM15" s="53">
        <f t="shared" ref="AM15:AU15" si="4">SUM(AM11:AM14)</f>
        <v>13625315</v>
      </c>
      <c r="AN15" s="53">
        <f t="shared" si="4"/>
        <v>13625315</v>
      </c>
      <c r="AO15" s="53">
        <f t="shared" si="4"/>
        <v>13625315</v>
      </c>
      <c r="AP15" s="53">
        <f t="shared" si="4"/>
        <v>3359704.39</v>
      </c>
      <c r="AQ15" s="53">
        <f t="shared" si="4"/>
        <v>0</v>
      </c>
      <c r="AR15" s="53">
        <f t="shared" si="4"/>
        <v>0</v>
      </c>
      <c r="AS15" s="53">
        <f t="shared" si="4"/>
        <v>0</v>
      </c>
      <c r="AT15" s="53">
        <f t="shared" si="4"/>
        <v>0</v>
      </c>
      <c r="AU15" s="53">
        <f t="shared" si="4"/>
        <v>-13606315</v>
      </c>
      <c r="AV15" s="47">
        <f>IFERROR(AU15/AN15,"-")</f>
        <v>-0.99860553682612108</v>
      </c>
      <c r="AY15" s="53">
        <f ca="1">SUM(AY11:AY13)</f>
        <v>0</v>
      </c>
      <c r="AZ15" s="54">
        <f ca="1">SUM(AZ11:AZ13)</f>
        <v>0</v>
      </c>
      <c r="BA15" s="47" t="str">
        <f ca="1">IFERROR(AZ15/AT15,"-")</f>
        <v>-</v>
      </c>
      <c r="BB15" s="54">
        <f ca="1">SUM(BB11:BB13)</f>
        <v>0</v>
      </c>
      <c r="BC15" s="54">
        <f t="shared" ref="BC15:BH15" ca="1" si="5">SUM(BC11:BC13)</f>
        <v>0</v>
      </c>
      <c r="BD15" s="54">
        <f t="shared" ca="1" si="5"/>
        <v>0</v>
      </c>
      <c r="BE15" s="54">
        <f t="shared" ca="1" si="5"/>
        <v>0</v>
      </c>
      <c r="BF15" s="56">
        <f t="shared" ca="1" si="5"/>
        <v>0</v>
      </c>
      <c r="BG15" s="54">
        <f t="shared" ca="1" si="5"/>
        <v>0</v>
      </c>
      <c r="BH15" s="54">
        <f t="shared" ca="1" si="5"/>
        <v>0</v>
      </c>
      <c r="BI15" s="47" t="str">
        <f ca="1">IFERROR(BH15/BB15,"-")</f>
        <v>-</v>
      </c>
    </row>
    <row r="16" spans="1:62" x14ac:dyDescent="0.25">
      <c r="B16" s="26"/>
      <c r="C16" s="26"/>
      <c r="D16" s="57"/>
      <c r="E16" s="48"/>
      <c r="F16" s="58"/>
      <c r="G16" s="48"/>
      <c r="H16" s="48"/>
      <c r="J16" s="28"/>
      <c r="K16" s="28"/>
      <c r="L16" s="28"/>
      <c r="M16" s="28"/>
      <c r="N16" s="38"/>
      <c r="O16" s="45"/>
      <c r="Q16" s="48"/>
      <c r="R16" s="48"/>
      <c r="S16" s="48"/>
      <c r="U16" s="28"/>
      <c r="V16" s="28"/>
      <c r="W16" s="28"/>
      <c r="X16" s="28"/>
      <c r="Y16" s="38"/>
      <c r="Z16" s="45"/>
      <c r="AA16" s="45"/>
      <c r="AB16" s="29"/>
      <c r="AC16" s="48"/>
      <c r="AD16" s="48"/>
      <c r="AF16" s="28"/>
      <c r="AG16" s="28"/>
      <c r="AH16" s="28"/>
      <c r="AI16" s="28"/>
      <c r="AJ16" s="38"/>
      <c r="AL16" s="14"/>
      <c r="AM16" s="29"/>
      <c r="AN16" s="48"/>
      <c r="AO16" s="48"/>
      <c r="AP16" s="48"/>
      <c r="AR16" s="28"/>
      <c r="AS16" s="28"/>
      <c r="AT16" s="28"/>
      <c r="AU16" s="28"/>
      <c r="AV16" s="38"/>
      <c r="AY16" s="29"/>
      <c r="AZ16" s="28"/>
      <c r="BA16" s="38"/>
      <c r="BB16" s="48"/>
      <c r="BC16" s="48"/>
      <c r="BE16" s="28"/>
      <c r="BF16" s="28"/>
      <c r="BG16" s="28"/>
      <c r="BH16" s="28"/>
      <c r="BI16" s="38"/>
    </row>
    <row r="17" spans="1:62" x14ac:dyDescent="0.25">
      <c r="B17" s="26" t="s">
        <v>26</v>
      </c>
      <c r="C17" s="26"/>
      <c r="D17" s="52"/>
      <c r="E17" s="59"/>
      <c r="F17" s="60"/>
      <c r="G17" s="59"/>
      <c r="H17" s="59"/>
      <c r="I17" s="61"/>
      <c r="J17" s="62"/>
      <c r="K17" s="62"/>
      <c r="L17" s="62"/>
      <c r="M17" s="62"/>
      <c r="N17" s="63"/>
      <c r="O17" s="41"/>
      <c r="Q17" s="59"/>
      <c r="R17" s="59"/>
      <c r="S17" s="59"/>
      <c r="T17" s="61"/>
      <c r="U17" s="62"/>
      <c r="V17" s="62"/>
      <c r="W17" s="62"/>
      <c r="X17" s="62"/>
      <c r="Y17" s="63"/>
      <c r="Z17" s="41"/>
      <c r="AA17" s="41"/>
      <c r="AB17" s="64"/>
      <c r="AC17" s="59"/>
      <c r="AD17" s="59"/>
      <c r="AE17" s="61"/>
      <c r="AF17" s="62"/>
      <c r="AG17" s="62"/>
      <c r="AH17" s="62"/>
      <c r="AI17" s="62"/>
      <c r="AJ17" s="63"/>
      <c r="AL17" s="14"/>
      <c r="AM17" s="64"/>
      <c r="AN17" s="59"/>
      <c r="AO17" s="59"/>
      <c r="AP17" s="59"/>
      <c r="AQ17" s="61"/>
      <c r="AR17" s="62"/>
      <c r="AS17" s="62"/>
      <c r="AT17" s="62"/>
      <c r="AU17" s="62"/>
      <c r="AV17" s="63"/>
      <c r="AY17" s="64"/>
      <c r="AZ17" s="62"/>
      <c r="BA17" s="63"/>
      <c r="BB17" s="59"/>
      <c r="BC17" s="59"/>
      <c r="BD17" s="61"/>
      <c r="BE17" s="62"/>
      <c r="BF17" s="62"/>
      <c r="BG17" s="62"/>
      <c r="BH17" s="62"/>
      <c r="BI17" s="63"/>
    </row>
    <row r="18" spans="1:62" s="67" customFormat="1" x14ac:dyDescent="0.25">
      <c r="A18" s="65">
        <v>4</v>
      </c>
      <c r="B18" s="66"/>
      <c r="C18" s="66"/>
      <c r="D18" s="40" t="s">
        <v>27</v>
      </c>
      <c r="E18" s="48"/>
      <c r="F18" s="42">
        <f>SUMIF(Expenses!$A$3:$A$721,'Current Working'!$A$18:$A$24,Expenses!H$3:H$721)</f>
        <v>5302782</v>
      </c>
      <c r="G18" s="42">
        <f>SUMIF(Expenses!$A$3:$A$721,'Current Working'!$A$18:$A$24,Expenses!I$3:I$721)</f>
        <v>5314332</v>
      </c>
      <c r="H18" s="42">
        <f>SUMIF(Expenses!$A$3:$A$721,'Current Working'!$A$18:$A$24,Expenses!J$3:J$721)</f>
        <v>0</v>
      </c>
      <c r="I18" s="42">
        <f>SUMIF(Expenses!$A$3:$A$721,'Current Working'!$A$18:$A$24,Expenses!K$3:K$721)</f>
        <v>0</v>
      </c>
      <c r="J18" s="42">
        <f>SUMIF(Expenses!$A$3:$A$721,'Current Working'!$A$18:$A$24,Expenses!L$3:L$721)</f>
        <v>0</v>
      </c>
      <c r="K18" s="42">
        <f>SUMIF(Expenses!$A$3:$A$721,'Current Working'!$A$18:$A$24,Expenses!M$3:M$721)</f>
        <v>4934688.8499999978</v>
      </c>
      <c r="L18" s="42">
        <f>SUMIF(Expenses!$A$3:$A$721,'Current Working'!$A$18:$A$24,Expenses!N$3:N$721)</f>
        <v>4934688.8499999978</v>
      </c>
      <c r="M18" s="46">
        <f>L18-G18</f>
        <v>-379643.15000000224</v>
      </c>
      <c r="N18" s="47">
        <f>IFERROR(M18/G18,"-")</f>
        <v>-7.1437604952043307E-2</v>
      </c>
      <c r="O18" s="41"/>
      <c r="Q18" s="42">
        <f>SUMIF(Expenses!$A$3:$A$721,'Current Working'!$A$18:$A$24,Expenses!Q$3:Q$721)</f>
        <v>5593480</v>
      </c>
      <c r="R18" s="42">
        <f>SUMIF(Expenses!$A$3:$A$721,'Current Working'!$A$18:$A$24,Expenses!R$3:R$721)</f>
        <v>5595780</v>
      </c>
      <c r="S18" s="42">
        <f>SUMIF(Expenses!$A$3:$A$721,'Current Working'!$A$18:$A$24,Expenses!S$3:S$721)</f>
        <v>0</v>
      </c>
      <c r="T18" s="42">
        <f>SUMIF(Expenses!$A$3:$A$721,'Current Working'!$A$18:$A$24,Expenses!T$3:T$721)</f>
        <v>0</v>
      </c>
      <c r="U18" s="42">
        <f>SUMIF(Expenses!$A$3:$A$721,'Current Working'!$A$18:$A$24,Expenses!U$3:U$721)</f>
        <v>0</v>
      </c>
      <c r="V18" s="42">
        <f>SUMIF(Expenses!$A$3:$A$721,'Current Working'!$A$18:$A$24,Expenses!V$3:V$721)</f>
        <v>5471806.370000002</v>
      </c>
      <c r="W18" s="42">
        <f>SUMIF(Expenses!$A$3:$A$721,'Current Working'!$A$18:$A$24,Expenses!W$3:W$721)</f>
        <v>5471806.370000002</v>
      </c>
      <c r="X18" s="46">
        <f>+W18-Q18</f>
        <v>-121673.62999999803</v>
      </c>
      <c r="Y18" s="47">
        <f>IFERROR(X18/Q18,"-")</f>
        <v>-2.1752760356700662E-2</v>
      </c>
      <c r="Z18" s="41"/>
      <c r="AA18" s="41"/>
      <c r="AB18" s="42">
        <f>SUMIF(Expenses!$A$3:$A$722,'Current Working'!$A$18:$A$24,Expenses!Z$3:Z$722)</f>
        <v>5232846</v>
      </c>
      <c r="AC18" s="42">
        <f>SUMIF(Expenses!$A$3:$A$722,'Current Working'!$A$18:$A$24,Expenses!AA$3:AA$722)</f>
        <v>5340051</v>
      </c>
      <c r="AD18" s="42">
        <f>SUMIF(Expenses!$A$3:$A$722,'Current Working'!$A$18:$A$24,Expenses!AB$3:AB$722)</f>
        <v>0</v>
      </c>
      <c r="AE18" s="42">
        <f>SUMIF(Expenses!$A$3:$A$722,'Current Working'!$A$18:$A$24,Expenses!AC$3:AC$722)</f>
        <v>0</v>
      </c>
      <c r="AF18" s="42">
        <f>SUMIF(Expenses!$A$3:$A$722,'Current Working'!$A$18:$A$24,Expenses!AD$3:AD$722)</f>
        <v>0</v>
      </c>
      <c r="AG18" s="42">
        <f>SUMIF(Expenses!$A$3:$A$722,'Current Working'!$A$18:$A$24,Expenses!AE$3:AE$722)</f>
        <v>4965859</v>
      </c>
      <c r="AH18" s="42">
        <f>SUMIF(Expenses!$A$3:$A$722,'Current Working'!$A$18:$A$24,Expenses!AF$3:AF$722)</f>
        <v>4965859</v>
      </c>
      <c r="AI18" s="46">
        <f>+AH18-AC18</f>
        <v>-374192</v>
      </c>
      <c r="AJ18" s="47">
        <f>IFERROR(AI18/AC18,"-")</f>
        <v>-7.0072739005676163E-2</v>
      </c>
      <c r="AK18" s="48"/>
      <c r="AL18" s="49"/>
      <c r="AM18" s="42">
        <f>SUMIF(Expenses!$A$3:$A$722,'Current Working'!$A$18:$A$24,Expenses!AI$3:AI$722)</f>
        <v>4584077</v>
      </c>
      <c r="AN18" s="42">
        <f>SUMIF(Expenses!$A$3:$A$722,'Current Working'!$A$18:$A$24,Expenses!AJ$3:AJ$722)</f>
        <v>4584077</v>
      </c>
      <c r="AO18" s="42">
        <f>SUMIF(Expenses!$A$3:$A$722,'Current Working'!$A$18:$A$24,Expenses!AK$3:AK$722)</f>
        <v>4603193</v>
      </c>
      <c r="AP18" s="42">
        <f>SUMIF(Expenses!$A$3:$A$722,'Current Working'!$A$18:$A$24,Expenses!AL$3:AL$722)</f>
        <v>1363000.1300000001</v>
      </c>
      <c r="AQ18" s="42">
        <f>SUMIF(Expenses!$A$3:$A$722,'Current Working'!$A$18:$A$24,Expenses!AM$3:AM$722)</f>
        <v>0</v>
      </c>
      <c r="AR18" s="42">
        <f>SUMIF(Expenses!$A$3:$A$722,'Current Working'!$A$18:$A$24,Expenses!AN$3:AN$722)</f>
        <v>0</v>
      </c>
      <c r="AS18" s="42">
        <f>SUMIF(Expenses!$A$3:$A$722,'Current Working'!$A$18:$A$24,Expenses!AO$3:AO$722)</f>
        <v>0</v>
      </c>
      <c r="AT18" s="42">
        <f>SUMIF(Expenses!$A$3:$A$722,'Current Working'!$A$18:$A$24,Expenses!AP$3:AP$722)</f>
        <v>0</v>
      </c>
      <c r="AU18" s="46">
        <f t="shared" ref="AU18:AU24" si="6">+AT18-AN18</f>
        <v>-4584077</v>
      </c>
      <c r="AV18" s="47">
        <f t="shared" ref="AV18:AV24" si="7">IFERROR(AU18/AN18,"-")</f>
        <v>-1</v>
      </c>
      <c r="AW18" s="48"/>
      <c r="AX18" s="68"/>
      <c r="AY18" s="42" t="e">
        <f>SUMIF([1]Expenses!$A$3:$A$206,'Current Working'!$A$18:$A$24,[1]Expenses!AS$3:AS$580)</f>
        <v>#VALUE!</v>
      </c>
      <c r="AZ18" s="46" t="e">
        <f>+AY18-AT18</f>
        <v>#VALUE!</v>
      </c>
      <c r="BA18" s="47" t="str">
        <f>IFERROR(AZ18/AT18,"-")</f>
        <v>-</v>
      </c>
      <c r="BB18" s="42" t="e">
        <f>SUMIF([1]Expenses!$A$3:$A$206,'Current Working'!$A$18:$A$24,[1]Expenses!AT$3:AT$580)</f>
        <v>#VALUE!</v>
      </c>
      <c r="BC18" s="42" t="e">
        <f>SUMIF([1]Expenses!$A$3:$A$206,'Current Working'!$A$18:$A$24,[1]Expenses!AU$3:AU$580)</f>
        <v>#VALUE!</v>
      </c>
      <c r="BD18" s="42" t="e">
        <f>SUMIF([1]Expenses!$A$3:$A$206,'Current Working'!$A$18:$A$24,[1]Expenses!AV$3:AV$580)</f>
        <v>#VALUE!</v>
      </c>
      <c r="BE18" s="42" t="e">
        <f>SUMIF([1]Expenses!$A$3:$A$206,'Current Working'!$A$18:$A$24,[1]Expenses!AW$3:AW$580)</f>
        <v>#VALUE!</v>
      </c>
      <c r="BF18" s="42" t="e">
        <f>SUMIF([1]Expenses!$A$3:$A$206,'Current Working'!$A$18:$A$24,[1]Expenses!AX$3:AX$580)</f>
        <v>#VALUE!</v>
      </c>
      <c r="BG18" s="42" t="e">
        <f>SUMIF([1]Expenses!$A$3:$A$206,'Current Working'!$A$18:$A$24,[1]Expenses!AY$3:AY$580)</f>
        <v>#VALUE!</v>
      </c>
      <c r="BH18" s="46" t="e">
        <f>+BG18-BB18</f>
        <v>#VALUE!</v>
      </c>
      <c r="BI18" s="47" t="str">
        <f>IFERROR(BH18/BB18,"-")</f>
        <v>-</v>
      </c>
      <c r="BJ18" s="48"/>
    </row>
    <row r="19" spans="1:62" s="67" customFormat="1" x14ac:dyDescent="0.25">
      <c r="A19" s="65">
        <v>5</v>
      </c>
      <c r="B19" s="66"/>
      <c r="C19" s="66"/>
      <c r="D19" s="40" t="s">
        <v>28</v>
      </c>
      <c r="E19" s="41"/>
      <c r="F19" s="42">
        <f>SUMIF(Expenses!$A$3:$A$721,'Current Working'!$A$18:$A$24,Expenses!H$3:H$721)</f>
        <v>565230</v>
      </c>
      <c r="G19" s="42">
        <f>SUMIF(Expenses!$A$3:$A$721,'Current Working'!$A$18:$A$24,Expenses!I$3:I$721)</f>
        <v>582725</v>
      </c>
      <c r="H19" s="42">
        <f>SUMIF(Expenses!$A$3:$A$721,'Current Working'!$A$18:$A$24,Expenses!J$3:J$721)</f>
        <v>0</v>
      </c>
      <c r="I19" s="42">
        <f>SUMIF(Expenses!$A$3:$A$721,'Current Working'!$A$18:$A$24,Expenses!K$3:K$721)</f>
        <v>0</v>
      </c>
      <c r="J19" s="42">
        <f>SUMIF(Expenses!$A$3:$A$721,'Current Working'!$A$18:$A$24,Expenses!L$3:L$721)</f>
        <v>0</v>
      </c>
      <c r="K19" s="42">
        <f>SUMIF(Expenses!$A$3:$A$721,'Current Working'!$A$18:$A$24,Expenses!M$3:M$721)</f>
        <v>534767.64999999991</v>
      </c>
      <c r="L19" s="42">
        <f>SUMIF(Expenses!$A$3:$A$721,'Current Working'!$A$18:$A$24,Expenses!N$3:N$721)</f>
        <v>534767.64999999991</v>
      </c>
      <c r="M19" s="46">
        <f>L19-G19</f>
        <v>-47957.350000000093</v>
      </c>
      <c r="N19" s="47">
        <f>IFERROR(M19/G19,"-")</f>
        <v>-8.2298425500879652E-2</v>
      </c>
      <c r="O19" s="41"/>
      <c r="Q19" s="42">
        <f>SUMIF(Expenses!$A$3:$A$721,'Current Working'!$A$18:$A$24,Expenses!Q$3:Q$721)</f>
        <v>501300</v>
      </c>
      <c r="R19" s="42">
        <f>SUMIF(Expenses!$A$3:$A$721,'Current Working'!$A$18:$A$24,Expenses!R$3:R$721)</f>
        <v>613800</v>
      </c>
      <c r="S19" s="42">
        <f>SUMIF(Expenses!$A$3:$A$721,'Current Working'!$A$18:$A$24,Expenses!S$3:S$721)</f>
        <v>0</v>
      </c>
      <c r="T19" s="42">
        <f>SUMIF(Expenses!$A$3:$A$721,'Current Working'!$A$18:$A$24,Expenses!T$3:T$721)</f>
        <v>0</v>
      </c>
      <c r="U19" s="42">
        <f>SUMIF(Expenses!$A$3:$A$721,'Current Working'!$A$18:$A$24,Expenses!U$3:U$721)</f>
        <v>0</v>
      </c>
      <c r="V19" s="42">
        <f>SUMIF(Expenses!$A$3:$A$721,'Current Working'!$A$18:$A$24,Expenses!V$3:V$721)</f>
        <v>570351.30000000005</v>
      </c>
      <c r="W19" s="42">
        <f>SUMIF(Expenses!$A$3:$A$721,'Current Working'!$A$18:$A$24,Expenses!W$3:W$721)</f>
        <v>570351.30000000005</v>
      </c>
      <c r="X19" s="46">
        <f>+W19-Q19</f>
        <v>69051.300000000047</v>
      </c>
      <c r="Y19" s="47">
        <f>IFERROR(X19/Q19,"-")</f>
        <v>0.1377444643925794</v>
      </c>
      <c r="Z19" s="41"/>
      <c r="AA19" s="41"/>
      <c r="AB19" s="42">
        <f>SUMIF(Expenses!$A$3:$A$722,'Current Working'!$A$18:$A$24,Expenses!Z$3:Z$722)</f>
        <v>411700</v>
      </c>
      <c r="AC19" s="42">
        <f>SUMIF(Expenses!$A$3:$A$722,'Current Working'!$A$18:$A$24,Expenses!AA$3:AA$722)</f>
        <v>450088</v>
      </c>
      <c r="AD19" s="42">
        <f>SUMIF(Expenses!$A$3:$A$722,'Current Working'!$A$18:$A$24,Expenses!AB$3:AB$722)</f>
        <v>0</v>
      </c>
      <c r="AE19" s="42">
        <f>SUMIF(Expenses!$A$3:$A$722,'Current Working'!$A$18:$A$24,Expenses!AC$3:AC$722)</f>
        <v>0</v>
      </c>
      <c r="AF19" s="42">
        <f>SUMIF(Expenses!$A$3:$A$722,'Current Working'!$A$18:$A$24,Expenses!AD$3:AD$722)</f>
        <v>0</v>
      </c>
      <c r="AG19" s="42">
        <f>SUMIF(Expenses!$A$3:$A$722,'Current Working'!$A$18:$A$24,Expenses!AE$3:AE$722)</f>
        <v>272047.07</v>
      </c>
      <c r="AH19" s="42">
        <f>SUMIF(Expenses!$A$3:$A$722,'Current Working'!$A$18:$A$24,Expenses!AF$3:AF$722)</f>
        <v>272047.07</v>
      </c>
      <c r="AI19" s="46">
        <f>+AH19-AC19</f>
        <v>-178040.93</v>
      </c>
      <c r="AJ19" s="47">
        <f>IFERROR(AI19/AC19,"-")</f>
        <v>-0.39556915536517301</v>
      </c>
      <c r="AK19" s="48"/>
      <c r="AL19" s="49"/>
      <c r="AM19" s="42">
        <f>SUMIF(Expenses!$A$3:$A$722,'Current Working'!$A$18:$A$24,Expenses!AI$3:AI$722)</f>
        <v>411700</v>
      </c>
      <c r="AN19" s="42">
        <f>SUMIF(Expenses!$A$3:$A$722,'Current Working'!$A$18:$A$24,Expenses!AJ$3:AJ$722)</f>
        <v>411700</v>
      </c>
      <c r="AO19" s="42">
        <f>SUMIF(Expenses!$A$3:$A$722,'Current Working'!$A$18:$A$24,Expenses!AK$3:AK$722)</f>
        <v>491700</v>
      </c>
      <c r="AP19" s="42">
        <f>SUMIF(Expenses!$A$3:$A$722,'Current Working'!$A$18:$A$24,Expenses!AL$3:AL$722)</f>
        <v>20211.510000000002</v>
      </c>
      <c r="AQ19" s="42">
        <f>SUMIF(Expenses!$A$3:$A$722,'Current Working'!$A$18:$A$24,Expenses!AM$3:AM$722)</f>
        <v>0</v>
      </c>
      <c r="AR19" s="42">
        <f>SUMIF(Expenses!$A$3:$A$722,'Current Working'!$A$18:$A$24,Expenses!AN$3:AN$722)</f>
        <v>0</v>
      </c>
      <c r="AS19" s="42">
        <f>SUMIF(Expenses!$A$3:$A$722,'Current Working'!$A$18:$A$24,Expenses!AO$3:AO$722)</f>
        <v>0</v>
      </c>
      <c r="AT19" s="42">
        <f>SUMIF(Expenses!$A$3:$A$722,'Current Working'!$A$18:$A$24,Expenses!AP$3:AP$722)</f>
        <v>0</v>
      </c>
      <c r="AU19" s="46">
        <f t="shared" si="6"/>
        <v>-411700</v>
      </c>
      <c r="AV19" s="47">
        <f t="shared" si="7"/>
        <v>-1</v>
      </c>
      <c r="AW19" s="69"/>
      <c r="AY19" s="42" t="e">
        <f>SUMIF([1]Expenses!$A$3:$A$206,'Current Working'!$A$18:$A$24,[1]Expenses!AS$3:AS$580)</f>
        <v>#VALUE!</v>
      </c>
      <c r="AZ19" s="46" t="e">
        <f>+AY19-AT19</f>
        <v>#VALUE!</v>
      </c>
      <c r="BA19" s="47" t="str">
        <f>IFERROR(AZ19/AT19,"-")</f>
        <v>-</v>
      </c>
      <c r="BB19" s="42" t="e">
        <f>SUMIF([1]Expenses!$A$3:$A$206,'Current Working'!$A$18:$A$24,[1]Expenses!AT$3:AT$580)</f>
        <v>#VALUE!</v>
      </c>
      <c r="BC19" s="42" t="e">
        <f>SUMIF([1]Expenses!$A$3:$A$206,'Current Working'!$A$18:$A$24,[1]Expenses!AU$3:AU$580)</f>
        <v>#VALUE!</v>
      </c>
      <c r="BD19" s="42" t="e">
        <f>SUMIF([1]Expenses!$A$3:$A$206,'Current Working'!$A$18:$A$24,[1]Expenses!AV$3:AV$580)</f>
        <v>#VALUE!</v>
      </c>
      <c r="BE19" s="42" t="e">
        <f>SUMIF([1]Expenses!$A$3:$A$206,'Current Working'!$A$18:$A$24,[1]Expenses!AW$3:AW$580)</f>
        <v>#VALUE!</v>
      </c>
      <c r="BF19" s="42" t="e">
        <f>SUMIF([1]Expenses!$A$3:$A$206,'Current Working'!$A$18:$A$24,[1]Expenses!AX$3:AX$580)</f>
        <v>#VALUE!</v>
      </c>
      <c r="BG19" s="42" t="e">
        <f>SUMIF([1]Expenses!$A$3:$A$206,'Current Working'!$A$18:$A$24,[1]Expenses!AY$3:AY$580)</f>
        <v>#VALUE!</v>
      </c>
      <c r="BH19" s="46" t="e">
        <f>+BG19-BB19</f>
        <v>#VALUE!</v>
      </c>
      <c r="BI19" s="47" t="str">
        <f>IFERROR(BH19/BB19,"-")</f>
        <v>-</v>
      </c>
      <c r="BJ19" s="69"/>
    </row>
    <row r="20" spans="1:62" s="67" customFormat="1" x14ac:dyDescent="0.25">
      <c r="A20" s="65">
        <v>6</v>
      </c>
      <c r="B20" s="66"/>
      <c r="C20" s="66"/>
      <c r="D20" s="40" t="s">
        <v>107</v>
      </c>
      <c r="E20" s="41"/>
      <c r="F20" s="42">
        <f>SUMIF(Expenses!$A$3:$A$721,'Current Working'!$A$18:$A$24,Expenses!H$3:H$721)</f>
        <v>5530715</v>
      </c>
      <c r="G20" s="42">
        <f>SUMIF(Expenses!$A$3:$A$721,'Current Working'!$A$18:$A$24,Expenses!I$3:I$721)</f>
        <v>5518836</v>
      </c>
      <c r="H20" s="42">
        <f>SUMIF(Expenses!$A$3:$A$721,'Current Working'!$A$18:$A$24,Expenses!J$3:J$721)</f>
        <v>0</v>
      </c>
      <c r="I20" s="42">
        <f>SUMIF(Expenses!$A$3:$A$721,'Current Working'!$A$18:$A$24,Expenses!K$3:K$721)</f>
        <v>0</v>
      </c>
      <c r="J20" s="42">
        <f>SUMIF(Expenses!$A$3:$A$721,'Current Working'!$A$18:$A$24,Expenses!L$3:L$721)</f>
        <v>0</v>
      </c>
      <c r="K20" s="42">
        <f>SUMIF(Expenses!$A$3:$A$721,'Current Working'!$A$18:$A$24,Expenses!M$3:M$721)</f>
        <v>4815008.84</v>
      </c>
      <c r="L20" s="42">
        <f>SUMIF(Expenses!$A$3:$A$721,'Current Working'!$A$18:$A$24,Expenses!N$3:N$721)</f>
        <v>4815008.84</v>
      </c>
      <c r="M20" s="46">
        <f>L20-G20</f>
        <v>-703827.16000000015</v>
      </c>
      <c r="N20" s="47">
        <f>IFERROR(M20/G20,"-")</f>
        <v>-0.12753181286778592</v>
      </c>
      <c r="O20" s="41"/>
      <c r="Q20" s="42">
        <f>SUMIF(Expenses!$A$3:$A$721,'Current Working'!$A$18:$A$24,Expenses!Q$3:Q$721)</f>
        <v>5595265</v>
      </c>
      <c r="R20" s="42">
        <f>SUMIF(Expenses!$A$3:$A$721,'Current Working'!$A$18:$A$24,Expenses!R$3:R$721)</f>
        <v>5584130</v>
      </c>
      <c r="S20" s="42">
        <f>SUMIF(Expenses!$A$3:$A$721,'Current Working'!$A$18:$A$24,Expenses!S$3:S$721)</f>
        <v>0</v>
      </c>
      <c r="T20" s="42">
        <f>SUMIF(Expenses!$A$3:$A$721,'Current Working'!$A$18:$A$24,Expenses!T$3:T$721)</f>
        <v>0</v>
      </c>
      <c r="U20" s="42">
        <f>SUMIF(Expenses!$A$3:$A$721,'Current Working'!$A$18:$A$24,Expenses!U$3:U$721)</f>
        <v>0</v>
      </c>
      <c r="V20" s="42">
        <f>SUMIF(Expenses!$A$3:$A$721,'Current Working'!$A$18:$A$24,Expenses!V$3:V$721)</f>
        <v>5369238.0899999989</v>
      </c>
      <c r="W20" s="42">
        <f>SUMIF(Expenses!$A$3:$A$721,'Current Working'!$A$18:$A$24,Expenses!W$3:W$721)</f>
        <v>5369238.0899999989</v>
      </c>
      <c r="X20" s="46">
        <f>+W20-Q20</f>
        <v>-226026.91000000108</v>
      </c>
      <c r="Y20" s="47">
        <f>IFERROR(X20/Q20,"-")</f>
        <v>-4.0396104563412291E-2</v>
      </c>
      <c r="Z20" s="41"/>
      <c r="AA20" s="41"/>
      <c r="AB20" s="42">
        <f>SUMIF(Expenses!$A$3:$A$722,'Current Working'!$A$18:$A$24,Expenses!Z$3:Z$722)</f>
        <v>6489790</v>
      </c>
      <c r="AC20" s="42">
        <f>SUMIF(Expenses!$A$3:$A$722,'Current Working'!$A$18:$A$24,Expenses!AA$3:AA$722)</f>
        <v>6513795</v>
      </c>
      <c r="AD20" s="42">
        <f>SUMIF(Expenses!$A$3:$A$722,'Current Working'!$A$18:$A$24,Expenses!AB$3:AB$722)</f>
        <v>0</v>
      </c>
      <c r="AE20" s="42">
        <f>SUMIF(Expenses!$A$3:$A$722,'Current Working'!$A$18:$A$24,Expenses!AC$3:AC$722)</f>
        <v>0</v>
      </c>
      <c r="AF20" s="42">
        <f>SUMIF(Expenses!$A$3:$A$722,'Current Working'!$A$18:$A$24,Expenses!AD$3:AD$722)</f>
        <v>0</v>
      </c>
      <c r="AG20" s="42">
        <f>SUMIF(Expenses!$A$3:$A$722,'Current Working'!$A$18:$A$24,Expenses!AE$3:AE$722)</f>
        <v>5281908.01</v>
      </c>
      <c r="AH20" s="42">
        <f>SUMIF(Expenses!$A$3:$A$722,'Current Working'!$A$18:$A$24,Expenses!AF$3:AF$722)</f>
        <v>5281908.01</v>
      </c>
      <c r="AI20" s="46">
        <f>+AH20-AC20</f>
        <v>-1231886.9900000002</v>
      </c>
      <c r="AJ20" s="47">
        <f>IFERROR(AI20/AC20,"-")</f>
        <v>-0.1891197051795459</v>
      </c>
      <c r="AK20" s="48"/>
      <c r="AL20" s="49"/>
      <c r="AM20" s="42">
        <f>SUMIF(Expenses!$A$3:$A$722,'Current Working'!$A$18:$A$24,Expenses!AI$3:AI$722)</f>
        <v>6853640</v>
      </c>
      <c r="AN20" s="42">
        <f>SUMIF(Expenses!$A$3:$A$722,'Current Working'!$A$18:$A$24,Expenses!AJ$3:AJ$722)</f>
        <v>6853983</v>
      </c>
      <c r="AO20" s="42">
        <f>SUMIF(Expenses!$A$3:$A$722,'Current Working'!$A$18:$A$24,Expenses!AK$3:AK$722)</f>
        <v>6853983</v>
      </c>
      <c r="AP20" s="42">
        <f>SUMIF(Expenses!$A$3:$A$722,'Current Working'!$A$18:$A$24,Expenses!AL$3:AL$722)</f>
        <v>405615.58000000007</v>
      </c>
      <c r="AQ20" s="42">
        <f>SUMIF(Expenses!$A$3:$A$722,'Current Working'!$A$18:$A$24,Expenses!AM$3:AM$722)</f>
        <v>0</v>
      </c>
      <c r="AR20" s="42">
        <f>SUMIF(Expenses!$A$3:$A$722,'Current Working'!$A$18:$A$24,Expenses!AN$3:AN$722)</f>
        <v>0</v>
      </c>
      <c r="AS20" s="42">
        <f>SUMIF(Expenses!$A$3:$A$722,'Current Working'!$A$18:$A$24,Expenses!AO$3:AO$722)</f>
        <v>0</v>
      </c>
      <c r="AT20" s="42">
        <f>SUMIF(Expenses!$A$3:$A$722,'Current Working'!$A$18:$A$24,Expenses!AP$3:AP$722)</f>
        <v>0</v>
      </c>
      <c r="AU20" s="46">
        <f t="shared" si="6"/>
        <v>-6853983</v>
      </c>
      <c r="AV20" s="47">
        <f t="shared" si="7"/>
        <v>-1</v>
      </c>
      <c r="AW20" s="70"/>
      <c r="AY20" s="42" t="e">
        <f>SUMIF([1]Expenses!$A$3:$A$206,'Current Working'!$A$18:$A$24,[1]Expenses!AS$3:AS$580)</f>
        <v>#VALUE!</v>
      </c>
      <c r="AZ20" s="46" t="e">
        <f>+AY20-AT20</f>
        <v>#VALUE!</v>
      </c>
      <c r="BA20" s="47" t="str">
        <f>IFERROR(AZ20/AT20,"-")</f>
        <v>-</v>
      </c>
      <c r="BB20" s="42" t="e">
        <f>SUMIF([1]Expenses!$A$3:$A$206,'Current Working'!$A$18:$A$24,[1]Expenses!AT$3:AT$580)</f>
        <v>#VALUE!</v>
      </c>
      <c r="BC20" s="42" t="e">
        <f>SUMIF([1]Expenses!$A$3:$A$206,'Current Working'!$A$18:$A$24,[1]Expenses!AU$3:AU$580)</f>
        <v>#VALUE!</v>
      </c>
      <c r="BD20" s="42" t="e">
        <f>SUMIF([1]Expenses!$A$3:$A$206,'Current Working'!$A$18:$A$24,[1]Expenses!AV$3:AV$580)</f>
        <v>#VALUE!</v>
      </c>
      <c r="BE20" s="42" t="e">
        <f>SUMIF([1]Expenses!$A$3:$A$206,'Current Working'!$A$18:$A$24,[1]Expenses!AW$3:AW$580)</f>
        <v>#VALUE!</v>
      </c>
      <c r="BF20" s="42" t="e">
        <f>SUMIF([1]Expenses!$A$3:$A$206,'Current Working'!$A$18:$A$24,[1]Expenses!AX$3:AX$580)</f>
        <v>#VALUE!</v>
      </c>
      <c r="BG20" s="42" t="e">
        <f>SUMIF([1]Expenses!$A$3:$A$206,'Current Working'!$A$18:$A$24,[1]Expenses!AY$3:AY$580)</f>
        <v>#VALUE!</v>
      </c>
      <c r="BH20" s="46" t="e">
        <f>+BG20-BB20</f>
        <v>#VALUE!</v>
      </c>
      <c r="BI20" s="47" t="str">
        <f>IFERROR(BH20/BB20,"-")</f>
        <v>-</v>
      </c>
      <c r="BJ20" s="70"/>
    </row>
    <row r="21" spans="1:62" s="67" customFormat="1" x14ac:dyDescent="0.25">
      <c r="A21" s="65">
        <v>9</v>
      </c>
      <c r="B21" s="66"/>
      <c r="C21" s="66"/>
      <c r="D21" s="40" t="s">
        <v>106</v>
      </c>
      <c r="E21" s="41"/>
      <c r="F21" s="42">
        <f>SUMIF(Expenses!$A$3:$A$721,'Current Working'!$A$18:$A$24,Expenses!H$3:H$721)</f>
        <v>399050</v>
      </c>
      <c r="G21" s="42">
        <f>SUMIF(Expenses!$A$3:$A$721,'Current Working'!$A$18:$A$24,Expenses!I$3:I$721)</f>
        <v>400647</v>
      </c>
      <c r="H21" s="42">
        <f>SUMIF(Expenses!$A$3:$A$721,'Current Working'!$A$18:$A$24,Expenses!J$3:J$721)</f>
        <v>0</v>
      </c>
      <c r="I21" s="42">
        <f>SUMIF(Expenses!$A$3:$A$721,'Current Working'!$A$18:$A$24,Expenses!K$3:K$721)</f>
        <v>0</v>
      </c>
      <c r="J21" s="42">
        <f>SUMIF(Expenses!$A$3:$A$721,'Current Working'!$A$18:$A$24,Expenses!L$3:L$721)</f>
        <v>0</v>
      </c>
      <c r="K21" s="42">
        <f>SUMIF(Expenses!$A$3:$A$721,'Current Working'!$A$18:$A$24,Expenses!M$3:M$721)</f>
        <v>501288.71999999991</v>
      </c>
      <c r="L21" s="42">
        <f>SUMIF(Expenses!$A$3:$A$721,'Current Working'!$A$18:$A$24,Expenses!N$3:N$721)</f>
        <v>501288.71999999991</v>
      </c>
      <c r="M21" s="46"/>
      <c r="N21" s="47"/>
      <c r="O21" s="41"/>
      <c r="Q21" s="42">
        <f>SUMIF(Expenses!$A$3:$A$721,'Current Working'!$A$18:$A$24,Expenses!Q$3:Q$721)</f>
        <v>491050</v>
      </c>
      <c r="R21" s="42">
        <f>SUMIF(Expenses!$A$3:$A$721,'Current Working'!$A$18:$A$24,Expenses!R$3:R$721)</f>
        <v>485570</v>
      </c>
      <c r="S21" s="42">
        <f>SUMIF(Expenses!$A$3:$A$721,'Current Working'!$A$18:$A$24,Expenses!S$3:S$721)</f>
        <v>0</v>
      </c>
      <c r="T21" s="42">
        <f>SUMIF(Expenses!$A$3:$A$721,'Current Working'!$A$18:$A$24,Expenses!T$3:T$721)</f>
        <v>0</v>
      </c>
      <c r="U21" s="42">
        <f>SUMIF(Expenses!$A$3:$A$721,'Current Working'!$A$18:$A$24,Expenses!U$3:U$721)</f>
        <v>0</v>
      </c>
      <c r="V21" s="42">
        <f>SUMIF(Expenses!$A$3:$A$721,'Current Working'!$A$18:$A$24,Expenses!V$3:V$721)</f>
        <v>495963.4</v>
      </c>
      <c r="W21" s="42">
        <f>SUMIF(Expenses!$A$3:$A$721,'Current Working'!$A$18:$A$24,Expenses!W$3:W$721)</f>
        <v>495963.4</v>
      </c>
      <c r="X21" s="46"/>
      <c r="Y21" s="47"/>
      <c r="Z21" s="41"/>
      <c r="AA21" s="41"/>
      <c r="AB21" s="42">
        <f>SUMIF(Expenses!$A$3:$A$722,'Current Working'!$A$18:$A$24,Expenses!Z$3:Z$722)</f>
        <v>516050</v>
      </c>
      <c r="AC21" s="42">
        <f>SUMIF(Expenses!$A$3:$A$722,'Current Working'!$A$18:$A$24,Expenses!AA$3:AA$722)</f>
        <v>581530</v>
      </c>
      <c r="AD21" s="42">
        <f>SUMIF(Expenses!$A$3:$A$722,'Current Working'!$A$18:$A$24,Expenses!AB$3:AB$722)</f>
        <v>0</v>
      </c>
      <c r="AE21" s="42">
        <f>SUMIF(Expenses!$A$3:$A$722,'Current Working'!$A$18:$A$24,Expenses!AC$3:AC$722)</f>
        <v>0</v>
      </c>
      <c r="AF21" s="42">
        <f>SUMIF(Expenses!$A$3:$A$722,'Current Working'!$A$18:$A$24,Expenses!AD$3:AD$722)</f>
        <v>0</v>
      </c>
      <c r="AG21" s="42">
        <f>SUMIF(Expenses!$A$3:$A$722,'Current Working'!$A$18:$A$24,Expenses!AE$3:AE$722)</f>
        <v>519510.68</v>
      </c>
      <c r="AH21" s="42">
        <f>SUMIF(Expenses!$A$3:$A$722,'Current Working'!$A$18:$A$24,Expenses!AF$3:AF$722)</f>
        <v>519510.68</v>
      </c>
      <c r="AI21" s="46"/>
      <c r="AJ21" s="47"/>
      <c r="AK21" s="48"/>
      <c r="AL21" s="49"/>
      <c r="AM21" s="42">
        <f>SUMIF(Expenses!$A$3:$A$722,'Current Working'!$A$18:$A$24,Expenses!AI$3:AI$722)</f>
        <v>512050</v>
      </c>
      <c r="AN21" s="42">
        <f>SUMIF(Expenses!$A$3:$A$722,'Current Working'!$A$18:$A$24,Expenses!AJ$3:AJ$722)</f>
        <v>512050</v>
      </c>
      <c r="AO21" s="42">
        <f>SUMIF(Expenses!$A$3:$A$722,'Current Working'!$A$18:$A$24,Expenses!AK$3:AK$722)</f>
        <v>512050</v>
      </c>
      <c r="AP21" s="42">
        <f>SUMIF(Expenses!$A$3:$A$722,'Current Working'!$A$18:$A$24,Expenses!AL$3:AL$722)</f>
        <v>120383.92</v>
      </c>
      <c r="AQ21" s="42">
        <f>SUMIF(Expenses!$A$3:$A$722,'Current Working'!$A$18:$A$24,Expenses!AM$3:AM$722)</f>
        <v>0</v>
      </c>
      <c r="AR21" s="42">
        <f>SUMIF(Expenses!$A$3:$A$722,'Current Working'!$A$18:$A$24,Expenses!AN$3:AN$722)</f>
        <v>0</v>
      </c>
      <c r="AS21" s="42">
        <f>SUMIF(Expenses!$A$3:$A$722,'Current Working'!$A$18:$A$24,Expenses!AO$3:AO$722)</f>
        <v>0</v>
      </c>
      <c r="AT21" s="42">
        <f>SUMIF(Expenses!$A$3:$A$722,'Current Working'!$A$18:$A$24,Expenses!AP$3:AP$722)</f>
        <v>0</v>
      </c>
      <c r="AU21" s="46">
        <f t="shared" si="6"/>
        <v>-512050</v>
      </c>
      <c r="AV21" s="47">
        <f t="shared" si="7"/>
        <v>-1</v>
      </c>
      <c r="AW21" s="70"/>
      <c r="AY21" s="42" t="e">
        <f>SUMIF([1]Expenses!$A$3:$A$206,'Current Working'!$A$18:$A$24,[1]Expenses!AS$3:AS$580)</f>
        <v>#VALUE!</v>
      </c>
      <c r="AZ21" s="46"/>
      <c r="BA21" s="47"/>
      <c r="BB21" s="42" t="e">
        <f>SUMIF([1]Expenses!$A$3:$A$206,'Current Working'!$A$18:$A$24,[1]Expenses!AT$3:AT$580)</f>
        <v>#VALUE!</v>
      </c>
      <c r="BC21" s="42" t="e">
        <f>SUMIF([1]Expenses!$A$3:$A$206,'Current Working'!$A$18:$A$24,[1]Expenses!AU$3:AU$580)</f>
        <v>#VALUE!</v>
      </c>
      <c r="BD21" s="42" t="e">
        <f>SUMIF([1]Expenses!$A$3:$A$206,'Current Working'!$A$18:$A$24,[1]Expenses!AV$3:AV$580)</f>
        <v>#VALUE!</v>
      </c>
      <c r="BE21" s="42" t="e">
        <f>SUMIF([1]Expenses!$A$3:$A$206,'Current Working'!$A$18:$A$24,[1]Expenses!AW$3:AW$580)</f>
        <v>#VALUE!</v>
      </c>
      <c r="BF21" s="42" t="e">
        <f>SUMIF([1]Expenses!$A$3:$A$206,'Current Working'!$A$18:$A$24,[1]Expenses!AX$3:AX$580)</f>
        <v>#VALUE!</v>
      </c>
      <c r="BG21" s="42" t="e">
        <f>SUMIF([1]Expenses!$A$3:$A$206,'Current Working'!$A$18:$A$24,[1]Expenses!AY$3:AY$580)</f>
        <v>#VALUE!</v>
      </c>
      <c r="BH21" s="46"/>
      <c r="BI21" s="47"/>
      <c r="BJ21" s="70"/>
    </row>
    <row r="22" spans="1:62" s="67" customFormat="1" x14ac:dyDescent="0.25">
      <c r="A22" s="65">
        <v>14</v>
      </c>
      <c r="B22" s="66"/>
      <c r="C22" s="66"/>
      <c r="D22" s="40" t="s">
        <v>162</v>
      </c>
      <c r="E22" s="41"/>
      <c r="F22" s="42">
        <f>SUMIF(Expenses!$A$3:$A$721,'Current Working'!$A$18:$A$24,Expenses!H$3:H$721)</f>
        <v>0</v>
      </c>
      <c r="G22" s="42">
        <f>SUMIF(Expenses!$A$3:$A$721,'Current Working'!$A$18:$A$24,Expenses!I$3:I$721)</f>
        <v>0</v>
      </c>
      <c r="H22" s="42">
        <f>SUMIF(Expenses!$A$3:$A$721,'Current Working'!$A$18:$A$24,Expenses!J$3:J$721)</f>
        <v>0</v>
      </c>
      <c r="I22" s="42">
        <f>SUMIF(Expenses!$A$3:$A$721,'Current Working'!$A$18:$A$24,Expenses!K$3:K$721)</f>
        <v>0</v>
      </c>
      <c r="J22" s="42">
        <f>SUMIF(Expenses!$A$3:$A$721,'Current Working'!$A$18:$A$24,Expenses!L$3:L$721)</f>
        <v>0</v>
      </c>
      <c r="K22" s="42">
        <f>SUMIF(Expenses!$A$3:$A$721,'Current Working'!$A$18:$A$24,Expenses!M$3:M$721)</f>
        <v>0</v>
      </c>
      <c r="L22" s="42">
        <f>SUMIF(Expenses!$A$3:$A$721,'Current Working'!$A$18:$A$24,Expenses!N$3:N$721)</f>
        <v>0</v>
      </c>
      <c r="M22" s="46"/>
      <c r="N22" s="47"/>
      <c r="O22" s="41"/>
      <c r="Q22" s="42">
        <f>SUMIF(Expenses!$A$3:$A$721,'Current Working'!$A$18:$A$24,Expenses!Q$3:Q$721)</f>
        <v>0</v>
      </c>
      <c r="R22" s="42">
        <f>SUMIF(Expenses!$A$3:$A$721,'Current Working'!$A$18:$A$24,Expenses!R$3:R$721)</f>
        <v>0</v>
      </c>
      <c r="S22" s="42">
        <f>SUMIF(Expenses!$A$3:$A$721,'Current Working'!$A$18:$A$24,Expenses!S$3:S$721)</f>
        <v>0</v>
      </c>
      <c r="T22" s="42">
        <f>SUMIF(Expenses!$A$3:$A$721,'Current Working'!$A$18:$A$24,Expenses!T$3:T$721)</f>
        <v>0</v>
      </c>
      <c r="U22" s="42">
        <f>SUMIF(Expenses!$A$3:$A$721,'Current Working'!$A$18:$A$24,Expenses!U$3:U$721)</f>
        <v>0</v>
      </c>
      <c r="V22" s="42">
        <f>SUMIF(Expenses!$A$3:$A$721,'Current Working'!$A$18:$A$24,Expenses!V$3:V$721)</f>
        <v>0</v>
      </c>
      <c r="W22" s="42">
        <f>SUMIF(Expenses!$A$3:$A$721,'Current Working'!$A$18:$A$24,Expenses!W$3:W$721)</f>
        <v>0</v>
      </c>
      <c r="X22" s="46"/>
      <c r="Y22" s="47"/>
      <c r="Z22" s="41"/>
      <c r="AA22" s="41"/>
      <c r="AB22" s="42">
        <f>SUMIF(Expenses!$A$3:$A$722,'Current Working'!$A$18:$A$24,Expenses!Z$3:Z$722)</f>
        <v>0</v>
      </c>
      <c r="AC22" s="42">
        <f>SUMIF(Expenses!$A$3:$A$722,'Current Working'!$A$18:$A$24,Expenses!AA$3:AA$722)</f>
        <v>0</v>
      </c>
      <c r="AD22" s="42">
        <f>SUMIF(Expenses!$A$3:$A$722,'Current Working'!$A$18:$A$24,Expenses!AB$3:AB$722)</f>
        <v>0</v>
      </c>
      <c r="AE22" s="42">
        <f>SUMIF(Expenses!$A$3:$A$722,'Current Working'!$A$18:$A$24,Expenses!AC$3:AC$722)</f>
        <v>0</v>
      </c>
      <c r="AF22" s="42">
        <f>SUMIF(Expenses!$A$3:$A$722,'Current Working'!$A$18:$A$24,Expenses!AD$3:AD$722)</f>
        <v>0</v>
      </c>
      <c r="AG22" s="42">
        <f>SUMIF(Expenses!$A$3:$A$722,'Current Working'!$A$18:$A$24,Expenses!AE$3:AE$722)</f>
        <v>0</v>
      </c>
      <c r="AH22" s="42">
        <f>SUMIF(Expenses!$A$3:$A$722,'Current Working'!$A$18:$A$24,Expenses!AF$3:AF$722)</f>
        <v>0</v>
      </c>
      <c r="AI22" s="46"/>
      <c r="AJ22" s="47"/>
      <c r="AK22" s="48"/>
      <c r="AL22" s="49"/>
      <c r="AM22" s="42">
        <f>SUMIF(Expenses!$A$3:$A$722,'Current Working'!$A$18:$A$24,Expenses!AI$3:AI$722)</f>
        <v>0</v>
      </c>
      <c r="AN22" s="42">
        <f>SUMIF(Expenses!$A$3:$A$722,'Current Working'!$A$18:$A$24,Expenses!AJ$3:AJ$722)</f>
        <v>0</v>
      </c>
      <c r="AO22" s="42">
        <f>SUMIF(Expenses!$A$3:$A$722,'Current Working'!$A$18:$A$24,Expenses!AK$3:AK$722)</f>
        <v>0</v>
      </c>
      <c r="AP22" s="42">
        <f>SUMIF(Expenses!$A$3:$A$722,'Current Working'!$A$18:$A$24,Expenses!AL$3:AL$722)</f>
        <v>0</v>
      </c>
      <c r="AQ22" s="42">
        <f>SUMIF(Expenses!$A$3:$A$722,'Current Working'!$A$18:$A$24,Expenses!AM$3:AM$722)</f>
        <v>0</v>
      </c>
      <c r="AR22" s="42">
        <f>SUMIF(Expenses!$A$3:$A$722,'Current Working'!$A$18:$A$24,Expenses!AN$3:AN$722)</f>
        <v>0</v>
      </c>
      <c r="AS22" s="42">
        <f>SUMIF(Expenses!$A$3:$A$722,'Current Working'!$A$18:$A$24,Expenses!AO$3:AO$722)</f>
        <v>0</v>
      </c>
      <c r="AT22" s="42">
        <f>SUMIF(Expenses!$A$3:$A$722,'Current Working'!$A$18:$A$24,Expenses!AP$3:AP$722)</f>
        <v>0</v>
      </c>
      <c r="AU22" s="46">
        <f t="shared" si="6"/>
        <v>0</v>
      </c>
      <c r="AV22" s="47" t="str">
        <f t="shared" si="7"/>
        <v>-</v>
      </c>
      <c r="AW22" s="70"/>
      <c r="AY22" s="42"/>
      <c r="AZ22" s="46"/>
      <c r="BA22" s="47"/>
      <c r="BB22" s="42"/>
      <c r="BC22" s="42"/>
      <c r="BD22" s="42"/>
      <c r="BE22" s="42"/>
      <c r="BF22" s="42"/>
      <c r="BG22" s="42"/>
      <c r="BH22" s="46"/>
      <c r="BI22" s="47"/>
      <c r="BJ22" s="70"/>
    </row>
    <row r="23" spans="1:62" s="67" customFormat="1" x14ac:dyDescent="0.25">
      <c r="A23" s="71">
        <v>7</v>
      </c>
      <c r="B23" s="66"/>
      <c r="C23" s="66"/>
      <c r="D23" s="40" t="s">
        <v>29</v>
      </c>
      <c r="E23" s="41"/>
      <c r="F23" s="42">
        <f>SUMIF(Expenses!$A$3:$A$721,'Current Working'!$A$18:$A$24,Expenses!H$3:H$721)</f>
        <v>960</v>
      </c>
      <c r="G23" s="42">
        <f>SUMIF(Expenses!$A$3:$A$721,'Current Working'!$A$18:$A$24,Expenses!I$3:I$721)</f>
        <v>1296177</v>
      </c>
      <c r="H23" s="42">
        <f>SUMIF(Expenses!$A$3:$A$721,'Current Working'!$A$18:$A$24,Expenses!J$3:J$721)</f>
        <v>0</v>
      </c>
      <c r="I23" s="42">
        <f>SUMIF(Expenses!$A$3:$A$721,'Current Working'!$A$18:$A$24,Expenses!K$3:K$721)</f>
        <v>0</v>
      </c>
      <c r="J23" s="42">
        <f>SUMIF(Expenses!$A$3:$A$721,'Current Working'!$A$18:$A$24,Expenses!L$3:L$721)</f>
        <v>0</v>
      </c>
      <c r="K23" s="42">
        <f>SUMIF(Expenses!$A$3:$A$721,'Current Working'!$A$18:$A$24,Expenses!M$3:M$721)</f>
        <v>1183159.3500000001</v>
      </c>
      <c r="L23" s="42">
        <f>SUMIF(Expenses!$A$3:$A$721,'Current Working'!$A$18:$A$24,Expenses!N$3:N$721)</f>
        <v>1183159.3500000001</v>
      </c>
      <c r="M23" s="46">
        <f>L23-G23</f>
        <v>-113017.64999999991</v>
      </c>
      <c r="N23" s="47">
        <f>IFERROR(M23/G23,"-")</f>
        <v>-8.7193068539250351E-2</v>
      </c>
      <c r="O23" s="41"/>
      <c r="Q23" s="42">
        <f>SUMIF(Expenses!$A$3:$A$721,'Current Working'!$A$18:$A$24,Expenses!Q$3:Q$721)</f>
        <v>1475</v>
      </c>
      <c r="R23" s="42">
        <f>SUMIF(Expenses!$A$3:$A$721,'Current Working'!$A$18:$A$24,Expenses!R$3:R$721)</f>
        <v>1619505</v>
      </c>
      <c r="S23" s="42">
        <f>SUMIF(Expenses!$A$3:$A$721,'Current Working'!$A$18:$A$24,Expenses!S$3:S$721)</f>
        <v>0</v>
      </c>
      <c r="T23" s="42">
        <f>SUMIF(Expenses!$A$3:$A$721,'Current Working'!$A$18:$A$24,Expenses!T$3:T$721)</f>
        <v>0</v>
      </c>
      <c r="U23" s="42">
        <f>SUMIF(Expenses!$A$3:$A$721,'Current Working'!$A$18:$A$24,Expenses!U$3:U$721)</f>
        <v>0</v>
      </c>
      <c r="V23" s="42">
        <f>SUMIF(Expenses!$A$3:$A$721,'Current Working'!$A$18:$A$24,Expenses!V$3:V$721)</f>
        <v>363468.97000000003</v>
      </c>
      <c r="W23" s="42">
        <f>SUMIF(Expenses!$A$3:$A$721,'Current Working'!$A$18:$A$24,Expenses!W$3:W$721)</f>
        <v>363468.97000000003</v>
      </c>
      <c r="X23" s="46">
        <f>+W23-Q23</f>
        <v>361993.97000000003</v>
      </c>
      <c r="Y23" s="47">
        <f>IFERROR(X23/Q23,"-")</f>
        <v>245.41964067796613</v>
      </c>
      <c r="Z23" s="41"/>
      <c r="AA23" s="41"/>
      <c r="AB23" s="42">
        <f>SUMIF(Expenses!$A$3:$A$722,'Current Working'!$A$18:$A$24,Expenses!Z$3:Z$722)</f>
        <v>6280</v>
      </c>
      <c r="AC23" s="42">
        <f>SUMIF(Expenses!$A$3:$A$722,'Current Working'!$A$18:$A$24,Expenses!AA$3:AA$722)</f>
        <v>3164811</v>
      </c>
      <c r="AD23" s="42">
        <f>SUMIF(Expenses!$A$3:$A$722,'Current Working'!$A$18:$A$24,Expenses!AB$3:AB$722)</f>
        <v>0</v>
      </c>
      <c r="AE23" s="42">
        <f>SUMIF(Expenses!$A$3:$A$722,'Current Working'!$A$18:$A$24,Expenses!AC$3:AC$722)</f>
        <v>0</v>
      </c>
      <c r="AF23" s="42">
        <f>SUMIF(Expenses!$A$3:$A$722,'Current Working'!$A$18:$A$24,Expenses!AD$3:AD$722)</f>
        <v>0</v>
      </c>
      <c r="AG23" s="42">
        <f>SUMIF(Expenses!$A$3:$A$722,'Current Working'!$A$18:$A$24,Expenses!AE$3:AE$722)</f>
        <v>855497.12</v>
      </c>
      <c r="AH23" s="42">
        <f>SUMIF(Expenses!$A$3:$A$722,'Current Working'!$A$18:$A$24,Expenses!AF$3:AF$722)</f>
        <v>855497.12</v>
      </c>
      <c r="AI23" s="46">
        <f>+AH23-AC23</f>
        <v>-2309313.88</v>
      </c>
      <c r="AJ23" s="47">
        <f>IFERROR(AI23/AC23,"-")</f>
        <v>-0.72968460991825412</v>
      </c>
      <c r="AK23" s="48"/>
      <c r="AL23" s="49"/>
      <c r="AM23" s="42">
        <f>SUMIF(Expenses!$A$3:$A$722,'Current Working'!$A$18:$A$24,Expenses!AI$3:AI$722)</f>
        <v>7982414</v>
      </c>
      <c r="AN23" s="42">
        <f>SUMIF(Expenses!$A$3:$A$722,'Current Working'!$A$18:$A$24,Expenses!AJ$3:AJ$722)</f>
        <v>9972558</v>
      </c>
      <c r="AO23" s="42">
        <f>SUMIF(Expenses!$A$3:$A$722,'Current Working'!$A$18:$A$24,Expenses!AK$3:AK$722)</f>
        <v>10152397</v>
      </c>
      <c r="AP23" s="42">
        <f>SUMIF(Expenses!$A$3:$A$722,'Current Working'!$A$18:$A$24,Expenses!AL$3:AL$722)</f>
        <v>1200966.08</v>
      </c>
      <c r="AQ23" s="42">
        <f>SUMIF(Expenses!$A$3:$A$722,'Current Working'!$A$18:$A$24,Expenses!AM$3:AM$722)</f>
        <v>0</v>
      </c>
      <c r="AR23" s="42">
        <f>SUMIF(Expenses!$A$3:$A$722,'Current Working'!$A$18:$A$24,Expenses!AN$3:AN$722)</f>
        <v>0</v>
      </c>
      <c r="AS23" s="42">
        <f>SUMIF(Expenses!$A$3:$A$722,'Current Working'!$A$18:$A$24,Expenses!AO$3:AO$722)</f>
        <v>0</v>
      </c>
      <c r="AT23" s="42">
        <f>SUMIF(Expenses!$A$3:$A$722,'Current Working'!$A$18:$A$24,Expenses!AP$3:AP$722)</f>
        <v>0</v>
      </c>
      <c r="AU23" s="46">
        <f t="shared" si="6"/>
        <v>-9972558</v>
      </c>
      <c r="AV23" s="47">
        <f t="shared" si="7"/>
        <v>-1</v>
      </c>
      <c r="AW23" s="48"/>
      <c r="AY23" s="42" t="e">
        <f>SUMIF([1]Expenses!$A$3:$A$206,'Current Working'!$A$18:$A$24,[1]Expenses!AS$3:AS$580)</f>
        <v>#VALUE!</v>
      </c>
      <c r="AZ23" s="46" t="e">
        <f>+AY23-AT23</f>
        <v>#VALUE!</v>
      </c>
      <c r="BA23" s="47" t="str">
        <f>IFERROR(AZ23/AT23,"-")</f>
        <v>-</v>
      </c>
      <c r="BB23" s="42" t="e">
        <f>SUMIF([1]Expenses!$A$3:$A$206,'Current Working'!$A$18:$A$24,[1]Expenses!AT$3:AT$580)</f>
        <v>#VALUE!</v>
      </c>
      <c r="BC23" s="42" t="e">
        <f>SUMIF([1]Expenses!$A$3:$A$206,'Current Working'!$A$18:$A$24,[1]Expenses!AU$3:AU$580)</f>
        <v>#VALUE!</v>
      </c>
      <c r="BD23" s="42" t="e">
        <f>SUMIF([1]Expenses!$A$3:$A$206,'Current Working'!$A$18:$A$24,[1]Expenses!AV$3:AV$580)</f>
        <v>#VALUE!</v>
      </c>
      <c r="BE23" s="42" t="e">
        <f>SUMIF([1]Expenses!$A$3:$A$206,'Current Working'!$A$18:$A$24,[1]Expenses!AW$3:AW$580)</f>
        <v>#VALUE!</v>
      </c>
      <c r="BF23" s="42" t="e">
        <f>SUMIF([1]Expenses!$A$3:$A$206,'Current Working'!$A$18:$A$24,[1]Expenses!AX$3:AX$580)</f>
        <v>#VALUE!</v>
      </c>
      <c r="BG23" s="42" t="e">
        <f>SUMIF([1]Expenses!$A$3:$A$206,'Current Working'!$A$18:$A$24,[1]Expenses!AY$3:AY$580)</f>
        <v>#VALUE!</v>
      </c>
      <c r="BH23" s="46" t="e">
        <f>+BG23-BB23</f>
        <v>#VALUE!</v>
      </c>
      <c r="BI23" s="47" t="str">
        <f>IFERROR(BH23/BB23,"-")</f>
        <v>-</v>
      </c>
      <c r="BJ23" s="48"/>
    </row>
    <row r="24" spans="1:62" s="67" customFormat="1" x14ac:dyDescent="0.25">
      <c r="A24" s="71">
        <v>8</v>
      </c>
      <c r="B24" s="66"/>
      <c r="C24" s="66"/>
      <c r="D24" s="40" t="s">
        <v>30</v>
      </c>
      <c r="E24" s="41"/>
      <c r="F24" s="42">
        <f>SUMIF(Expenses!$A$3:$A$721,'Current Working'!$A$18:$A$24,Expenses!H$3:H$721)</f>
        <v>0</v>
      </c>
      <c r="G24" s="42">
        <f>SUMIF(Expenses!$A$3:$A$721,'Current Working'!$A$18:$A$24,Expenses!I$3:I$721)</f>
        <v>0</v>
      </c>
      <c r="H24" s="42">
        <f>SUMIF(Expenses!$A$3:$A$721,'Current Working'!$A$18:$A$24,Expenses!J$3:J$721)</f>
        <v>0</v>
      </c>
      <c r="I24" s="42">
        <f>SUMIF(Expenses!$A$3:$A$721,'Current Working'!$A$18:$A$24,Expenses!K$3:K$721)</f>
        <v>0</v>
      </c>
      <c r="J24" s="42">
        <f>SUMIF(Expenses!$A$3:$A$721,'Current Working'!$A$18:$A$24,Expenses!L$3:L$721)</f>
        <v>0</v>
      </c>
      <c r="K24" s="42">
        <f>SUMIF(Expenses!$A$3:$A$721,'Current Working'!$A$18:$A$24,Expenses!M$3:M$721)</f>
        <v>0</v>
      </c>
      <c r="L24" s="42">
        <f>SUMIF(Expenses!$A$3:$A$721,'Current Working'!$A$18:$A$24,Expenses!N$3:N$721)</f>
        <v>0</v>
      </c>
      <c r="M24" s="46">
        <f>L24-G24</f>
        <v>0</v>
      </c>
      <c r="N24" s="47" t="str">
        <f>IFERROR(M24/G24,"-")</f>
        <v>-</v>
      </c>
      <c r="O24" s="41"/>
      <c r="Q24" s="42">
        <f>SUMIF(Expenses!$A$3:$A$721,'Current Working'!$A$18:$A$24,Expenses!Q$3:Q$721)</f>
        <v>1096000</v>
      </c>
      <c r="R24" s="42">
        <f>SUMIF(Expenses!$A$3:$A$721,'Current Working'!$A$18:$A$24,Expenses!R$3:R$721)</f>
        <v>0</v>
      </c>
      <c r="S24" s="42">
        <f>SUMIF(Expenses!$A$3:$A$721,'Current Working'!$A$18:$A$24,Expenses!S$3:S$721)</f>
        <v>0</v>
      </c>
      <c r="T24" s="42">
        <f>SUMIF(Expenses!$A$3:$A$721,'Current Working'!$A$18:$A$24,Expenses!T$3:T$721)</f>
        <v>0</v>
      </c>
      <c r="U24" s="42">
        <f>SUMIF(Expenses!$A$3:$A$721,'Current Working'!$A$18:$A$24,Expenses!U$3:U$721)</f>
        <v>0</v>
      </c>
      <c r="V24" s="42">
        <f>SUMIF(Expenses!$A$3:$A$721,'Current Working'!$A$18:$A$24,Expenses!V$3:V$721)</f>
        <v>0</v>
      </c>
      <c r="W24" s="42">
        <f>SUMIF(Expenses!$A$3:$A$721,'Current Working'!$A$18:$A$24,Expenses!W$3:W$721)</f>
        <v>0</v>
      </c>
      <c r="X24" s="46">
        <f>+W24-Q24</f>
        <v>-1096000</v>
      </c>
      <c r="Y24" s="72" t="str">
        <f>IFERROR(X24/L24,"-")</f>
        <v>-</v>
      </c>
      <c r="Z24" s="41"/>
      <c r="AA24" s="41"/>
      <c r="AB24" s="42">
        <f>SUMIF(Expenses!$A$3:$A$722,'Current Working'!$A$18:$A$24,Expenses!Z$3:Z$722)</f>
        <v>1881000</v>
      </c>
      <c r="AC24" s="42">
        <f>SUMIF(Expenses!$A$3:$A$722,'Current Working'!$A$18:$A$24,Expenses!AA$3:AA$722)</f>
        <v>0</v>
      </c>
      <c r="AD24" s="42">
        <f>SUMIF(Expenses!$A$3:$A$722,'Current Working'!$A$18:$A$24,Expenses!AB$3:AB$722)</f>
        <v>0</v>
      </c>
      <c r="AE24" s="42">
        <f>SUMIF(Expenses!$A$3:$A$722,'Current Working'!$A$18:$A$24,Expenses!AC$3:AC$722)</f>
        <v>0</v>
      </c>
      <c r="AF24" s="42">
        <f>SUMIF(Expenses!$A$3:$A$722,'Current Working'!$A$18:$A$24,Expenses!AD$3:AD$722)</f>
        <v>0</v>
      </c>
      <c r="AG24" s="42">
        <f>SUMIF(Expenses!$A$3:$A$722,'Current Working'!$A$18:$A$24,Expenses!AE$3:AE$722)</f>
        <v>0</v>
      </c>
      <c r="AH24" s="42">
        <f>SUMIF(Expenses!$A$3:$A$722,'Current Working'!$A$18:$A$24,Expenses!AF$3:AF$722)</f>
        <v>0</v>
      </c>
      <c r="AI24" s="46">
        <f>+AH24-AC24</f>
        <v>0</v>
      </c>
      <c r="AJ24" s="47" t="str">
        <f>IFERROR(AI24/AC24,"-")</f>
        <v>-</v>
      </c>
      <c r="AK24" s="48"/>
      <c r="AL24" s="49"/>
      <c r="AM24" s="42">
        <f>SUMIF(Expenses!$A$3:$A$722,'Current Working'!$A$18:$A$24,Expenses!AI$3:AI$722)</f>
        <v>0</v>
      </c>
      <c r="AN24" s="42">
        <f>SUMIF(Expenses!$A$3:$A$722,'Current Working'!$A$18:$A$24,Expenses!AJ$3:AJ$722)</f>
        <v>0</v>
      </c>
      <c r="AO24" s="42">
        <f>SUMIF(Expenses!$A$3:$A$722,'Current Working'!$A$18:$A$24,Expenses!AK$3:AK$722)</f>
        <v>0</v>
      </c>
      <c r="AP24" s="42">
        <f>SUMIF(Expenses!$A$3:$A$722,'Current Working'!$A$18:$A$24,Expenses!AL$3:AL$722)</f>
        <v>0</v>
      </c>
      <c r="AQ24" s="42">
        <f>SUMIF(Expenses!$A$3:$A$722,'Current Working'!$A$18:$A$24,Expenses!AM$3:AM$722)</f>
        <v>0</v>
      </c>
      <c r="AR24" s="42">
        <f>SUMIF(Expenses!$A$3:$A$722,'Current Working'!$A$18:$A$24,Expenses!AN$3:AN$722)</f>
        <v>0</v>
      </c>
      <c r="AS24" s="42">
        <f>SUMIF(Expenses!$A$3:$A$722,'Current Working'!$A$18:$A$24,Expenses!AO$3:AO$722)</f>
        <v>0</v>
      </c>
      <c r="AT24" s="42">
        <f>SUMIF(Expenses!$A$3:$A$722,'Current Working'!$A$18:$A$24,Expenses!AP$3:AP$722)</f>
        <v>0</v>
      </c>
      <c r="AU24" s="46">
        <f t="shared" si="6"/>
        <v>0</v>
      </c>
      <c r="AV24" s="47" t="str">
        <f t="shared" si="7"/>
        <v>-</v>
      </c>
      <c r="AW24" s="70"/>
      <c r="AY24" s="42" t="e">
        <f>SUMIF([1]Expenses!$A$3:$A$206,'Current Working'!$A$18:$A$24,[1]Expenses!AS$3:AS$580)</f>
        <v>#VALUE!</v>
      </c>
      <c r="AZ24" s="46" t="e">
        <f>+AY24-AT24</f>
        <v>#VALUE!</v>
      </c>
      <c r="BA24" s="47" t="str">
        <f>IFERROR(AZ24/AT24,"-")</f>
        <v>-</v>
      </c>
      <c r="BB24" s="42" t="e">
        <f>SUMIF([1]Expenses!$A$3:$A$206,'Current Working'!$A$18:$A$24,[1]Expenses!AT$3:AT$580)</f>
        <v>#VALUE!</v>
      </c>
      <c r="BC24" s="42" t="e">
        <f>SUMIF([1]Expenses!$A$3:$A$206,'Current Working'!$A$18:$A$24,[1]Expenses!AU$3:AU$580)</f>
        <v>#VALUE!</v>
      </c>
      <c r="BD24" s="42" t="e">
        <f>SUMIF([1]Expenses!$A$3:$A$206,'Current Working'!$A$18:$A$24,[1]Expenses!AV$3:AV$580)</f>
        <v>#VALUE!</v>
      </c>
      <c r="BE24" s="42" t="e">
        <f>SUMIF([1]Expenses!$A$3:$A$206,'Current Working'!$A$18:$A$24,[1]Expenses!AW$3:AW$580)</f>
        <v>#VALUE!</v>
      </c>
      <c r="BF24" s="42" t="e">
        <f>SUMIF([1]Expenses!$A$3:$A$206,'Current Working'!$A$18:$A$24,[1]Expenses!AX$3:AX$580)</f>
        <v>#VALUE!</v>
      </c>
      <c r="BG24" s="42" t="e">
        <f>SUMIF([1]Expenses!$A$3:$A$206,'Current Working'!$A$18:$A$24,[1]Expenses!AY$3:AY$580)</f>
        <v>#VALUE!</v>
      </c>
      <c r="BH24" s="46" t="e">
        <f>+BG24-BB24</f>
        <v>#VALUE!</v>
      </c>
      <c r="BI24" s="47" t="str">
        <f>IFERROR(BH24/BB24,"-")</f>
        <v>-</v>
      </c>
      <c r="BJ24" s="70"/>
    </row>
    <row r="25" spans="1:62" s="67" customFormat="1" x14ac:dyDescent="0.25">
      <c r="A25" s="65"/>
      <c r="B25" s="73"/>
      <c r="C25" s="74" t="s">
        <v>31</v>
      </c>
      <c r="D25" s="75"/>
      <c r="E25" s="62"/>
      <c r="F25" s="76">
        <f t="shared" ref="F25:L25" si="8">SUM(F18:F24)</f>
        <v>11798737</v>
      </c>
      <c r="G25" s="77">
        <f t="shared" si="8"/>
        <v>13112717</v>
      </c>
      <c r="H25" s="77">
        <f t="shared" si="8"/>
        <v>0</v>
      </c>
      <c r="I25" s="77">
        <f t="shared" si="8"/>
        <v>0</v>
      </c>
      <c r="J25" s="77">
        <f t="shared" si="8"/>
        <v>0</v>
      </c>
      <c r="K25" s="77">
        <f t="shared" si="8"/>
        <v>11968913.409999998</v>
      </c>
      <c r="L25" s="77">
        <f t="shared" si="8"/>
        <v>11968913.409999998</v>
      </c>
      <c r="M25" s="78">
        <f>L25-G25</f>
        <v>-1143803.5900000017</v>
      </c>
      <c r="N25" s="47">
        <f>IFERROR(M25/G25,"-")</f>
        <v>-8.7228572842684066E-2</v>
      </c>
      <c r="O25" s="41"/>
      <c r="Q25" s="77">
        <f t="shared" ref="Q25:X25" si="9">SUM(Q18:Q24)</f>
        <v>13278570</v>
      </c>
      <c r="R25" s="77">
        <f t="shared" si="9"/>
        <v>13898785</v>
      </c>
      <c r="S25" s="77">
        <f t="shared" si="9"/>
        <v>0</v>
      </c>
      <c r="T25" s="77">
        <f t="shared" si="9"/>
        <v>0</v>
      </c>
      <c r="U25" s="77">
        <f t="shared" si="9"/>
        <v>0</v>
      </c>
      <c r="V25" s="77">
        <f t="shared" si="9"/>
        <v>12270828.130000003</v>
      </c>
      <c r="W25" s="77">
        <f t="shared" si="9"/>
        <v>12270828.130000003</v>
      </c>
      <c r="X25" s="76">
        <f t="shared" si="9"/>
        <v>-1012655.2699999991</v>
      </c>
      <c r="Y25" s="47">
        <f>IFERROR(X25/Q25,"-")</f>
        <v>-7.6262373885139678E-2</v>
      </c>
      <c r="Z25" s="41"/>
      <c r="AA25" s="41"/>
      <c r="AB25" s="76">
        <f t="shared" ref="AB25:AI25" si="10">SUM(AB18:AB24)</f>
        <v>14537666</v>
      </c>
      <c r="AC25" s="77">
        <f t="shared" si="10"/>
        <v>16050275</v>
      </c>
      <c r="AD25" s="77">
        <f t="shared" si="10"/>
        <v>0</v>
      </c>
      <c r="AE25" s="77">
        <f t="shared" si="10"/>
        <v>0</v>
      </c>
      <c r="AF25" s="77">
        <f t="shared" si="10"/>
        <v>0</v>
      </c>
      <c r="AG25" s="77">
        <f t="shared" si="10"/>
        <v>11894821.879999999</v>
      </c>
      <c r="AH25" s="77">
        <f t="shared" si="10"/>
        <v>11894821.879999999</v>
      </c>
      <c r="AI25" s="77">
        <f t="shared" si="10"/>
        <v>-4093433.8</v>
      </c>
      <c r="AJ25" s="47">
        <f>IFERROR(AI25/AC25,"-")</f>
        <v>-0.25503823454738311</v>
      </c>
      <c r="AK25" s="68"/>
      <c r="AL25" s="79"/>
      <c r="AM25" s="76">
        <f t="shared" ref="AM25:AU25" si="11">SUM(AM18:AM24)</f>
        <v>20343881</v>
      </c>
      <c r="AN25" s="77">
        <f>SUM(AN18:AN24)</f>
        <v>22334368</v>
      </c>
      <c r="AO25" s="77">
        <f>SUM(AO18:AO24)</f>
        <v>22613323</v>
      </c>
      <c r="AP25" s="77">
        <f t="shared" si="11"/>
        <v>3110177.22</v>
      </c>
      <c r="AQ25" s="77">
        <f t="shared" si="11"/>
        <v>0</v>
      </c>
      <c r="AR25" s="77">
        <f t="shared" si="11"/>
        <v>0</v>
      </c>
      <c r="AS25" s="77">
        <f t="shared" si="11"/>
        <v>0</v>
      </c>
      <c r="AT25" s="77">
        <f t="shared" si="11"/>
        <v>0</v>
      </c>
      <c r="AU25" s="77">
        <f t="shared" si="11"/>
        <v>-22334368</v>
      </c>
      <c r="AV25" s="47">
        <f>IFERROR(AU25/AN25,"-")</f>
        <v>-1</v>
      </c>
      <c r="AW25" s="68"/>
      <c r="AY25" s="76" t="e">
        <f>SUM(AY18:AY24)</f>
        <v>#VALUE!</v>
      </c>
      <c r="AZ25" s="77" t="e">
        <f>SUM(AZ18:AZ24)</f>
        <v>#VALUE!</v>
      </c>
      <c r="BA25" s="47" t="str">
        <f>IFERROR(AZ25/AT25,"-")</f>
        <v>-</v>
      </c>
      <c r="BB25" s="77" t="e">
        <f t="shared" ref="BB25:BH25" si="12">SUM(BB18:BB24)</f>
        <v>#VALUE!</v>
      </c>
      <c r="BC25" s="77" t="e">
        <f t="shared" si="12"/>
        <v>#VALUE!</v>
      </c>
      <c r="BD25" s="77" t="e">
        <f t="shared" si="12"/>
        <v>#VALUE!</v>
      </c>
      <c r="BE25" s="77" t="e">
        <f t="shared" si="12"/>
        <v>#VALUE!</v>
      </c>
      <c r="BF25" s="77" t="e">
        <f t="shared" si="12"/>
        <v>#VALUE!</v>
      </c>
      <c r="BG25" s="77" t="e">
        <f t="shared" si="12"/>
        <v>#VALUE!</v>
      </c>
      <c r="BH25" s="77" t="e">
        <f t="shared" si="12"/>
        <v>#VALUE!</v>
      </c>
      <c r="BI25" s="47" t="str">
        <f>IFERROR(BH25/BB25,"-")</f>
        <v>-</v>
      </c>
      <c r="BJ25" s="68"/>
    </row>
    <row r="26" spans="1:62" s="67" customFormat="1" x14ac:dyDescent="0.25">
      <c r="A26" s="65"/>
      <c r="B26" s="39"/>
      <c r="C26" s="39"/>
      <c r="D26" s="40"/>
      <c r="E26" s="62"/>
      <c r="F26" s="64"/>
      <c r="G26" s="62"/>
      <c r="H26" s="62"/>
      <c r="I26" s="62"/>
      <c r="J26" s="62"/>
      <c r="K26" s="62"/>
      <c r="L26" s="213"/>
      <c r="M26" s="62"/>
      <c r="N26" s="63"/>
      <c r="O26" s="41"/>
      <c r="Q26" s="62"/>
      <c r="R26" s="62"/>
      <c r="S26" s="62"/>
      <c r="T26" s="62"/>
      <c r="U26" s="62"/>
      <c r="V26" s="62"/>
      <c r="W26" s="62"/>
      <c r="X26" s="62"/>
      <c r="Y26" s="63"/>
      <c r="Z26" s="41"/>
      <c r="AA26" s="41"/>
      <c r="AB26" s="64"/>
      <c r="AC26" s="46"/>
      <c r="AD26" s="46"/>
      <c r="AE26" s="46"/>
      <c r="AF26" s="46"/>
      <c r="AG26" s="46"/>
      <c r="AH26" s="46"/>
      <c r="AI26" s="62"/>
      <c r="AJ26" s="63"/>
      <c r="AK26" s="68"/>
      <c r="AL26" s="79"/>
      <c r="AM26" s="64"/>
      <c r="AN26" s="62"/>
      <c r="AO26" s="62"/>
      <c r="AP26" s="62"/>
      <c r="AQ26" s="62"/>
      <c r="AR26" s="62"/>
      <c r="AS26" s="62"/>
      <c r="AT26" s="62"/>
      <c r="AU26" s="62"/>
      <c r="AV26" s="63"/>
      <c r="AW26" s="68"/>
      <c r="AY26" s="64"/>
      <c r="AZ26" s="62"/>
      <c r="BA26" s="63"/>
      <c r="BB26" s="62"/>
      <c r="BC26" s="62"/>
      <c r="BD26" s="62"/>
      <c r="BE26" s="62"/>
      <c r="BF26" s="62"/>
      <c r="BG26" s="62"/>
      <c r="BH26" s="62"/>
      <c r="BI26" s="63"/>
      <c r="BJ26" s="68"/>
    </row>
    <row r="27" spans="1:62" s="67" customFormat="1" ht="15" customHeight="1" x14ac:dyDescent="0.25">
      <c r="A27" s="65"/>
      <c r="B27" s="74" t="s">
        <v>32</v>
      </c>
      <c r="C27" s="74"/>
      <c r="D27" s="75"/>
      <c r="E27" s="62"/>
      <c r="F27" s="64"/>
      <c r="G27" s="62"/>
      <c r="H27" s="62"/>
      <c r="I27" s="62"/>
      <c r="J27" s="62"/>
      <c r="K27" s="62"/>
      <c r="L27" s="214"/>
      <c r="M27" s="62"/>
      <c r="N27" s="63"/>
      <c r="O27" s="41"/>
      <c r="Q27" s="62"/>
      <c r="R27" s="62"/>
      <c r="S27" s="62"/>
      <c r="T27" s="62"/>
      <c r="U27" s="62"/>
      <c r="V27" s="62"/>
      <c r="W27" s="62"/>
      <c r="X27" s="62"/>
      <c r="Y27" s="63"/>
      <c r="Z27" s="41"/>
      <c r="AA27" s="41"/>
      <c r="AB27" s="64"/>
      <c r="AC27" s="62"/>
      <c r="AD27" s="62"/>
      <c r="AE27" s="62"/>
      <c r="AF27" s="62"/>
      <c r="AG27" s="62"/>
      <c r="AH27" s="62"/>
      <c r="AI27" s="62"/>
      <c r="AJ27" s="63"/>
      <c r="AK27" s="68"/>
      <c r="AL27" s="79"/>
      <c r="AM27" s="64"/>
      <c r="AN27" s="62"/>
      <c r="AO27" s="62"/>
      <c r="AP27" s="62"/>
      <c r="AQ27" s="62"/>
      <c r="AR27" s="62"/>
      <c r="AS27" s="62"/>
      <c r="AT27" s="62"/>
      <c r="AU27" s="62"/>
      <c r="AV27" s="63"/>
      <c r="AW27" s="68"/>
      <c r="AY27" s="64"/>
      <c r="AZ27" s="62"/>
      <c r="BA27" s="63"/>
      <c r="BB27" s="62"/>
      <c r="BC27" s="62"/>
      <c r="BD27" s="62"/>
      <c r="BE27" s="62"/>
      <c r="BF27" s="62"/>
      <c r="BG27" s="62"/>
      <c r="BH27" s="62"/>
      <c r="BI27" s="63"/>
      <c r="BJ27" s="68"/>
    </row>
    <row r="28" spans="1:62" s="67" customFormat="1" ht="15" customHeight="1" x14ac:dyDescent="0.25">
      <c r="A28" s="65">
        <v>10</v>
      </c>
      <c r="B28" s="39"/>
      <c r="C28" s="39"/>
      <c r="D28" s="40" t="s">
        <v>108</v>
      </c>
      <c r="E28" s="62"/>
      <c r="F28" s="42">
        <f ca="1">SUMIF(Revenues!$A$3:$A$12,'Current Working'!$A$28:$A$29,Revenues!H$3:H$11)</f>
        <v>0</v>
      </c>
      <c r="G28" s="42">
        <f ca="1">SUMIF(Revenues!$A$3:$A$12,'Current Working'!$A$28:$A$29,Revenues!I$3:I$11)</f>
        <v>0</v>
      </c>
      <c r="H28" s="42">
        <f ca="1">SUMIF(Revenues!$A$3:$A$12,'Current Working'!$A$28:$A$29,Revenues!J$3:J$11)</f>
        <v>0</v>
      </c>
      <c r="I28" s="42">
        <f ca="1">SUMIF(Revenues!$A$3:$A$12,'Current Working'!$A$28:$A$29,Revenues!K$3:K$11)</f>
        <v>0</v>
      </c>
      <c r="J28" s="42">
        <f ca="1">SUMIF(Revenues!$A$3:$A$12,'Current Working'!$A$28:$A$29,Revenues!L$3:L$11)</f>
        <v>0</v>
      </c>
      <c r="K28" s="42">
        <f ca="1">SUMIF(Revenues!$A$3:$A$12,'Current Working'!$A$28:$A$29,Revenues!M$3:M$11)</f>
        <v>0</v>
      </c>
      <c r="L28" s="42">
        <f>SUMIF(Revenues!$A$3:$A$12,'Current Working'!$A$28:$A$29,Revenues!N$3:N$27)</f>
        <v>0</v>
      </c>
      <c r="M28" s="46">
        <f ca="1">L28-G28</f>
        <v>0</v>
      </c>
      <c r="N28" s="47" t="str">
        <f ca="1">IFERROR(M28/G28,"-")</f>
        <v>-</v>
      </c>
      <c r="O28" s="41"/>
      <c r="Q28" s="42">
        <f>SUMIF(Revenues!$A$3:$A$27,'Current Working'!$A$28:$A$29,Revenues!Q$3:Q$27)</f>
        <v>0</v>
      </c>
      <c r="R28" s="42">
        <f>SUMIF(Revenues!$A$3:$A$27,'Current Working'!$A$28:$A$29,Revenues!R$3:R$27)</f>
        <v>0</v>
      </c>
      <c r="S28" s="42">
        <f>SUMIF(Revenues!$A$3:$A$27,'Current Working'!$A$28:$A$29,Revenues!S$3:S$27)</f>
        <v>0</v>
      </c>
      <c r="T28" s="42">
        <f>SUMIF(Revenues!$A$3:$A$27,'Current Working'!$A$28:$A$29,Revenues!T$3:T$27)</f>
        <v>0</v>
      </c>
      <c r="U28" s="42">
        <f>SUMIF(Revenues!$A$3:$A$27,'Current Working'!$A$28:$A$29,Revenues!U$3:U$27)</f>
        <v>0</v>
      </c>
      <c r="V28" s="42">
        <f>SUMIF(Revenues!$A$3:$A$27,'Current Working'!$A$28:$A$29,Revenues!V$3:V$27)</f>
        <v>0</v>
      </c>
      <c r="W28" s="42">
        <f>SUMIF(Revenues!$A$3:$A$27,'Current Working'!$A$28:$A$29,Revenues!W$3:W$27)</f>
        <v>0</v>
      </c>
      <c r="X28" s="46">
        <f ca="1">Q28-M28</f>
        <v>0</v>
      </c>
      <c r="Y28" s="47" t="str">
        <f ca="1">IFERROR(X28/L28,"-")</f>
        <v>-</v>
      </c>
      <c r="Z28" s="41"/>
      <c r="AA28" s="41"/>
      <c r="AB28" s="42">
        <f>SUMIF(Revenues!$A$3:$A$27,'Current Working'!$A$11:$A$14,Revenues!Z$3:Z$27)</f>
        <v>0</v>
      </c>
      <c r="AC28" s="42">
        <f>SUMIF(Revenues!$A$3:$A$27,'Current Working'!$A$11:$A$14,Revenues!AA$3:AA$27)</f>
        <v>0</v>
      </c>
      <c r="AD28" s="42">
        <f>SUMIF(Revenues!$A$3:$A$27,'Current Working'!$A$11:$A$14,Revenues!AB$3:AB$27)</f>
        <v>0</v>
      </c>
      <c r="AE28" s="42">
        <f>SUMIF(Revenues!$A$3:$A$27,'Current Working'!$A$11:$A$14,Revenues!AC$3:AC$27)</f>
        <v>0</v>
      </c>
      <c r="AF28" s="42">
        <f>SUMIF(Revenues!$A$3:$A$27,'Current Working'!$A$11:$A$14,Revenues!AD$3:AD$27)</f>
        <v>0</v>
      </c>
      <c r="AG28" s="42">
        <f>SUMIF(Revenues!$A$3:$A$27,'Current Working'!$A$11:$A$14,Revenues!AE$3:AE$27)</f>
        <v>0</v>
      </c>
      <c r="AH28" s="42">
        <f>SUMIF(Revenues!$A$3:$A$27,'Current Working'!$A$11:$A$14,Revenues!AF$3:AF$27)</f>
        <v>0</v>
      </c>
      <c r="AI28" s="46"/>
      <c r="AJ28" s="47"/>
      <c r="AK28" s="68"/>
      <c r="AL28" s="79"/>
      <c r="AM28" s="42">
        <f>SUMIF(Revenues!$A$3:$A$27,'Current Working'!$A$28,Revenues!AI$3:AI$27)</f>
        <v>0</v>
      </c>
      <c r="AN28" s="42">
        <f>SUMIF(Revenues!$A$3:$A$27,'Current Working'!$A$28,Revenues!AJ$3:AJ$27)</f>
        <v>0</v>
      </c>
      <c r="AO28" s="42">
        <f>SUMIF(Revenues!$A$3:$A$27,'Current Working'!$A$28,Revenues!AK$3:AK$27)</f>
        <v>0</v>
      </c>
      <c r="AP28" s="42">
        <f>SUMIF(Revenues!$A$3:$A$27,'Current Working'!$A$28,Revenues!AL$3:AL$27)</f>
        <v>0</v>
      </c>
      <c r="AQ28" s="42">
        <f>SUMIF(Revenues!$A$3:$A$27,'Current Working'!$A$28,Revenues!AM$3:AM$27)</f>
        <v>0</v>
      </c>
      <c r="AR28" s="42">
        <f>SUMIF(Revenues!$A$3:$A$27,'Current Working'!$A$28,Revenues!AN$3:AN$27)</f>
        <v>0</v>
      </c>
      <c r="AS28" s="42">
        <f>SUMIF(Revenues!$A$3:$A$27,'Current Working'!$A$28,Revenues!AO$3:AO$27)</f>
        <v>0</v>
      </c>
      <c r="AT28" s="42">
        <f>SUMIF(Revenues!$A$3:$A$27,'Current Working'!$A$28,Revenues!AP$3:AP$27)</f>
        <v>0</v>
      </c>
      <c r="AU28" s="46">
        <f>AK28-AH28</f>
        <v>0</v>
      </c>
      <c r="AV28" s="47" t="str">
        <f>IFERROR(AU28/AF28,"-")</f>
        <v>-</v>
      </c>
      <c r="AW28" s="68"/>
      <c r="AY28" s="42">
        <f ca="1">SUMIF(Revenues!$A$3:$A$13,'Current Working'!$A$28,Revenues!AS$3:AS$11)</f>
        <v>0</v>
      </c>
      <c r="AZ28" s="46">
        <f ca="1">+AY28-AT28</f>
        <v>0</v>
      </c>
      <c r="BA28" s="47" t="str">
        <f ca="1">IFERROR(AZ28/AM28,"-")</f>
        <v>-</v>
      </c>
      <c r="BB28" s="42">
        <f ca="1">SUMIF(Revenues!$A$3:$A$13,'Current Working'!$A$28,Revenues!AT$3:AT$11)</f>
        <v>0</v>
      </c>
      <c r="BC28" s="42">
        <f ca="1">SUMIF(Revenues!$A$3:$A$13,'Current Working'!$A$28,Revenues!AU$3:AU$11)</f>
        <v>0</v>
      </c>
      <c r="BD28" s="42">
        <f ca="1">SUMIF(Revenues!$A$3:$A$13,'Current Working'!$A$28,Revenues!AV$3:AV$11)</f>
        <v>0</v>
      </c>
      <c r="BE28" s="42">
        <f ca="1">SUMIF(Revenues!$A$3:$A$13,'Current Working'!$A$28,Revenues!AW$3:AW$11)</f>
        <v>0</v>
      </c>
      <c r="BF28" s="42">
        <f ca="1">SUMIF(Revenues!$A$3:$A$13,'Current Working'!$A$28,Revenues!AX$3:AX$11)</f>
        <v>0</v>
      </c>
      <c r="BG28" s="42">
        <f ca="1">SUMIF(Revenues!$A$3:$A$13,'Current Working'!$A$28,Revenues!AY$3:AY$11)</f>
        <v>0</v>
      </c>
      <c r="BH28" s="46">
        <f>AW28-AT28</f>
        <v>0</v>
      </c>
      <c r="BI28" s="47" t="str">
        <f>IFERROR(BH28/AR28,"-")</f>
        <v>-</v>
      </c>
      <c r="BJ28" s="68"/>
    </row>
    <row r="29" spans="1:62" s="67" customFormat="1" ht="15" customHeight="1" x14ac:dyDescent="0.25">
      <c r="A29" s="65">
        <v>12</v>
      </c>
      <c r="B29" s="39"/>
      <c r="C29" s="39"/>
      <c r="D29" s="40" t="s">
        <v>109</v>
      </c>
      <c r="E29" s="62"/>
      <c r="F29" s="42">
        <f ca="1">SUMIF(Revenues!$A$3:$A$12,'Current Working'!$A$28:$A$29,Revenues!H$3:H$11)</f>
        <v>0</v>
      </c>
      <c r="G29" s="42">
        <f ca="1">SUMIF(Revenues!$A$3:$A$12,'Current Working'!$A$28:$A$29,Revenues!I$3:I$11)</f>
        <v>0</v>
      </c>
      <c r="H29" s="42">
        <f ca="1">SUMIF(Revenues!$A$3:$A$12,'Current Working'!$A$28:$A$29,Revenues!J$3:J$11)</f>
        <v>0</v>
      </c>
      <c r="I29" s="42">
        <f ca="1">SUMIF(Revenues!$A$3:$A$12,'Current Working'!$A$28:$A$29,Revenues!K$3:K$11)</f>
        <v>0</v>
      </c>
      <c r="J29" s="42">
        <f ca="1">SUMIF(Revenues!$A$3:$A$12,'Current Working'!$A$28:$A$29,Revenues!L$3:L$11)</f>
        <v>0</v>
      </c>
      <c r="K29" s="42">
        <f ca="1">SUMIF(Revenues!$A$3:$A$12,'Current Working'!$A$28:$A$29,Revenues!M$3:M$11)</f>
        <v>0</v>
      </c>
      <c r="L29" s="42">
        <f>SUMIF(Revenues!$A$3:$A$12,'Current Working'!$A$28:$A$29,Revenues!N$3:N$27)</f>
        <v>0</v>
      </c>
      <c r="M29" s="46"/>
      <c r="N29" s="47"/>
      <c r="O29" s="41"/>
      <c r="Q29" s="42">
        <f>SUMIF(Revenues!$A$3:$A$27,'Current Working'!$A$28:$A$29,Revenues!Q$3:Q$27)</f>
        <v>0</v>
      </c>
      <c r="R29" s="42">
        <f>SUMIF(Revenues!$A$3:$A$27,'Current Working'!$A$28:$A$29,Revenues!R$3:R$27)</f>
        <v>0</v>
      </c>
      <c r="S29" s="42">
        <f>SUMIF(Revenues!$A$3:$A$27,'Current Working'!$A$28:$A$29,Revenues!S$3:S$27)</f>
        <v>0</v>
      </c>
      <c r="T29" s="42">
        <f>SUMIF(Revenues!$A$3:$A$27,'Current Working'!$A$28:$A$29,Revenues!T$3:T$27)</f>
        <v>0</v>
      </c>
      <c r="U29" s="42">
        <f>SUMIF(Revenues!$A$3:$A$27,'Current Working'!$A$28:$A$29,Revenues!U$3:U$27)</f>
        <v>0</v>
      </c>
      <c r="V29" s="42">
        <f>SUMIF(Revenues!$A$3:$A$27,'Current Working'!$A$28:$A$29,Revenues!V$3:V$27)</f>
        <v>0</v>
      </c>
      <c r="W29" s="42">
        <f>SUMIF(Revenues!$A$3:$A$27,'Current Working'!$A$28:$A$29,Revenues!W$3:W$27)</f>
        <v>0</v>
      </c>
      <c r="X29" s="46"/>
      <c r="Y29" s="47"/>
      <c r="Z29" s="41"/>
      <c r="AA29" s="41"/>
      <c r="AB29" s="42">
        <f>SUMIF(Revenues!$A$3:$A$27,'Current Working'!$A$11:$A$14,Revenues!Z$3:Z$27)</f>
        <v>0</v>
      </c>
      <c r="AC29" s="42">
        <f>SUMIF(Revenues!$A$3:$A$27,'Current Working'!$A$11:$A$14,Revenues!AA$3:AA$27)</f>
        <v>0</v>
      </c>
      <c r="AD29" s="42">
        <f>SUMIF(Revenues!$A$3:$A$27,'Current Working'!$A$11:$A$14,Revenues!AB$3:AB$27)</f>
        <v>0</v>
      </c>
      <c r="AE29" s="42">
        <f>SUMIF(Revenues!$A$3:$A$27,'Current Working'!$A$11:$A$14,Revenues!AC$3:AC$27)</f>
        <v>0</v>
      </c>
      <c r="AF29" s="42">
        <f>SUMIF(Revenues!$A$3:$A$27,'Current Working'!$A$11:$A$14,Revenues!AD$3:AD$27)</f>
        <v>0</v>
      </c>
      <c r="AG29" s="42">
        <f>SUMIF(Revenues!$A$3:$A$27,'Current Working'!$A$11:$A$14,Revenues!AE$3:AE$27)</f>
        <v>0</v>
      </c>
      <c r="AH29" s="42">
        <f>SUMIF(Revenues!$A$3:$A$27,'Current Working'!$A$11:$A$14,Revenues!AF$3:AF$27)</f>
        <v>0</v>
      </c>
      <c r="AI29" s="46"/>
      <c r="AJ29" s="47"/>
      <c r="AK29" s="68"/>
      <c r="AL29" s="79"/>
      <c r="AM29" s="42">
        <f>SUMIF(Revenues!$A$3:$A$27,'Current Working'!$A$28,Revenues!AI$3:AI$27)</f>
        <v>0</v>
      </c>
      <c r="AN29" s="42">
        <f>SUMIF(Revenues!$A$3:$A$27,'Current Working'!$A$28,Revenues!AJ$3:AJ$27)</f>
        <v>0</v>
      </c>
      <c r="AO29" s="42">
        <f>SUMIF(Revenues!$A$3:$A$27,'Current Working'!$A$28,Revenues!AK$3:AK$27)</f>
        <v>0</v>
      </c>
      <c r="AP29" s="42">
        <f>SUMIF(Revenues!$A$3:$A$27,'Current Working'!$A$28,Revenues!AL$3:AL$27)</f>
        <v>0</v>
      </c>
      <c r="AQ29" s="42">
        <f>SUMIF(Revenues!$A$3:$A$27,'Current Working'!$A$28,Revenues!AM$3:AM$27)</f>
        <v>0</v>
      </c>
      <c r="AR29" s="42">
        <f>SUMIF(Revenues!$A$3:$A$27,'Current Working'!$A$28,Revenues!AN$3:AN$27)</f>
        <v>0</v>
      </c>
      <c r="AS29" s="42">
        <f>SUMIF(Revenues!$A$3:$A$27,'Current Working'!$A$28,Revenues!AO$3:AO$27)</f>
        <v>0</v>
      </c>
      <c r="AT29" s="42">
        <f>SUMIF(Revenues!$A$3:$A$27,'Current Working'!$A$28,Revenues!AP$3:AP$27)</f>
        <v>0</v>
      </c>
      <c r="AU29" s="46"/>
      <c r="AV29" s="47"/>
      <c r="AW29" s="68"/>
      <c r="AY29" s="42"/>
      <c r="AZ29" s="46"/>
      <c r="BA29" s="47"/>
      <c r="BB29" s="42"/>
      <c r="BC29" s="42"/>
      <c r="BD29" s="42"/>
      <c r="BE29" s="42"/>
      <c r="BF29" s="42"/>
      <c r="BG29" s="42"/>
      <c r="BH29" s="46"/>
      <c r="BI29" s="47"/>
      <c r="BJ29" s="68"/>
    </row>
    <row r="30" spans="1:62" s="67" customFormat="1" ht="15" customHeight="1" x14ac:dyDescent="0.25">
      <c r="A30" s="65">
        <v>11</v>
      </c>
      <c r="B30" s="39"/>
      <c r="C30" s="39"/>
      <c r="D30" s="40" t="s">
        <v>33</v>
      </c>
      <c r="E30" s="62"/>
      <c r="F30" s="42">
        <f>SUMIF(Expenses!$A$3:$A$205,'Current Working'!$A$30,Expenses!H$3:H$579)</f>
        <v>0</v>
      </c>
      <c r="G30" s="42">
        <f>SUMIF(Expenses!$A$3:$A$205,'Current Working'!$A$30,Expenses!I$3:I$579)</f>
        <v>0</v>
      </c>
      <c r="H30" s="42">
        <f>SUMIF(Expenses!$A$3:$A$205,'Current Working'!$A$30,Expenses!J$3:J$579)</f>
        <v>0</v>
      </c>
      <c r="I30" s="42">
        <f>SUMIF(Expenses!$A$3:$A$205,'Current Working'!$A$30,Expenses!K$3:K$579)</f>
        <v>0</v>
      </c>
      <c r="J30" s="42">
        <f>SUMIF(Expenses!$A$3:$A$205,'Current Working'!$A$30,Expenses!L$3:L$579)</f>
        <v>0</v>
      </c>
      <c r="K30" s="42">
        <f>SUMIF(Expenses!$A$3:$A$205,'Current Working'!$A$30,Expenses!M$3:M$579)</f>
        <v>0</v>
      </c>
      <c r="L30" s="42">
        <f>SUMIF(Expenses!$A$3:$A$205,'Current Working'!$A$30,Expenses!N$3:N$579)</f>
        <v>0</v>
      </c>
      <c r="M30" s="46">
        <f>L30-G30</f>
        <v>0</v>
      </c>
      <c r="N30" s="47" t="str">
        <f>IFERROR(M30/G30,"-")</f>
        <v>-</v>
      </c>
      <c r="O30" s="41"/>
      <c r="Q30" s="42">
        <f>SUMIF(Expenses!$A$3:$A$721,'Current Working'!$A$30,Expenses!Q$3:Q$721)</f>
        <v>0</v>
      </c>
      <c r="R30" s="42">
        <f>SUMIF(Expenses!$A$3:$A$721,'Current Working'!$A$30,Expenses!R$3:R$721)</f>
        <v>0</v>
      </c>
      <c r="S30" s="42">
        <f>SUMIF(Expenses!$A$3:$A$721,'Current Working'!$A$30,Expenses!S$3:S$721)</f>
        <v>0</v>
      </c>
      <c r="T30" s="42">
        <f>SUMIF(Expenses!$A$3:$A$721,'Current Working'!$A$30,Expenses!T$3:T$721)</f>
        <v>0</v>
      </c>
      <c r="U30" s="42">
        <f>SUMIF(Expenses!$A$3:$A$721,'Current Working'!$A$30,Expenses!U$3:U$721)</f>
        <v>0</v>
      </c>
      <c r="V30" s="42">
        <f>SUMIF(Expenses!$A$3:$A$721,'Current Working'!$A$30,Expenses!V$3:V$721)</f>
        <v>0</v>
      </c>
      <c r="W30" s="42">
        <f>SUMIF(Expenses!$A$3:$A$721,'Current Working'!$A$30,Expenses!W$3:W$721)</f>
        <v>0</v>
      </c>
      <c r="X30" s="82">
        <f>Q30-M30</f>
        <v>0</v>
      </c>
      <c r="Y30" s="47" t="str">
        <f>IFERROR(X30/L30,"-")</f>
        <v>-</v>
      </c>
      <c r="Z30" s="41"/>
      <c r="AA30" s="41"/>
      <c r="AB30" s="42">
        <f>-SUMIF(Expenses!$A$3:$A$722,'Current Working'!$A$30,Expenses!Z$3:Z$722)</f>
        <v>0</v>
      </c>
      <c r="AC30" s="42">
        <f>-SUMIF(Expenses!$A$3:$A$722,'Current Working'!$A$30,Expenses!AA$3:AA$722)</f>
        <v>0</v>
      </c>
      <c r="AD30" s="42">
        <f>-SUMIF(Expenses!$A$3:$A$722,'Current Working'!$A$30,Expenses!AB$3:AB$722)</f>
        <v>0</v>
      </c>
      <c r="AE30" s="42">
        <f>-SUMIF(Expenses!$A$3:$A$722,'Current Working'!$A$30,Expenses!AC$3:AC$722)</f>
        <v>0</v>
      </c>
      <c r="AF30" s="42">
        <f>-SUMIF(Expenses!$A$3:$A$722,'Current Working'!$A$30,Expenses!AD$3:AD$722)</f>
        <v>0</v>
      </c>
      <c r="AG30" s="42">
        <f>-SUMIF(Expenses!$A$3:$A$722,'Current Working'!$A$30,Expenses!AE$3:AE$722)</f>
        <v>0</v>
      </c>
      <c r="AH30" s="42">
        <f>-SUMIF(Expenses!$A$3:$A$722,'Current Working'!$A$30,Expenses!AF$3:AF$722)</f>
        <v>0</v>
      </c>
      <c r="AI30" s="46"/>
      <c r="AJ30" s="47"/>
      <c r="AK30" s="68"/>
      <c r="AL30" s="79"/>
      <c r="AM30" s="81">
        <f>-SUMIF(Expenses!$A$3:$A$722,'Current Working'!$A$30,Expenses!AI$3:AI$722)</f>
        <v>0</v>
      </c>
      <c r="AN30" s="81">
        <f>-SUMIF(Expenses!$A$3:$A$722,'Current Working'!$A$30,Expenses!AJ$3:AJ$722)</f>
        <v>0</v>
      </c>
      <c r="AO30" s="81">
        <f>-SUMIF(Expenses!$A$3:$A$722,'Current Working'!$A$30,Expenses!AK$3:AK$722)</f>
        <v>0</v>
      </c>
      <c r="AP30" s="81">
        <f>-SUMIF(Expenses!$A$3:$A$722,'Current Working'!$A$30,Expenses!AL$3:AL$722)</f>
        <v>0</v>
      </c>
      <c r="AQ30" s="81">
        <f>-SUMIF(Expenses!$A$3:$A$722,'Current Working'!$A$30,Expenses!AM$3:AM$722)</f>
        <v>0</v>
      </c>
      <c r="AR30" s="81">
        <f>-SUMIF(Expenses!$A$3:$A$722,'Current Working'!$A$30,Expenses!AN$3:AN$722)</f>
        <v>0</v>
      </c>
      <c r="AS30" s="81">
        <f>-SUMIF(Expenses!$A$3:$A$722,'Current Working'!$A$30,Expenses!AO$3:AO$722)</f>
        <v>0</v>
      </c>
      <c r="AT30" s="81">
        <f>-SUMIF(Expenses!$A$3:$A$722,'Current Working'!$A$30,Expenses!AP$3:AP$722)</f>
        <v>0</v>
      </c>
      <c r="AU30" s="46">
        <f>+AT30-AN30</f>
        <v>0</v>
      </c>
      <c r="AV30" s="47" t="str">
        <f>IFERROR(AU30/AF30,"-")</f>
        <v>-</v>
      </c>
      <c r="AW30" s="68"/>
      <c r="AY30" s="81" t="e">
        <f>-SUMIF([1]Expenses!$A$3:$A$206,'Current Working'!$A$30,[1]Expenses!AS$3:AS$580)</f>
        <v>#VALUE!</v>
      </c>
      <c r="AZ30" s="82" t="e">
        <f>+AY30-AT30</f>
        <v>#VALUE!</v>
      </c>
      <c r="BA30" s="47" t="str">
        <f>IFERROR(AZ30/AM30,"-")</f>
        <v>-</v>
      </c>
      <c r="BB30" s="81" t="e">
        <f>-SUMIF([1]Expenses!$A$3:$A$206,'Current Working'!$A$30,[1]Expenses!AT$3:AT$580)</f>
        <v>#VALUE!</v>
      </c>
      <c r="BC30" s="81" t="e">
        <f>-SUMIF([1]Expenses!$A$3:$A$206,'Current Working'!$A$30,[1]Expenses!AU$3:AU$580)</f>
        <v>#VALUE!</v>
      </c>
      <c r="BD30" s="81" t="e">
        <f>-SUMIF([1]Expenses!$A$3:$A$206,'Current Working'!$A$30,[1]Expenses!AV$3:AV$580)</f>
        <v>#VALUE!</v>
      </c>
      <c r="BE30" s="81" t="e">
        <f>-SUMIF([1]Expenses!$A$3:$A$206,'Current Working'!$A$30,[1]Expenses!AW$3:AW$580)</f>
        <v>#VALUE!</v>
      </c>
      <c r="BF30" s="81" t="e">
        <f>-SUMIF([1]Expenses!$A$3:$A$206,'Current Working'!$A$30,[1]Expenses!AX$3:AX$580)</f>
        <v>#VALUE!</v>
      </c>
      <c r="BG30" s="81" t="e">
        <f>-SUMIF([1]Expenses!$A$3:$A$206,'Current Working'!$A$30,[1]Expenses!AY$3:AY$580)</f>
        <v>#VALUE!</v>
      </c>
      <c r="BH30" s="46" t="e">
        <f>+BG30-BB30</f>
        <v>#VALUE!</v>
      </c>
      <c r="BI30" s="47" t="str">
        <f>IFERROR(BH30/AR30,"-")</f>
        <v>-</v>
      </c>
      <c r="BJ30" s="68"/>
    </row>
    <row r="31" spans="1:62" s="67" customFormat="1" ht="15" customHeight="1" x14ac:dyDescent="0.25">
      <c r="A31" s="65"/>
      <c r="B31" s="39"/>
      <c r="C31" s="39" t="s">
        <v>34</v>
      </c>
      <c r="D31" s="40"/>
      <c r="E31" s="62"/>
      <c r="F31" s="76">
        <f ca="1">SUM(F28:F30)</f>
        <v>0</v>
      </c>
      <c r="G31" s="76">
        <f t="shared" ref="G31:L31" ca="1" si="13">SUM(G28:G30)</f>
        <v>0</v>
      </c>
      <c r="H31" s="76">
        <f t="shared" ca="1" si="13"/>
        <v>0</v>
      </c>
      <c r="I31" s="76">
        <f t="shared" ca="1" si="13"/>
        <v>0</v>
      </c>
      <c r="J31" s="76">
        <f t="shared" ca="1" si="13"/>
        <v>0</v>
      </c>
      <c r="K31" s="76">
        <f t="shared" ca="1" si="13"/>
        <v>0</v>
      </c>
      <c r="L31" s="76">
        <f t="shared" si="13"/>
        <v>0</v>
      </c>
      <c r="M31" s="46">
        <f ca="1">L31-G31</f>
        <v>0</v>
      </c>
      <c r="N31" s="47" t="str">
        <f ca="1">IFERROR(M31/G31,"-")</f>
        <v>-</v>
      </c>
      <c r="O31" s="41"/>
      <c r="Q31" s="77">
        <f>SUM(Q28:Q30)</f>
        <v>0</v>
      </c>
      <c r="R31" s="77">
        <f t="shared" ref="R31:W31" si="14">SUM(R28:R30)</f>
        <v>0</v>
      </c>
      <c r="S31" s="77">
        <f t="shared" si="14"/>
        <v>0</v>
      </c>
      <c r="T31" s="77">
        <f t="shared" si="14"/>
        <v>0</v>
      </c>
      <c r="U31" s="77">
        <f t="shared" si="14"/>
        <v>0</v>
      </c>
      <c r="V31" s="77">
        <f t="shared" si="14"/>
        <v>0</v>
      </c>
      <c r="W31" s="77">
        <f t="shared" si="14"/>
        <v>0</v>
      </c>
      <c r="X31" s="46">
        <f ca="1">Q31-M31</f>
        <v>0</v>
      </c>
      <c r="Y31" s="47" t="str">
        <f ca="1">IFERROR(X31/L31,"-")</f>
        <v>-</v>
      </c>
      <c r="Z31" s="41"/>
      <c r="AA31" s="41"/>
      <c r="AB31" s="77">
        <f t="shared" ref="AB31:AH31" si="15">SUM(AB28:AB30)</f>
        <v>0</v>
      </c>
      <c r="AC31" s="77">
        <f t="shared" si="15"/>
        <v>0</v>
      </c>
      <c r="AD31" s="77">
        <f t="shared" si="15"/>
        <v>0</v>
      </c>
      <c r="AE31" s="77">
        <f t="shared" si="15"/>
        <v>0</v>
      </c>
      <c r="AF31" s="77">
        <f t="shared" si="15"/>
        <v>0</v>
      </c>
      <c r="AG31" s="77">
        <f t="shared" si="15"/>
        <v>0</v>
      </c>
      <c r="AH31" s="77">
        <f t="shared" si="15"/>
        <v>0</v>
      </c>
      <c r="AI31" s="46"/>
      <c r="AJ31" s="47"/>
      <c r="AK31" s="68"/>
      <c r="AL31" s="79"/>
      <c r="AM31" s="177">
        <f>SUM(AM28:AM30)</f>
        <v>0</v>
      </c>
      <c r="AN31" s="83">
        <f t="shared" ref="AN31:AT31" si="16">SUM(AN28:AN30)</f>
        <v>0</v>
      </c>
      <c r="AO31" s="83">
        <f t="shared" si="16"/>
        <v>0</v>
      </c>
      <c r="AP31" s="83">
        <f t="shared" si="16"/>
        <v>0</v>
      </c>
      <c r="AQ31" s="83">
        <f t="shared" si="16"/>
        <v>0</v>
      </c>
      <c r="AR31" s="83">
        <f t="shared" si="16"/>
        <v>0</v>
      </c>
      <c r="AS31" s="83">
        <f t="shared" si="16"/>
        <v>0</v>
      </c>
      <c r="AT31" s="83">
        <f t="shared" si="16"/>
        <v>0</v>
      </c>
      <c r="AU31" s="46">
        <f>AK31-AH31</f>
        <v>0</v>
      </c>
      <c r="AV31" s="47" t="str">
        <f>IFERROR(AU31/AF31,"-")</f>
        <v>-</v>
      </c>
      <c r="AW31" s="68"/>
      <c r="AY31" s="76" t="e">
        <f ca="1">SUM(AY28:AY30)</f>
        <v>#VALUE!</v>
      </c>
      <c r="AZ31" s="46" t="e">
        <f ca="1">+AY31-AT31</f>
        <v>#VALUE!</v>
      </c>
      <c r="BA31" s="47" t="str">
        <f ca="1">IFERROR(AZ31/AM31,"-")</f>
        <v>-</v>
      </c>
      <c r="BB31" s="83" t="e">
        <f t="shared" ref="BB31:BG31" ca="1" si="17">SUM(BB28:BB30)</f>
        <v>#VALUE!</v>
      </c>
      <c r="BC31" s="83" t="e">
        <f t="shared" ca="1" si="17"/>
        <v>#VALUE!</v>
      </c>
      <c r="BD31" s="83" t="e">
        <f t="shared" ca="1" si="17"/>
        <v>#VALUE!</v>
      </c>
      <c r="BE31" s="83" t="e">
        <f t="shared" ca="1" si="17"/>
        <v>#VALUE!</v>
      </c>
      <c r="BF31" s="83" t="e">
        <f t="shared" ca="1" si="17"/>
        <v>#VALUE!</v>
      </c>
      <c r="BG31" s="83" t="e">
        <f t="shared" ca="1" si="17"/>
        <v>#VALUE!</v>
      </c>
      <c r="BH31" s="46">
        <f>AW31-AT31</f>
        <v>0</v>
      </c>
      <c r="BI31" s="47" t="str">
        <f>IFERROR(BH31/AR31,"-")</f>
        <v>-</v>
      </c>
      <c r="BJ31" s="68"/>
    </row>
    <row r="32" spans="1:62" s="67" customFormat="1" ht="15" customHeight="1" x14ac:dyDescent="0.25">
      <c r="A32" s="65"/>
      <c r="B32" s="39"/>
      <c r="C32" s="39"/>
      <c r="D32" s="40"/>
      <c r="E32" s="62"/>
      <c r="F32" s="64"/>
      <c r="G32" s="62"/>
      <c r="H32" s="62"/>
      <c r="I32" s="62"/>
      <c r="J32" s="62"/>
      <c r="K32" s="62"/>
      <c r="L32" s="62"/>
      <c r="M32" s="62"/>
      <c r="N32" s="63"/>
      <c r="O32" s="41"/>
      <c r="Q32" s="62"/>
      <c r="R32" s="62"/>
      <c r="S32" s="62"/>
      <c r="T32" s="62"/>
      <c r="U32" s="62"/>
      <c r="V32" s="62"/>
      <c r="W32" s="62"/>
      <c r="X32" s="62"/>
      <c r="Y32" s="63"/>
      <c r="Z32" s="41"/>
      <c r="AA32" s="41"/>
      <c r="AB32" s="64"/>
      <c r="AC32" s="62"/>
      <c r="AD32" s="62"/>
      <c r="AE32" s="62"/>
      <c r="AF32" s="62"/>
      <c r="AG32" s="62"/>
      <c r="AH32" s="62"/>
      <c r="AI32" s="62"/>
      <c r="AJ32" s="63"/>
      <c r="AK32" s="68"/>
      <c r="AL32" s="79"/>
      <c r="AM32" s="64"/>
      <c r="AN32" s="62"/>
      <c r="AO32" s="62"/>
      <c r="AP32" s="62"/>
      <c r="AQ32" s="62"/>
      <c r="AR32" s="62"/>
      <c r="AS32" s="62"/>
      <c r="AT32" s="62"/>
      <c r="AU32" s="62"/>
      <c r="AV32" s="63"/>
      <c r="AW32" s="68"/>
      <c r="AY32" s="64"/>
      <c r="AZ32" s="62"/>
      <c r="BA32" s="63"/>
      <c r="BB32" s="62"/>
      <c r="BC32" s="62"/>
      <c r="BD32" s="62"/>
      <c r="BE32" s="62"/>
      <c r="BF32" s="62"/>
      <c r="BG32" s="62"/>
      <c r="BH32" s="62"/>
      <c r="BI32" s="63"/>
      <c r="BJ32" s="68"/>
    </row>
    <row r="33" spans="1:62" s="67" customFormat="1" x14ac:dyDescent="0.25">
      <c r="A33" s="65"/>
      <c r="B33" s="39" t="s">
        <v>35</v>
      </c>
      <c r="C33" s="39"/>
      <c r="D33" s="75"/>
      <c r="E33" s="62"/>
      <c r="F33" s="84">
        <f>+F15-F25</f>
        <v>367263</v>
      </c>
      <c r="G33" s="83">
        <f>+G15-G25</f>
        <v>-873949</v>
      </c>
      <c r="H33" s="62"/>
      <c r="I33" s="62"/>
      <c r="J33" s="62"/>
      <c r="K33" s="62"/>
      <c r="L33" s="83">
        <f>+L15-L25</f>
        <v>622351.38999999873</v>
      </c>
      <c r="M33" s="83">
        <f>+M15-M25</f>
        <v>1496300.3899999987</v>
      </c>
      <c r="N33" s="62"/>
      <c r="O33" s="41"/>
      <c r="Q33" s="83">
        <f t="shared" ref="Q33:W33" si="18">+Q15-Q25</f>
        <v>514625</v>
      </c>
      <c r="R33" s="83">
        <f t="shared" si="18"/>
        <v>-105590</v>
      </c>
      <c r="S33" s="83">
        <f t="shared" si="18"/>
        <v>0</v>
      </c>
      <c r="T33" s="83">
        <f t="shared" si="18"/>
        <v>0</v>
      </c>
      <c r="U33" s="83">
        <f t="shared" si="18"/>
        <v>0</v>
      </c>
      <c r="V33" s="83">
        <f t="shared" si="18"/>
        <v>1317402.0599999968</v>
      </c>
      <c r="W33" s="83">
        <f t="shared" si="18"/>
        <v>1317402.0599999968</v>
      </c>
      <c r="X33" s="62"/>
      <c r="Y33" s="63"/>
      <c r="Z33" s="41"/>
      <c r="AA33" s="41"/>
      <c r="AB33" s="84">
        <f>+AB15-AB25</f>
        <v>-912351</v>
      </c>
      <c r="AC33" s="83">
        <f>+AC15-AC25</f>
        <v>-2424960</v>
      </c>
      <c r="AD33" s="83">
        <f>+AD15-AD25</f>
        <v>0</v>
      </c>
      <c r="AE33" s="83">
        <f>+AE15-AE25</f>
        <v>0</v>
      </c>
      <c r="AF33" s="83">
        <f>+AF15-AF25</f>
        <v>0</v>
      </c>
      <c r="AG33" s="62"/>
      <c r="AH33" s="83">
        <f>+AH15-AH25</f>
        <v>1983201.25</v>
      </c>
      <c r="AI33" s="62"/>
      <c r="AJ33" s="63"/>
      <c r="AK33" s="68"/>
      <c r="AL33" s="79"/>
      <c r="AM33" s="84">
        <f>+AM15-AM25</f>
        <v>-6718566</v>
      </c>
      <c r="AN33" s="83">
        <f>+AN15-AN25</f>
        <v>-8709053</v>
      </c>
      <c r="AO33" s="83">
        <f>+AO15-AO25</f>
        <v>-8988008</v>
      </c>
      <c r="AP33" s="83">
        <f>+AP15-AP25</f>
        <v>249527.16999999993</v>
      </c>
      <c r="AQ33" s="83">
        <f>+AQ15-AQ25</f>
        <v>0</v>
      </c>
      <c r="AR33" s="83">
        <f>+AR15-AR25</f>
        <v>0</v>
      </c>
      <c r="AS33" s="62"/>
      <c r="AT33" s="83">
        <f>+AT15-AT25</f>
        <v>0</v>
      </c>
      <c r="AU33" s="62"/>
      <c r="AV33" s="63"/>
      <c r="AW33" s="68"/>
      <c r="AY33" s="84" t="e">
        <f ca="1">+AY15-AY25</f>
        <v>#VALUE!</v>
      </c>
      <c r="AZ33" s="62"/>
      <c r="BA33" s="63"/>
      <c r="BB33" s="83" t="e">
        <f ca="1">+BB15-BB25</f>
        <v>#VALUE!</v>
      </c>
      <c r="BC33" s="83" t="e">
        <f ca="1">+BC15-BC25</f>
        <v>#VALUE!</v>
      </c>
      <c r="BD33" s="83" t="e">
        <f ca="1">+BD15-BD25</f>
        <v>#VALUE!</v>
      </c>
      <c r="BE33" s="83" t="e">
        <f ca="1">+BE15-BE25</f>
        <v>#VALUE!</v>
      </c>
      <c r="BF33" s="62"/>
      <c r="BG33" s="83" t="e">
        <f ca="1">+BG15-BG25</f>
        <v>#VALUE!</v>
      </c>
      <c r="BH33" s="62"/>
      <c r="BI33" s="63"/>
      <c r="BJ33" s="68"/>
    </row>
    <row r="34" spans="1:62" x14ac:dyDescent="0.25">
      <c r="B34" s="26"/>
      <c r="C34" s="26"/>
      <c r="D34" s="52"/>
      <c r="E34" s="28"/>
      <c r="F34" s="29"/>
      <c r="G34" s="28"/>
      <c r="H34" s="28"/>
      <c r="I34" s="28"/>
      <c r="J34" s="85"/>
      <c r="K34" s="85"/>
      <c r="L34" s="28"/>
      <c r="M34" s="85"/>
      <c r="N34" s="28"/>
      <c r="O34" s="28"/>
      <c r="Q34" s="28"/>
      <c r="R34" s="28"/>
      <c r="S34" s="28"/>
      <c r="T34" s="28"/>
      <c r="U34" s="85"/>
      <c r="V34" s="85"/>
      <c r="W34" s="28"/>
      <c r="X34" s="80"/>
      <c r="Y34" s="62"/>
      <c r="Z34" s="62"/>
      <c r="AA34" s="62"/>
      <c r="AB34" s="64"/>
      <c r="AC34" s="28"/>
      <c r="AD34" s="28"/>
      <c r="AE34" s="28"/>
      <c r="AF34" s="85"/>
      <c r="AG34" s="85"/>
      <c r="AH34" s="28"/>
      <c r="AI34" s="80"/>
      <c r="AJ34" s="62"/>
      <c r="AL34" s="14"/>
      <c r="AM34" s="64"/>
      <c r="AN34" s="28"/>
      <c r="AO34" s="28"/>
      <c r="AP34" s="28"/>
      <c r="AQ34" s="28"/>
      <c r="AR34" s="85"/>
      <c r="AS34" s="85"/>
      <c r="AT34" s="28"/>
      <c r="AU34" s="80"/>
      <c r="AV34" s="62"/>
      <c r="AY34" s="64"/>
      <c r="AZ34" s="80"/>
      <c r="BA34" s="62"/>
      <c r="BB34" s="28"/>
      <c r="BC34" s="28"/>
      <c r="BD34" s="28"/>
      <c r="BE34" s="85"/>
      <c r="BF34" s="85"/>
      <c r="BG34" s="28"/>
      <c r="BH34" s="80"/>
      <c r="BI34" s="62"/>
    </row>
    <row r="35" spans="1:62" ht="15.75" thickBot="1" x14ac:dyDescent="0.3">
      <c r="B35" s="31" t="s">
        <v>36</v>
      </c>
      <c r="C35" s="31"/>
      <c r="D35" s="86"/>
      <c r="E35" s="32"/>
      <c r="F35" s="87">
        <f>+F8+F33</f>
        <v>367263</v>
      </c>
      <c r="G35" s="88">
        <f>+G8+G33</f>
        <v>-873949</v>
      </c>
      <c r="H35" s="32"/>
      <c r="I35" s="32"/>
      <c r="J35" s="32"/>
      <c r="K35" s="32"/>
      <c r="L35" s="88">
        <f>+L8+L33</f>
        <v>622351.38999999873</v>
      </c>
      <c r="M35" s="28"/>
      <c r="N35" s="89"/>
      <c r="O35" s="32"/>
      <c r="Q35" s="88">
        <f t="shared" ref="Q35:W35" si="19">+Q8+Q33</f>
        <v>1136976.3899999987</v>
      </c>
      <c r="R35" s="88">
        <f t="shared" si="19"/>
        <v>516761.38999999873</v>
      </c>
      <c r="S35" s="88">
        <f t="shared" si="19"/>
        <v>0</v>
      </c>
      <c r="T35" s="88">
        <f t="shared" si="19"/>
        <v>0</v>
      </c>
      <c r="U35" s="88">
        <f t="shared" si="19"/>
        <v>0</v>
      </c>
      <c r="V35" s="88">
        <f t="shared" si="19"/>
        <v>1317402.0599999968</v>
      </c>
      <c r="W35" s="88">
        <f t="shared" si="19"/>
        <v>1939753.4499999955</v>
      </c>
      <c r="X35" s="62"/>
      <c r="Y35" s="90"/>
      <c r="Z35" s="91"/>
      <c r="AA35" s="91"/>
      <c r="AB35" s="92">
        <f>+AB8+AB33</f>
        <v>1027402.4499999955</v>
      </c>
      <c r="AC35" s="88">
        <f>+AC8+AC33</f>
        <v>-485206.55000000447</v>
      </c>
      <c r="AD35" s="88">
        <f>+AD8+AD33</f>
        <v>0</v>
      </c>
      <c r="AE35" s="88">
        <f>+AE8+AE33</f>
        <v>0</v>
      </c>
      <c r="AF35" s="88">
        <f>+AF8+AF33</f>
        <v>0</v>
      </c>
      <c r="AG35" s="32"/>
      <c r="AH35" s="88">
        <f>+AH8+AH33</f>
        <v>3922954.6999999955</v>
      </c>
      <c r="AI35" s="62"/>
      <c r="AJ35" s="90"/>
      <c r="AL35" s="14"/>
      <c r="AM35" s="92">
        <f t="shared" ref="AM35:AR35" si="20">+AM8+AM33</f>
        <v>-2795611.3000000045</v>
      </c>
      <c r="AN35" s="88">
        <f t="shared" si="20"/>
        <v>-8709053</v>
      </c>
      <c r="AO35" s="88">
        <f t="shared" si="20"/>
        <v>-8988008</v>
      </c>
      <c r="AP35" s="88">
        <f t="shared" si="20"/>
        <v>249527.16999999993</v>
      </c>
      <c r="AQ35" s="88">
        <f t="shared" si="20"/>
        <v>0</v>
      </c>
      <c r="AR35" s="88">
        <f t="shared" si="20"/>
        <v>0</v>
      </c>
      <c r="AS35" s="32"/>
      <c r="AT35" s="88">
        <f>+AT8+AT33</f>
        <v>3922954.6999999955</v>
      </c>
      <c r="AU35" s="62"/>
      <c r="AV35" s="90"/>
      <c r="AY35" s="92" t="e">
        <f ca="1">+AY8+AY33</f>
        <v>#VALUE!</v>
      </c>
      <c r="AZ35" s="62"/>
      <c r="BA35" s="90"/>
      <c r="BB35" s="88" t="e">
        <f t="shared" ref="BB35:BG35" ca="1" si="21">+BB8+BB33</f>
        <v>#VALUE!</v>
      </c>
      <c r="BC35" s="88" t="e">
        <f t="shared" ca="1" si="21"/>
        <v>#VALUE!</v>
      </c>
      <c r="BD35" s="88" t="e">
        <f t="shared" ca="1" si="21"/>
        <v>#VALUE!</v>
      </c>
      <c r="BE35" s="88" t="e">
        <f t="shared" ca="1" si="21"/>
        <v>#VALUE!</v>
      </c>
      <c r="BF35" s="88">
        <f t="shared" si="21"/>
        <v>0</v>
      </c>
      <c r="BG35" s="88" t="e">
        <f t="shared" ca="1" si="21"/>
        <v>#VALUE!</v>
      </c>
      <c r="BH35" s="62"/>
      <c r="BI35" s="90"/>
    </row>
    <row r="36" spans="1:62" ht="15.75" thickTop="1" x14ac:dyDescent="0.25">
      <c r="B36" s="26"/>
      <c r="C36" s="26"/>
      <c r="D36" s="93"/>
      <c r="E36" s="28"/>
      <c r="F36" s="29"/>
      <c r="G36" s="28"/>
      <c r="H36" s="28"/>
      <c r="I36" s="28"/>
      <c r="J36" s="28"/>
      <c r="K36" s="28"/>
      <c r="L36" s="28"/>
      <c r="M36" s="28"/>
      <c r="N36" s="28"/>
      <c r="O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C36" s="28"/>
      <c r="AD36" s="28"/>
      <c r="AE36" s="28"/>
      <c r="AF36" s="28"/>
      <c r="AG36" s="28"/>
      <c r="AH36" s="28"/>
      <c r="AL36" s="14"/>
      <c r="AN36" s="28"/>
      <c r="AO36" s="28"/>
      <c r="AP36" s="28"/>
      <c r="AQ36" s="28"/>
      <c r="AR36" s="28"/>
      <c r="AS36" s="28"/>
      <c r="AT36" s="28"/>
      <c r="BB36" s="28"/>
      <c r="BC36" s="28"/>
      <c r="BD36" s="28"/>
      <c r="BE36" s="28"/>
      <c r="BF36" s="28"/>
      <c r="BG36" s="28"/>
    </row>
    <row r="37" spans="1:62" outlineLevel="1" x14ac:dyDescent="0.25">
      <c r="F37" s="94"/>
      <c r="G37" s="91"/>
      <c r="H37" s="91"/>
      <c r="I37" s="91"/>
      <c r="J37" s="91"/>
      <c r="K37" s="91"/>
      <c r="L37" s="95"/>
      <c r="M37" s="91"/>
      <c r="N37" s="91"/>
      <c r="O37" s="91"/>
      <c r="Q37" s="91"/>
      <c r="R37" s="91"/>
      <c r="S37" s="91"/>
      <c r="T37" s="91"/>
      <c r="U37" s="91"/>
      <c r="V37" s="91"/>
      <c r="W37" s="96"/>
      <c r="X37" s="91"/>
      <c r="Y37" s="91"/>
      <c r="Z37" s="91"/>
      <c r="AA37" s="91"/>
      <c r="AC37" s="97"/>
      <c r="AD37" s="97"/>
      <c r="AE37" s="97"/>
      <c r="AF37" s="97"/>
      <c r="AG37" s="97"/>
      <c r="AH37" s="98"/>
      <c r="AI37" s="14"/>
      <c r="AJ37" s="14"/>
      <c r="AK37" s="14"/>
      <c r="AL37" s="14"/>
      <c r="AM37" s="99"/>
      <c r="AN37" s="91"/>
      <c r="AO37" s="91"/>
      <c r="AP37" s="91"/>
      <c r="AQ37" s="91"/>
      <c r="AR37" s="91"/>
      <c r="AS37" s="91"/>
      <c r="AT37" s="96" t="s">
        <v>37</v>
      </c>
      <c r="BB37" s="91"/>
      <c r="BC37" s="91"/>
      <c r="BD37" s="91"/>
      <c r="BE37" s="91"/>
      <c r="BF37" s="91"/>
      <c r="BG37" s="96"/>
    </row>
    <row r="38" spans="1:62" outlineLevel="1" x14ac:dyDescent="0.25">
      <c r="F38" s="94"/>
      <c r="G38" s="91"/>
      <c r="H38" s="91"/>
      <c r="I38" s="91"/>
      <c r="J38" s="91"/>
      <c r="K38" s="91"/>
      <c r="L38" s="91"/>
      <c r="M38" s="91"/>
      <c r="N38" s="91"/>
      <c r="O38" s="91"/>
      <c r="Q38" s="91">
        <v>0</v>
      </c>
      <c r="R38" s="91"/>
      <c r="S38" s="91"/>
      <c r="T38" s="91"/>
      <c r="U38" s="91"/>
      <c r="V38" s="91"/>
      <c r="W38" s="100"/>
      <c r="X38" s="91"/>
      <c r="Y38" s="91"/>
      <c r="Z38" s="91"/>
      <c r="AA38" s="91"/>
      <c r="AB38" s="101">
        <v>0</v>
      </c>
      <c r="AC38" s="97"/>
      <c r="AD38" s="97"/>
      <c r="AE38" s="97"/>
      <c r="AF38" s="97"/>
      <c r="AG38" s="97"/>
      <c r="AH38" s="102"/>
      <c r="AI38" s="14"/>
      <c r="AJ38" s="14"/>
      <c r="AK38" s="14"/>
      <c r="AL38" s="14"/>
      <c r="AM38" s="103"/>
      <c r="AN38" s="91"/>
      <c r="AO38" s="91"/>
      <c r="AP38" s="91"/>
      <c r="AQ38" s="91"/>
      <c r="AR38" s="91"/>
      <c r="AS38" s="91"/>
      <c r="AT38" s="100" t="s">
        <v>38</v>
      </c>
      <c r="AY38" s="101">
        <v>0</v>
      </c>
      <c r="BB38" s="91"/>
      <c r="BC38" s="91"/>
      <c r="BD38" s="91"/>
      <c r="BE38" s="91"/>
      <c r="BF38" s="91"/>
      <c r="BG38" s="100"/>
    </row>
    <row r="39" spans="1:62" outlineLevel="1" x14ac:dyDescent="0.25">
      <c r="F39" s="104"/>
      <c r="G39" s="105"/>
      <c r="H39" s="91"/>
      <c r="I39" s="91"/>
      <c r="J39" s="91"/>
      <c r="K39" s="91"/>
      <c r="L39" s="91"/>
      <c r="M39" s="91"/>
      <c r="N39" s="91"/>
      <c r="O39" s="91"/>
      <c r="Q39" s="106">
        <v>0</v>
      </c>
      <c r="R39" s="105"/>
      <c r="S39" s="91"/>
      <c r="T39" s="91"/>
      <c r="U39" s="91"/>
      <c r="V39" s="91"/>
      <c r="W39" s="100"/>
      <c r="X39" s="91"/>
      <c r="Y39" s="91"/>
      <c r="Z39" s="91"/>
      <c r="AA39" s="91"/>
      <c r="AB39" s="107">
        <v>0</v>
      </c>
      <c r="AC39" s="108"/>
      <c r="AD39" s="97"/>
      <c r="AE39" s="97"/>
      <c r="AF39" s="97"/>
      <c r="AG39" s="97"/>
      <c r="AH39" s="102"/>
      <c r="AI39" s="14"/>
      <c r="AJ39" s="14"/>
      <c r="AK39" s="14"/>
      <c r="AL39" s="14"/>
      <c r="AM39" s="103"/>
      <c r="AN39" s="105"/>
      <c r="AO39" s="105"/>
      <c r="AP39" s="91"/>
      <c r="AQ39" s="91"/>
      <c r="AR39" s="91"/>
      <c r="AS39" s="91"/>
      <c r="AT39" s="100" t="s">
        <v>39</v>
      </c>
      <c r="AY39" s="107">
        <v>0</v>
      </c>
      <c r="BB39" s="105"/>
      <c r="BC39" s="91"/>
      <c r="BD39" s="91"/>
      <c r="BE39" s="91"/>
      <c r="BF39" s="91"/>
      <c r="BG39" s="100"/>
    </row>
    <row r="40" spans="1:62" outlineLevel="1" x14ac:dyDescent="0.25">
      <c r="F40" s="104"/>
      <c r="G40" s="105"/>
      <c r="H40" s="91"/>
      <c r="I40" s="91"/>
      <c r="J40" s="91"/>
      <c r="K40" s="91"/>
      <c r="L40" s="91"/>
      <c r="M40" s="91"/>
      <c r="N40" s="91"/>
      <c r="O40" s="91"/>
      <c r="Q40" s="105">
        <f>SUM(Q38:Q39)</f>
        <v>0</v>
      </c>
      <c r="R40" s="105"/>
      <c r="S40" s="91"/>
      <c r="T40" s="91"/>
      <c r="U40" s="91"/>
      <c r="V40" s="91"/>
      <c r="W40" s="109"/>
      <c r="X40" s="91"/>
      <c r="Y40" s="91"/>
      <c r="Z40" s="91"/>
      <c r="AA40" s="91"/>
      <c r="AB40" s="101">
        <f>SUM(AB38:AB39)</f>
        <v>0</v>
      </c>
      <c r="AC40" s="108"/>
      <c r="AD40" s="97"/>
      <c r="AE40" s="97"/>
      <c r="AF40" s="97"/>
      <c r="AG40" s="97"/>
      <c r="AH40" s="110"/>
      <c r="AI40" s="14"/>
      <c r="AJ40" s="14"/>
      <c r="AK40" s="14"/>
      <c r="AL40" s="14"/>
      <c r="AM40" s="103"/>
      <c r="AN40" s="105"/>
      <c r="AO40" s="105"/>
      <c r="AP40" s="91"/>
      <c r="AQ40" s="91"/>
      <c r="AR40" s="91"/>
      <c r="AS40" s="91"/>
      <c r="AT40" s="109" t="s">
        <v>40</v>
      </c>
      <c r="AY40" s="101">
        <f>SUM(AY38:AY39)</f>
        <v>0</v>
      </c>
      <c r="BB40" s="105"/>
      <c r="BC40" s="91"/>
      <c r="BD40" s="91"/>
      <c r="BE40" s="91"/>
      <c r="BF40" s="91"/>
      <c r="BG40" s="109"/>
    </row>
    <row r="41" spans="1:62" outlineLevel="1" x14ac:dyDescent="0.25">
      <c r="F41" s="104"/>
      <c r="G41" s="105"/>
      <c r="H41" s="91"/>
      <c r="I41" s="91"/>
      <c r="J41" s="91"/>
      <c r="K41" s="91"/>
      <c r="L41" s="91"/>
      <c r="M41" s="91"/>
      <c r="N41" s="91"/>
      <c r="O41" s="91"/>
      <c r="Q41" s="105"/>
      <c r="R41" s="105"/>
      <c r="S41" s="91"/>
      <c r="T41" s="91"/>
      <c r="U41" s="91"/>
      <c r="V41" s="91"/>
      <c r="W41" s="109"/>
      <c r="X41" s="91"/>
      <c r="Y41" s="91"/>
      <c r="Z41" s="91"/>
      <c r="AA41" s="91"/>
      <c r="AB41" s="101"/>
      <c r="AC41" s="108"/>
      <c r="AD41" s="97"/>
      <c r="AE41" s="97"/>
      <c r="AF41" s="97"/>
      <c r="AG41" s="97"/>
      <c r="AH41" s="110"/>
      <c r="AI41" s="14"/>
      <c r="AJ41" s="14"/>
      <c r="AK41" s="14"/>
      <c r="AL41" s="14"/>
      <c r="AM41" s="103"/>
      <c r="AN41" s="105"/>
      <c r="AO41" s="105"/>
      <c r="AP41" s="91"/>
      <c r="AQ41" s="91"/>
      <c r="AR41" s="91"/>
      <c r="AS41" s="91"/>
      <c r="AT41" s="109"/>
      <c r="AY41" s="101"/>
      <c r="BB41" s="105"/>
      <c r="BC41" s="91"/>
      <c r="BD41" s="91"/>
      <c r="BE41" s="91"/>
      <c r="BF41" s="91"/>
      <c r="BG41" s="109"/>
    </row>
    <row r="42" spans="1:62" outlineLevel="1" x14ac:dyDescent="0.25">
      <c r="F42" s="104"/>
      <c r="G42" s="105"/>
      <c r="H42" s="91"/>
      <c r="I42" s="91"/>
      <c r="J42" s="91"/>
      <c r="K42" s="91"/>
      <c r="L42" s="91"/>
      <c r="M42" s="91"/>
      <c r="N42" s="91"/>
      <c r="O42" s="91"/>
      <c r="Q42" s="105"/>
      <c r="R42" s="105"/>
      <c r="S42" s="91"/>
      <c r="T42" s="91"/>
      <c r="U42" s="91"/>
      <c r="V42" s="91"/>
      <c r="W42" s="96"/>
      <c r="X42" s="91"/>
      <c r="Y42" s="91"/>
      <c r="Z42" s="91"/>
      <c r="AA42" s="91"/>
      <c r="AB42" s="101"/>
      <c r="AC42" s="108"/>
      <c r="AD42" s="97"/>
      <c r="AE42" s="97"/>
      <c r="AF42" s="97"/>
      <c r="AG42" s="97"/>
      <c r="AH42" s="98"/>
      <c r="AI42" s="14"/>
      <c r="AJ42" s="14"/>
      <c r="AK42" s="14"/>
      <c r="AL42" s="14"/>
      <c r="AM42" s="103"/>
      <c r="AN42" s="105"/>
      <c r="AO42" s="105"/>
      <c r="AP42" s="91"/>
      <c r="AQ42" s="91"/>
      <c r="AR42" s="91"/>
      <c r="AS42" s="91"/>
      <c r="AT42" s="96" t="s">
        <v>41</v>
      </c>
      <c r="AY42" s="101"/>
      <c r="BB42" s="105"/>
      <c r="BC42" s="91"/>
      <c r="BD42" s="91"/>
      <c r="BE42" s="91"/>
      <c r="BF42" s="91"/>
      <c r="BG42" s="96"/>
    </row>
    <row r="43" spans="1:62" outlineLevel="1" x14ac:dyDescent="0.25">
      <c r="F43" s="104"/>
      <c r="G43" s="105"/>
      <c r="H43" s="91"/>
      <c r="I43" s="91"/>
      <c r="J43" s="91"/>
      <c r="K43" s="91"/>
      <c r="L43" s="91"/>
      <c r="M43" s="91"/>
      <c r="N43" s="91"/>
      <c r="O43" s="91"/>
      <c r="Q43" s="105">
        <v>0</v>
      </c>
      <c r="R43" s="105"/>
      <c r="S43" s="91"/>
      <c r="T43" s="91"/>
      <c r="U43" s="91"/>
      <c r="V43" s="91"/>
      <c r="W43" s="111"/>
      <c r="X43" s="91"/>
      <c r="Y43" s="91"/>
      <c r="Z43" s="91"/>
      <c r="AA43" s="91"/>
      <c r="AB43" s="101">
        <v>0</v>
      </c>
      <c r="AC43" s="108"/>
      <c r="AD43" s="97"/>
      <c r="AE43" s="97"/>
      <c r="AF43" s="97"/>
      <c r="AG43" s="97"/>
      <c r="AH43" s="112"/>
      <c r="AI43" s="14"/>
      <c r="AJ43" s="14"/>
      <c r="AK43" s="14"/>
      <c r="AL43" s="14"/>
      <c r="AM43" s="103"/>
      <c r="AN43" s="105"/>
      <c r="AO43" s="105"/>
      <c r="AP43" s="91"/>
      <c r="AQ43" s="91"/>
      <c r="AR43" s="91"/>
      <c r="AS43" s="91"/>
      <c r="AT43" s="111" t="s">
        <v>42</v>
      </c>
      <c r="AY43" s="101">
        <v>0</v>
      </c>
      <c r="BB43" s="105"/>
      <c r="BC43" s="91"/>
      <c r="BD43" s="91"/>
      <c r="BE43" s="91"/>
      <c r="BF43" s="91"/>
      <c r="BG43" s="111"/>
    </row>
    <row r="44" spans="1:62" outlineLevel="1" x14ac:dyDescent="0.25">
      <c r="F44" s="104"/>
      <c r="G44" s="105"/>
      <c r="H44" s="91"/>
      <c r="I44" s="91"/>
      <c r="J44" s="91"/>
      <c r="K44" s="91"/>
      <c r="L44" s="91"/>
      <c r="M44" s="91"/>
      <c r="N44" s="91"/>
      <c r="O44" s="91"/>
      <c r="Q44" s="106">
        <v>0</v>
      </c>
      <c r="R44" s="105"/>
      <c r="S44" s="91"/>
      <c r="T44" s="91"/>
      <c r="U44" s="91"/>
      <c r="V44" s="91"/>
      <c r="W44" s="111"/>
      <c r="X44" s="91"/>
      <c r="Y44" s="91"/>
      <c r="Z44" s="91"/>
      <c r="AA44" s="91"/>
      <c r="AB44" s="107">
        <v>0</v>
      </c>
      <c r="AC44" s="108"/>
      <c r="AD44" s="97"/>
      <c r="AE44" s="97"/>
      <c r="AF44" s="97"/>
      <c r="AG44" s="97"/>
      <c r="AH44" s="112"/>
      <c r="AI44" s="14"/>
      <c r="AJ44" s="14"/>
      <c r="AK44" s="14"/>
      <c r="AL44" s="14"/>
      <c r="AM44" s="103"/>
      <c r="AN44" s="105"/>
      <c r="AO44" s="105"/>
      <c r="AP44" s="91"/>
      <c r="AQ44" s="91"/>
      <c r="AR44" s="91"/>
      <c r="AS44" s="91"/>
      <c r="AT44" s="111" t="s">
        <v>43</v>
      </c>
      <c r="AY44" s="107">
        <v>0</v>
      </c>
      <c r="BB44" s="105"/>
      <c r="BC44" s="91"/>
      <c r="BD44" s="91"/>
      <c r="BE44" s="91"/>
      <c r="BF44" s="91"/>
      <c r="BG44" s="111"/>
    </row>
    <row r="45" spans="1:62" outlineLevel="1" x14ac:dyDescent="0.25">
      <c r="F45" s="104"/>
      <c r="G45" s="105"/>
      <c r="H45" s="91"/>
      <c r="I45" s="91"/>
      <c r="J45" s="91"/>
      <c r="K45" s="91"/>
      <c r="L45" s="91"/>
      <c r="M45" s="91"/>
      <c r="N45" s="91"/>
      <c r="O45" s="91"/>
      <c r="Q45" s="105">
        <v>0</v>
      </c>
      <c r="R45" s="105"/>
      <c r="S45" s="91"/>
      <c r="T45" s="91"/>
      <c r="U45" s="91"/>
      <c r="V45" s="91"/>
      <c r="W45" s="109"/>
      <c r="X45" s="91"/>
      <c r="Y45" s="91"/>
      <c r="Z45" s="91"/>
      <c r="AA45" s="91"/>
      <c r="AB45" s="101">
        <f>SUM(AB43:AB44)</f>
        <v>0</v>
      </c>
      <c r="AC45" s="108"/>
      <c r="AD45" s="97"/>
      <c r="AE45" s="97"/>
      <c r="AF45" s="97"/>
      <c r="AG45" s="97"/>
      <c r="AH45" s="110"/>
      <c r="AI45" s="14"/>
      <c r="AJ45" s="14"/>
      <c r="AK45" s="14"/>
      <c r="AL45" s="14"/>
      <c r="AM45" s="103"/>
      <c r="AN45" s="105"/>
      <c r="AO45" s="105"/>
      <c r="AP45" s="91"/>
      <c r="AQ45" s="91"/>
      <c r="AR45" s="91"/>
      <c r="AS45" s="91"/>
      <c r="AT45" s="109" t="s">
        <v>44</v>
      </c>
      <c r="AY45" s="101">
        <f>SUM(AY43:AY44)</f>
        <v>0</v>
      </c>
      <c r="BB45" s="105"/>
      <c r="BC45" s="91"/>
      <c r="BD45" s="91"/>
      <c r="BE45" s="91"/>
      <c r="BF45" s="91"/>
      <c r="BG45" s="109"/>
    </row>
    <row r="46" spans="1:62" outlineLevel="1" x14ac:dyDescent="0.25">
      <c r="F46" s="94"/>
      <c r="G46" s="91"/>
      <c r="H46" s="91"/>
      <c r="I46" s="91"/>
      <c r="J46" s="91"/>
      <c r="K46" s="91"/>
      <c r="L46" s="91"/>
      <c r="M46" s="91"/>
      <c r="N46" s="91"/>
      <c r="O46" s="91"/>
      <c r="Q46" s="91"/>
      <c r="R46" s="91"/>
      <c r="S46" s="91"/>
      <c r="T46" s="91"/>
      <c r="U46" s="91"/>
      <c r="V46" s="91"/>
      <c r="W46" s="113"/>
      <c r="X46" s="91"/>
      <c r="Y46" s="91"/>
      <c r="Z46" s="91"/>
      <c r="AA46" s="91"/>
      <c r="AB46" s="101"/>
      <c r="AC46" s="97"/>
      <c r="AD46" s="97"/>
      <c r="AE46" s="97"/>
      <c r="AF46" s="97"/>
      <c r="AG46" s="97"/>
      <c r="AH46" s="114"/>
      <c r="AI46" s="14"/>
      <c r="AJ46" s="14"/>
      <c r="AK46" s="14"/>
      <c r="AL46" s="14"/>
      <c r="AM46" s="103"/>
      <c r="AN46" s="91"/>
      <c r="AO46" s="91"/>
      <c r="AP46" s="91"/>
      <c r="AQ46" s="91"/>
      <c r="AR46" s="91"/>
      <c r="AS46" s="91"/>
      <c r="AT46" s="113"/>
      <c r="AY46" s="101"/>
      <c r="BB46" s="91"/>
      <c r="BC46" s="91"/>
      <c r="BD46" s="91"/>
      <c r="BE46" s="91"/>
      <c r="BF46" s="91"/>
      <c r="BG46" s="113"/>
    </row>
    <row r="47" spans="1:62" ht="15.75" outlineLevel="1" thickBot="1" x14ac:dyDescent="0.3">
      <c r="F47" s="94"/>
      <c r="G47" s="91"/>
      <c r="H47" s="91"/>
      <c r="I47" s="91"/>
      <c r="J47" s="91"/>
      <c r="K47" s="91"/>
      <c r="L47" s="91"/>
      <c r="M47" s="91"/>
      <c r="N47" s="91"/>
      <c r="O47" s="91"/>
      <c r="Q47" s="115">
        <f>Q25</f>
        <v>13278570</v>
      </c>
      <c r="R47" s="91"/>
      <c r="S47" s="91"/>
      <c r="T47" s="91"/>
      <c r="U47" s="91"/>
      <c r="V47" s="91"/>
      <c r="W47" s="113"/>
      <c r="X47" s="91"/>
      <c r="Y47" s="91"/>
      <c r="Z47" s="91"/>
      <c r="AA47" s="91"/>
      <c r="AB47" s="101">
        <f>AB25+AB40+AB45</f>
        <v>14537666</v>
      </c>
      <c r="AC47" s="97"/>
      <c r="AD47" s="97"/>
      <c r="AE47" s="97"/>
      <c r="AF47" s="97"/>
      <c r="AG47" s="97"/>
      <c r="AH47" s="114"/>
      <c r="AI47" s="14"/>
      <c r="AJ47" s="14"/>
      <c r="AK47" s="14"/>
      <c r="AL47" s="14"/>
      <c r="AM47" s="103"/>
      <c r="AN47" s="91"/>
      <c r="AO47" s="91"/>
      <c r="AP47" s="91"/>
      <c r="AQ47" s="91"/>
      <c r="AR47" s="91"/>
      <c r="AS47" s="91"/>
      <c r="AT47" s="113" t="s">
        <v>45</v>
      </c>
      <c r="AY47" s="178" t="e">
        <f>AY25+AY40+AY45</f>
        <v>#VALUE!</v>
      </c>
      <c r="BB47" s="91"/>
      <c r="BC47" s="91"/>
      <c r="BD47" s="91"/>
      <c r="BE47" s="91"/>
      <c r="BF47" s="91"/>
      <c r="BG47" s="113"/>
    </row>
    <row r="48" spans="1:62" ht="15.75" thickTop="1" x14ac:dyDescent="0.25">
      <c r="E48" s="91"/>
      <c r="F48" s="94"/>
      <c r="G48" s="91"/>
      <c r="H48" s="91"/>
      <c r="I48" s="91"/>
      <c r="J48" s="91"/>
      <c r="K48" s="91"/>
      <c r="L48" s="91"/>
      <c r="M48" s="91"/>
      <c r="N48" s="91"/>
      <c r="O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C48" s="97"/>
      <c r="AD48" s="97"/>
      <c r="AE48" s="97"/>
      <c r="AF48" s="97"/>
      <c r="AG48" s="97"/>
      <c r="AH48" s="97"/>
      <c r="AI48" s="14"/>
      <c r="AJ48" s="14"/>
      <c r="AK48" s="14"/>
      <c r="AL48" s="14"/>
      <c r="AM48" s="99"/>
      <c r="AN48" s="91"/>
      <c r="AO48" s="91"/>
      <c r="AP48" s="91"/>
      <c r="AQ48" s="91"/>
      <c r="AR48" s="91"/>
      <c r="AS48" s="91"/>
      <c r="AT48" s="91"/>
      <c r="BB48" s="91"/>
      <c r="BC48" s="91"/>
      <c r="BD48" s="91"/>
      <c r="BE48" s="91"/>
      <c r="BF48" s="91"/>
      <c r="BG48" s="91"/>
    </row>
    <row r="49" spans="2:59" outlineLevel="1" x14ac:dyDescent="0.25">
      <c r="B49" s="116" t="s">
        <v>46</v>
      </c>
      <c r="C49" s="116"/>
      <c r="D49" s="117"/>
      <c r="L49" s="118" t="s">
        <v>47</v>
      </c>
      <c r="W49" s="118" t="s">
        <v>48</v>
      </c>
      <c r="AL49" s="14"/>
      <c r="AT49" s="118" t="s">
        <v>49</v>
      </c>
      <c r="BG49" s="118" t="s">
        <v>50</v>
      </c>
    </row>
    <row r="50" spans="2:59" outlineLevel="1" x14ac:dyDescent="0.25">
      <c r="B50" s="74"/>
      <c r="C50" s="74" t="s">
        <v>51</v>
      </c>
      <c r="D50" s="62"/>
      <c r="L50" s="83"/>
      <c r="W50" s="83"/>
      <c r="AL50" s="14"/>
      <c r="AT50" s="83"/>
      <c r="BG50" s="83"/>
    </row>
    <row r="51" spans="2:59" outlineLevel="1" x14ac:dyDescent="0.25">
      <c r="B51" s="39"/>
      <c r="C51" s="39"/>
      <c r="D51" s="40" t="s">
        <v>52</v>
      </c>
      <c r="L51" s="83"/>
      <c r="W51" s="83"/>
      <c r="AL51" s="14"/>
      <c r="AT51" s="83"/>
      <c r="BG51" s="83"/>
    </row>
    <row r="52" spans="2:59" outlineLevel="1" x14ac:dyDescent="0.25">
      <c r="B52" s="39"/>
      <c r="C52" s="39"/>
      <c r="D52" s="40" t="s">
        <v>53</v>
      </c>
      <c r="L52" s="83"/>
      <c r="W52" s="83"/>
      <c r="AL52" s="14"/>
      <c r="AT52" s="83"/>
      <c r="BG52" s="83"/>
    </row>
    <row r="53" spans="2:59" outlineLevel="1" x14ac:dyDescent="0.25">
      <c r="B53" s="39"/>
      <c r="C53" s="39"/>
      <c r="D53" s="40" t="s">
        <v>54</v>
      </c>
      <c r="L53" s="83"/>
      <c r="W53" s="83"/>
      <c r="AL53" s="14"/>
      <c r="AT53" s="83"/>
      <c r="BG53" s="83"/>
    </row>
    <row r="54" spans="2:59" outlineLevel="1" x14ac:dyDescent="0.25">
      <c r="B54" s="39"/>
      <c r="C54" s="39"/>
      <c r="D54" s="40" t="s">
        <v>55</v>
      </c>
      <c r="L54" s="83"/>
      <c r="W54" s="83"/>
      <c r="AL54" s="14"/>
      <c r="AT54" s="83"/>
      <c r="BG54" s="83"/>
    </row>
    <row r="55" spans="2:59" outlineLevel="1" x14ac:dyDescent="0.25">
      <c r="B55" s="39"/>
      <c r="C55" s="39"/>
      <c r="D55" s="40" t="s">
        <v>56</v>
      </c>
      <c r="L55" s="83">
        <f>'[2]Balance Sheet'!F11</f>
        <v>0</v>
      </c>
      <c r="W55" s="83"/>
      <c r="AL55" s="14"/>
      <c r="AT55" s="83"/>
      <c r="BG55" s="83"/>
    </row>
    <row r="56" spans="2:59" ht="15.75" outlineLevel="1" thickBot="1" x14ac:dyDescent="0.3">
      <c r="B56" s="39"/>
      <c r="C56" s="74" t="s">
        <v>57</v>
      </c>
      <c r="D56" s="62"/>
      <c r="L56" s="119">
        <f>SUM(L51:L54)</f>
        <v>0</v>
      </c>
      <c r="W56" s="119">
        <f>SUM(W51:W55)</f>
        <v>0</v>
      </c>
      <c r="AL56" s="14"/>
      <c r="AT56" s="119">
        <f>SUM(AT51:AT54)</f>
        <v>0</v>
      </c>
      <c r="BG56" s="119">
        <f>SUM(BG51:BG54)</f>
        <v>0</v>
      </c>
    </row>
    <row r="57" spans="2:59" ht="15.75" outlineLevel="1" thickTop="1" x14ac:dyDescent="0.25">
      <c r="B57" s="39"/>
      <c r="C57" s="39"/>
      <c r="D57" s="40"/>
      <c r="L57" s="83"/>
      <c r="W57" s="83"/>
      <c r="AL57" s="14"/>
      <c r="AT57" s="83"/>
      <c r="BG57" s="83"/>
    </row>
    <row r="58" spans="2:59" outlineLevel="1" x14ac:dyDescent="0.25">
      <c r="B58" s="39"/>
      <c r="C58" s="74" t="s">
        <v>58</v>
      </c>
      <c r="D58" s="62"/>
      <c r="L58" s="83"/>
      <c r="W58" s="83"/>
      <c r="AL58" s="14"/>
      <c r="AT58" s="83"/>
      <c r="BG58" s="83"/>
    </row>
    <row r="59" spans="2:59" outlineLevel="1" x14ac:dyDescent="0.25">
      <c r="B59" s="39"/>
      <c r="C59" s="39"/>
      <c r="D59" s="40" t="s">
        <v>59</v>
      </c>
      <c r="L59" s="83"/>
      <c r="W59" s="83"/>
      <c r="AL59" s="14"/>
      <c r="AT59" s="83"/>
      <c r="BG59" s="83"/>
    </row>
    <row r="60" spans="2:59" outlineLevel="1" x14ac:dyDescent="0.25">
      <c r="B60" s="39"/>
      <c r="C60" s="39"/>
      <c r="D60" s="40" t="s">
        <v>60</v>
      </c>
      <c r="L60" s="83"/>
      <c r="W60" s="83"/>
      <c r="AL60" s="14"/>
      <c r="AT60" s="83"/>
      <c r="BG60" s="83"/>
    </row>
    <row r="61" spans="2:59" outlineLevel="1" x14ac:dyDescent="0.25">
      <c r="B61" s="39"/>
      <c r="C61" s="39"/>
      <c r="D61" s="40" t="s">
        <v>61</v>
      </c>
      <c r="L61" s="83">
        <f>-SUM('[2]Balance Sheet'!F20:F21)</f>
        <v>0</v>
      </c>
      <c r="W61" s="83"/>
      <c r="AL61" s="14"/>
      <c r="AT61" s="83"/>
      <c r="BG61" s="83"/>
    </row>
    <row r="62" spans="2:59" ht="15.75" outlineLevel="1" thickBot="1" x14ac:dyDescent="0.3">
      <c r="B62" s="39"/>
      <c r="C62" s="74" t="s">
        <v>62</v>
      </c>
      <c r="D62" s="62"/>
      <c r="L62" s="119">
        <f>SUM(L59:L61)</f>
        <v>0</v>
      </c>
      <c r="W62" s="119">
        <f>SUM(W59:W61)</f>
        <v>0</v>
      </c>
      <c r="AL62" s="14"/>
      <c r="AT62" s="119">
        <f>SUM(AT59:AT61)</f>
        <v>0</v>
      </c>
      <c r="BG62" s="119">
        <f>SUM(BG59:BG61)</f>
        <v>0</v>
      </c>
    </row>
    <row r="63" spans="2:59" ht="15.75" outlineLevel="1" thickTop="1" x14ac:dyDescent="0.25">
      <c r="B63" s="39"/>
      <c r="C63" s="39"/>
      <c r="D63" s="40"/>
      <c r="L63" s="83"/>
      <c r="W63" s="83"/>
      <c r="AL63" s="14"/>
      <c r="AT63" s="83"/>
      <c r="BG63" s="83"/>
    </row>
    <row r="64" spans="2:59" outlineLevel="1" x14ac:dyDescent="0.25">
      <c r="B64" s="39"/>
      <c r="C64" s="74" t="s">
        <v>63</v>
      </c>
      <c r="D64" s="62"/>
      <c r="L64" s="83">
        <f>+L56+L62</f>
        <v>0</v>
      </c>
      <c r="W64" s="83">
        <f>+W56+W62</f>
        <v>0</v>
      </c>
      <c r="AL64" s="14"/>
      <c r="AT64" s="83">
        <f>+AT56+AT62</f>
        <v>0</v>
      </c>
      <c r="BG64" s="83">
        <f>+BG56+BG62</f>
        <v>0</v>
      </c>
    </row>
    <row r="65" spans="2:59" outlineLevel="1" x14ac:dyDescent="0.25">
      <c r="B65" s="39"/>
      <c r="C65" s="39"/>
      <c r="D65" s="40"/>
      <c r="L65" s="83"/>
      <c r="W65" s="83"/>
      <c r="AL65" s="14"/>
      <c r="AT65" s="83"/>
      <c r="BG65" s="83"/>
    </row>
    <row r="66" spans="2:59" outlineLevel="1" x14ac:dyDescent="0.25">
      <c r="B66" s="39"/>
      <c r="C66" s="74" t="s">
        <v>64</v>
      </c>
      <c r="D66" s="62"/>
      <c r="L66" s="83"/>
      <c r="W66" s="83"/>
      <c r="AL66" s="14"/>
      <c r="AT66" s="83"/>
      <c r="BG66" s="83"/>
    </row>
    <row r="67" spans="2:59" outlineLevel="1" x14ac:dyDescent="0.25">
      <c r="B67" s="39"/>
      <c r="C67" s="39"/>
      <c r="D67" s="40" t="s">
        <v>65</v>
      </c>
      <c r="L67" s="83">
        <f>+L56-L52</f>
        <v>0</v>
      </c>
      <c r="W67" s="83">
        <f>+W56-W52</f>
        <v>0</v>
      </c>
      <c r="AL67" s="14"/>
      <c r="AT67" s="83">
        <f>+AT56</f>
        <v>0</v>
      </c>
      <c r="BG67" s="83">
        <f>+BG56</f>
        <v>0</v>
      </c>
    </row>
    <row r="68" spans="2:59" outlineLevel="1" x14ac:dyDescent="0.25">
      <c r="B68" s="39"/>
      <c r="C68" s="39"/>
      <c r="D68" s="40" t="s">
        <v>59</v>
      </c>
      <c r="L68" s="120">
        <f>+L62</f>
        <v>0</v>
      </c>
      <c r="W68" s="120">
        <f>+W62</f>
        <v>0</v>
      </c>
      <c r="AL68" s="14"/>
      <c r="AT68" s="120">
        <f>+AT62</f>
        <v>0</v>
      </c>
      <c r="BG68" s="120">
        <f>+BG62</f>
        <v>0</v>
      </c>
    </row>
    <row r="69" spans="2:59" outlineLevel="1" x14ac:dyDescent="0.25">
      <c r="B69" s="39"/>
      <c r="C69" s="74" t="s">
        <v>66</v>
      </c>
      <c r="D69" s="62"/>
      <c r="L69" s="83">
        <f>SUM(L67:L68)</f>
        <v>0</v>
      </c>
      <c r="W69" s="83">
        <f>SUM(W67:W68)</f>
        <v>0</v>
      </c>
      <c r="AL69" s="14"/>
      <c r="AT69" s="83">
        <f>SUM(AT67:AT68)</f>
        <v>0</v>
      </c>
      <c r="BG69" s="83">
        <f>SUM(BG67:BG68)</f>
        <v>0</v>
      </c>
    </row>
    <row r="70" spans="2:59" outlineLevel="1" x14ac:dyDescent="0.25">
      <c r="B70" s="39"/>
      <c r="C70" s="39"/>
      <c r="D70" s="40" t="s">
        <v>67</v>
      </c>
      <c r="L70" s="83"/>
      <c r="W70" s="83"/>
      <c r="AL70" s="14"/>
      <c r="AT70" s="83"/>
      <c r="BG70" s="83" t="e">
        <f>-#REF!</f>
        <v>#REF!</v>
      </c>
    </row>
    <row r="71" spans="2:59" outlineLevel="1" x14ac:dyDescent="0.25">
      <c r="B71" s="39"/>
      <c r="C71" s="39"/>
      <c r="D71" s="40" t="s">
        <v>68</v>
      </c>
      <c r="L71" s="120"/>
      <c r="W71" s="120"/>
      <c r="AL71" s="14"/>
      <c r="AT71" s="120"/>
      <c r="BG71" s="120"/>
    </row>
    <row r="72" spans="2:59" ht="15.75" outlineLevel="1" thickBot="1" x14ac:dyDescent="0.3">
      <c r="B72" s="39"/>
      <c r="C72" s="74" t="s">
        <v>69</v>
      </c>
      <c r="D72" s="62"/>
      <c r="L72" s="119">
        <f>SUM(L69:L71)</f>
        <v>0</v>
      </c>
      <c r="W72" s="119">
        <f>SUM(W69:W71)</f>
        <v>0</v>
      </c>
      <c r="AL72" s="14"/>
      <c r="AT72" s="119">
        <f>SUM(AT69:AT71)</f>
        <v>0</v>
      </c>
      <c r="BG72" s="119" t="e">
        <f>SUM(BG69:BG71)</f>
        <v>#REF!</v>
      </c>
    </row>
    <row r="73" spans="2:59" ht="15.75" outlineLevel="1" thickTop="1" x14ac:dyDescent="0.25">
      <c r="AL73" s="14"/>
    </row>
    <row r="74" spans="2:59" outlineLevel="1" x14ac:dyDescent="0.25">
      <c r="L74" s="121">
        <f>+L72-L35</f>
        <v>-622351.38999999873</v>
      </c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1">
        <f>+W69-W35</f>
        <v>-1939753.4499999955</v>
      </c>
      <c r="AL74" s="14"/>
      <c r="AT74" s="121">
        <f>+AT72-AT35</f>
        <v>-3922954.6999999955</v>
      </c>
      <c r="BG74" s="123" t="e">
        <f ca="1">+BG72-BG35</f>
        <v>#REF!</v>
      </c>
    </row>
    <row r="75" spans="2:59" outlineLevel="1" x14ac:dyDescent="0.25">
      <c r="W75" s="122"/>
      <c r="AL75" s="14"/>
      <c r="AT75" s="122"/>
      <c r="BG75" s="122" t="e">
        <f>3063401-BG25</f>
        <v>#VALUE!</v>
      </c>
    </row>
    <row r="76" spans="2:59" x14ac:dyDescent="0.25">
      <c r="W76" s="122"/>
      <c r="AH76" s="122"/>
      <c r="AL76" s="14"/>
      <c r="AT76" s="122"/>
      <c r="BG76" s="122"/>
    </row>
    <row r="77" spans="2:59" x14ac:dyDescent="0.25">
      <c r="AG77" s="124"/>
    </row>
    <row r="78" spans="2:59" x14ac:dyDescent="0.25">
      <c r="AG78" s="124"/>
      <c r="AH78" s="14"/>
    </row>
    <row r="79" spans="2:59" x14ac:dyDescent="0.25">
      <c r="AG79" s="124"/>
      <c r="AH79" s="14"/>
    </row>
    <row r="80" spans="2:59" x14ac:dyDescent="0.25">
      <c r="AG80" s="14"/>
      <c r="AH80" s="124"/>
    </row>
    <row r="81" spans="34:34" x14ac:dyDescent="0.25">
      <c r="AH81" s="124"/>
    </row>
    <row r="82" spans="34:34" x14ac:dyDescent="0.25">
      <c r="AH82" s="124"/>
    </row>
    <row r="83" spans="34:34" x14ac:dyDescent="0.25">
      <c r="AH83" s="124"/>
    </row>
    <row r="84" spans="34:34" x14ac:dyDescent="0.25">
      <c r="AH84" s="124"/>
    </row>
    <row r="85" spans="34:34" x14ac:dyDescent="0.25">
      <c r="AH85" s="124"/>
    </row>
    <row r="86" spans="34:34" x14ac:dyDescent="0.25">
      <c r="AH86" s="124"/>
    </row>
    <row r="87" spans="34:34" x14ac:dyDescent="0.25">
      <c r="AH87" s="124"/>
    </row>
    <row r="88" spans="34:34" x14ac:dyDescent="0.25">
      <c r="AH88" s="124"/>
    </row>
    <row r="89" spans="34:34" x14ac:dyDescent="0.25">
      <c r="AH89" s="124"/>
    </row>
    <row r="90" spans="34:34" x14ac:dyDescent="0.25">
      <c r="AH90" s="124"/>
    </row>
    <row r="91" spans="34:34" x14ac:dyDescent="0.25">
      <c r="AH91" s="124"/>
    </row>
    <row r="92" spans="34:34" x14ac:dyDescent="0.25">
      <c r="AH92" s="124"/>
    </row>
    <row r="93" spans="34:34" x14ac:dyDescent="0.25">
      <c r="AH93" s="124"/>
    </row>
    <row r="94" spans="34:34" x14ac:dyDescent="0.25">
      <c r="AH94" s="124"/>
    </row>
    <row r="95" spans="34:34" x14ac:dyDescent="0.25">
      <c r="AH95" s="124"/>
    </row>
    <row r="96" spans="34:34" x14ac:dyDescent="0.25">
      <c r="AH96" s="14"/>
    </row>
    <row r="97" spans="34:34" x14ac:dyDescent="0.25">
      <c r="AH97" s="125"/>
    </row>
    <row r="98" spans="34:34" x14ac:dyDescent="0.25">
      <c r="AH98" s="126"/>
    </row>
    <row r="99" spans="34:34" x14ac:dyDescent="0.25">
      <c r="AH99" s="14"/>
    </row>
    <row r="100" spans="34:34" x14ac:dyDescent="0.25">
      <c r="AH100" s="14"/>
    </row>
    <row r="101" spans="34:34" x14ac:dyDescent="0.25">
      <c r="AH101" s="14"/>
    </row>
    <row r="102" spans="34:34" x14ac:dyDescent="0.25">
      <c r="AH102" s="14"/>
    </row>
    <row r="103" spans="34:34" x14ac:dyDescent="0.25">
      <c r="AH103" s="14"/>
    </row>
    <row r="104" spans="34:34" x14ac:dyDescent="0.25">
      <c r="AH104" s="14"/>
    </row>
    <row r="105" spans="34:34" x14ac:dyDescent="0.25">
      <c r="AH105" s="14"/>
    </row>
    <row r="106" spans="34:34" x14ac:dyDescent="0.25">
      <c r="AH106" s="14"/>
    </row>
  </sheetData>
  <mergeCells count="9">
    <mergeCell ref="AU6:AV6"/>
    <mergeCell ref="AZ6:BA6"/>
    <mergeCell ref="BH6:BI6"/>
    <mergeCell ref="F5:L5"/>
    <mergeCell ref="Q5:W5"/>
    <mergeCell ref="AB5:AK5"/>
    <mergeCell ref="M6:N6"/>
    <mergeCell ref="X6:Y6"/>
    <mergeCell ref="AI6:AJ6"/>
  </mergeCells>
  <pageMargins left="0.7" right="0.7" top="0.75" bottom="0.75" header="0.3" footer="0.3"/>
  <pageSetup scale="2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733"/>
  <sheetViews>
    <sheetView zoomScale="110" zoomScaleNormal="110" workbookViewId="0">
      <selection activeCell="W18" sqref="W18"/>
    </sheetView>
  </sheetViews>
  <sheetFormatPr defaultRowHeight="12.75" outlineLevelCol="1" x14ac:dyDescent="0.2"/>
  <cols>
    <col min="1" max="1" width="8.85546875" style="141"/>
    <col min="2" max="2" width="20.42578125" style="141" bestFit="1" customWidth="1"/>
    <col min="3" max="3" width="9.42578125" style="182" hidden="1" customWidth="1" outlineLevel="1"/>
    <col min="4" max="4" width="8" style="182" hidden="1" customWidth="1" outlineLevel="1"/>
    <col min="5" max="5" width="12.5703125" style="182" hidden="1" customWidth="1" outlineLevel="1"/>
    <col min="6" max="6" width="8.7109375" style="141" hidden="1" customWidth="1" outlineLevel="1"/>
    <col min="7" max="7" width="54.28515625" style="141" customWidth="1" collapsed="1"/>
    <col min="8" max="8" width="11.85546875" style="141" hidden="1" customWidth="1" outlineLevel="1"/>
    <col min="9" max="9" width="11.85546875" style="141" customWidth="1" collapsed="1"/>
    <col min="10" max="13" width="15.42578125" style="141" hidden="1" customWidth="1" outlineLevel="1"/>
    <col min="14" max="14" width="10.5703125" style="141" customWidth="1" collapsed="1"/>
    <col min="15" max="15" width="13.28515625" style="141" hidden="1" customWidth="1" outlineLevel="1"/>
    <col min="16" max="16" width="2.7109375" style="141" customWidth="1" collapsed="1"/>
    <col min="17" max="17" width="12.42578125" style="141" hidden="1" customWidth="1" outlineLevel="1"/>
    <col min="18" max="18" width="11.85546875" style="141" customWidth="1" collapsed="1"/>
    <col min="19" max="22" width="15.42578125" style="141" hidden="1" customWidth="1" outlineLevel="1"/>
    <col min="23" max="23" width="10.5703125" style="141" customWidth="1" collapsed="1"/>
    <col min="24" max="24" width="17.7109375" style="141" hidden="1" customWidth="1" outlineLevel="1"/>
    <col min="25" max="25" width="2.7109375" style="141" customWidth="1" collapsed="1"/>
    <col min="26" max="26" width="12.42578125" style="141" hidden="1" customWidth="1" outlineLevel="1"/>
    <col min="27" max="27" width="11.85546875" style="141" customWidth="1" collapsed="1"/>
    <col min="28" max="31" width="15.42578125" style="141" hidden="1" customWidth="1" outlineLevel="1"/>
    <col min="32" max="32" width="13.7109375" style="141" customWidth="1" collapsed="1"/>
    <col min="33" max="33" width="13.28515625" style="141" hidden="1" customWidth="1" outlineLevel="1"/>
    <col min="34" max="34" width="2.7109375" style="141" customWidth="1" collapsed="1"/>
    <col min="35" max="35" width="10.7109375" style="141" customWidth="1"/>
    <col min="36" max="36" width="11.85546875" style="141" bestFit="1" customWidth="1"/>
    <col min="37" max="37" width="11.85546875" style="141" customWidth="1"/>
    <col min="38" max="41" width="15.42578125" style="141" bestFit="1" customWidth="1"/>
    <col min="42" max="42" width="13.7109375" style="141" bestFit="1" customWidth="1"/>
    <col min="43" max="43" width="17.7109375" style="141" bestFit="1" customWidth="1"/>
    <col min="44" max="44" width="2.7109375" style="141" customWidth="1"/>
    <col min="45" max="45" width="10.7109375" style="141" customWidth="1"/>
    <col min="46" max="46" width="11.85546875" style="141" bestFit="1" customWidth="1"/>
    <col min="47" max="50" width="15.42578125" style="141" bestFit="1" customWidth="1"/>
    <col min="51" max="51" width="13.7109375" style="141" bestFit="1" customWidth="1"/>
    <col min="52" max="52" width="17.7109375" style="141" bestFit="1" customWidth="1"/>
    <col min="53" max="258" width="8.85546875" style="141"/>
    <col min="259" max="259" width="20.42578125" style="141" bestFit="1" customWidth="1"/>
    <col min="260" max="263" width="0" style="141" hidden="1" customWidth="1"/>
    <col min="264" max="264" width="54.28515625" style="141" customWidth="1"/>
    <col min="265" max="265" width="0" style="141" hidden="1" customWidth="1"/>
    <col min="266" max="266" width="11.85546875" style="141" bestFit="1" customWidth="1"/>
    <col min="267" max="270" width="0" style="141" hidden="1" customWidth="1"/>
    <col min="271" max="271" width="10.5703125" style="141" bestFit="1" customWidth="1"/>
    <col min="272" max="272" width="0" style="141" hidden="1" customWidth="1"/>
    <col min="273" max="273" width="2.7109375" style="141" customWidth="1"/>
    <col min="274" max="274" width="0" style="141" hidden="1" customWidth="1"/>
    <col min="275" max="275" width="11.85546875" style="141" bestFit="1" customWidth="1"/>
    <col min="276" max="279" width="0" style="141" hidden="1" customWidth="1"/>
    <col min="280" max="280" width="10.5703125" style="141" bestFit="1" customWidth="1"/>
    <col min="281" max="281" width="0" style="141" hidden="1" customWidth="1"/>
    <col min="282" max="282" width="2.7109375" style="141" customWidth="1"/>
    <col min="283" max="283" width="12.42578125" style="141" bestFit="1" customWidth="1"/>
    <col min="284" max="284" width="11.85546875" style="141" bestFit="1" customWidth="1"/>
    <col min="285" max="288" width="15.42578125" style="141" bestFit="1" customWidth="1"/>
    <col min="289" max="289" width="13.7109375" style="141" bestFit="1" customWidth="1"/>
    <col min="290" max="290" width="13.28515625" style="141" bestFit="1" customWidth="1"/>
    <col min="291" max="291" width="2.7109375" style="141" customWidth="1"/>
    <col min="292" max="292" width="10.7109375" style="141" customWidth="1"/>
    <col min="293" max="293" width="11.85546875" style="141" bestFit="1" customWidth="1"/>
    <col min="294" max="297" width="15.42578125" style="141" bestFit="1" customWidth="1"/>
    <col min="298" max="298" width="13.7109375" style="141" bestFit="1" customWidth="1"/>
    <col min="299" max="299" width="17.7109375" style="141" bestFit="1" customWidth="1"/>
    <col min="300" max="514" width="8.85546875" style="141"/>
    <col min="515" max="515" width="20.42578125" style="141" bestFit="1" customWidth="1"/>
    <col min="516" max="519" width="0" style="141" hidden="1" customWidth="1"/>
    <col min="520" max="520" width="54.28515625" style="141" customWidth="1"/>
    <col min="521" max="521" width="0" style="141" hidden="1" customWidth="1"/>
    <col min="522" max="522" width="11.85546875" style="141" bestFit="1" customWidth="1"/>
    <col min="523" max="526" width="0" style="141" hidden="1" customWidth="1"/>
    <col min="527" max="527" width="10.5703125" style="141" bestFit="1" customWidth="1"/>
    <col min="528" max="528" width="0" style="141" hidden="1" customWidth="1"/>
    <col min="529" max="529" width="2.7109375" style="141" customWidth="1"/>
    <col min="530" max="530" width="0" style="141" hidden="1" customWidth="1"/>
    <col min="531" max="531" width="11.85546875" style="141" bestFit="1" customWidth="1"/>
    <col min="532" max="535" width="0" style="141" hidden="1" customWidth="1"/>
    <col min="536" max="536" width="10.5703125" style="141" bestFit="1" customWidth="1"/>
    <col min="537" max="537" width="0" style="141" hidden="1" customWidth="1"/>
    <col min="538" max="538" width="2.7109375" style="141" customWidth="1"/>
    <col min="539" max="539" width="12.42578125" style="141" bestFit="1" customWidth="1"/>
    <col min="540" max="540" width="11.85546875" style="141" bestFit="1" customWidth="1"/>
    <col min="541" max="544" width="15.42578125" style="141" bestFit="1" customWidth="1"/>
    <col min="545" max="545" width="13.7109375" style="141" bestFit="1" customWidth="1"/>
    <col min="546" max="546" width="13.28515625" style="141" bestFit="1" customWidth="1"/>
    <col min="547" max="547" width="2.7109375" style="141" customWidth="1"/>
    <col min="548" max="548" width="10.7109375" style="141" customWidth="1"/>
    <col min="549" max="549" width="11.85546875" style="141" bestFit="1" customWidth="1"/>
    <col min="550" max="553" width="15.42578125" style="141" bestFit="1" customWidth="1"/>
    <col min="554" max="554" width="13.7109375" style="141" bestFit="1" customWidth="1"/>
    <col min="555" max="555" width="17.7109375" style="141" bestFit="1" customWidth="1"/>
    <col min="556" max="770" width="8.85546875" style="141"/>
    <col min="771" max="771" width="20.42578125" style="141" bestFit="1" customWidth="1"/>
    <col min="772" max="775" width="0" style="141" hidden="1" customWidth="1"/>
    <col min="776" max="776" width="54.28515625" style="141" customWidth="1"/>
    <col min="777" max="777" width="0" style="141" hidden="1" customWidth="1"/>
    <col min="778" max="778" width="11.85546875" style="141" bestFit="1" customWidth="1"/>
    <col min="779" max="782" width="0" style="141" hidden="1" customWidth="1"/>
    <col min="783" max="783" width="10.5703125" style="141" bestFit="1" customWidth="1"/>
    <col min="784" max="784" width="0" style="141" hidden="1" customWidth="1"/>
    <col min="785" max="785" width="2.7109375" style="141" customWidth="1"/>
    <col min="786" max="786" width="0" style="141" hidden="1" customWidth="1"/>
    <col min="787" max="787" width="11.85546875" style="141" bestFit="1" customWidth="1"/>
    <col min="788" max="791" width="0" style="141" hidden="1" customWidth="1"/>
    <col min="792" max="792" width="10.5703125" style="141" bestFit="1" customWidth="1"/>
    <col min="793" max="793" width="0" style="141" hidden="1" customWidth="1"/>
    <col min="794" max="794" width="2.7109375" style="141" customWidth="1"/>
    <col min="795" max="795" width="12.42578125" style="141" bestFit="1" customWidth="1"/>
    <col min="796" max="796" width="11.85546875" style="141" bestFit="1" customWidth="1"/>
    <col min="797" max="800" width="15.42578125" style="141" bestFit="1" customWidth="1"/>
    <col min="801" max="801" width="13.7109375" style="141" bestFit="1" customWidth="1"/>
    <col min="802" max="802" width="13.28515625" style="141" bestFit="1" customWidth="1"/>
    <col min="803" max="803" width="2.7109375" style="141" customWidth="1"/>
    <col min="804" max="804" width="10.7109375" style="141" customWidth="1"/>
    <col min="805" max="805" width="11.85546875" style="141" bestFit="1" customWidth="1"/>
    <col min="806" max="809" width="15.42578125" style="141" bestFit="1" customWidth="1"/>
    <col min="810" max="810" width="13.7109375" style="141" bestFit="1" customWidth="1"/>
    <col min="811" max="811" width="17.7109375" style="141" bestFit="1" customWidth="1"/>
    <col min="812" max="1026" width="8.85546875" style="141"/>
    <col min="1027" max="1027" width="20.42578125" style="141" bestFit="1" customWidth="1"/>
    <col min="1028" max="1031" width="0" style="141" hidden="1" customWidth="1"/>
    <col min="1032" max="1032" width="54.28515625" style="141" customWidth="1"/>
    <col min="1033" max="1033" width="0" style="141" hidden="1" customWidth="1"/>
    <col min="1034" max="1034" width="11.85546875" style="141" bestFit="1" customWidth="1"/>
    <col min="1035" max="1038" width="0" style="141" hidden="1" customWidth="1"/>
    <col min="1039" max="1039" width="10.5703125" style="141" bestFit="1" customWidth="1"/>
    <col min="1040" max="1040" width="0" style="141" hidden="1" customWidth="1"/>
    <col min="1041" max="1041" width="2.7109375" style="141" customWidth="1"/>
    <col min="1042" max="1042" width="0" style="141" hidden="1" customWidth="1"/>
    <col min="1043" max="1043" width="11.85546875" style="141" bestFit="1" customWidth="1"/>
    <col min="1044" max="1047" width="0" style="141" hidden="1" customWidth="1"/>
    <col min="1048" max="1048" width="10.5703125" style="141" bestFit="1" customWidth="1"/>
    <col min="1049" max="1049" width="0" style="141" hidden="1" customWidth="1"/>
    <col min="1050" max="1050" width="2.7109375" style="141" customWidth="1"/>
    <col min="1051" max="1051" width="12.42578125" style="141" bestFit="1" customWidth="1"/>
    <col min="1052" max="1052" width="11.85546875" style="141" bestFit="1" customWidth="1"/>
    <col min="1053" max="1056" width="15.42578125" style="141" bestFit="1" customWidth="1"/>
    <col min="1057" max="1057" width="13.7109375" style="141" bestFit="1" customWidth="1"/>
    <col min="1058" max="1058" width="13.28515625" style="141" bestFit="1" customWidth="1"/>
    <col min="1059" max="1059" width="2.7109375" style="141" customWidth="1"/>
    <col min="1060" max="1060" width="10.7109375" style="141" customWidth="1"/>
    <col min="1061" max="1061" width="11.85546875" style="141" bestFit="1" customWidth="1"/>
    <col min="1062" max="1065" width="15.42578125" style="141" bestFit="1" customWidth="1"/>
    <col min="1066" max="1066" width="13.7109375" style="141" bestFit="1" customWidth="1"/>
    <col min="1067" max="1067" width="17.7109375" style="141" bestFit="1" customWidth="1"/>
    <col min="1068" max="1282" width="8.85546875" style="141"/>
    <col min="1283" max="1283" width="20.42578125" style="141" bestFit="1" customWidth="1"/>
    <col min="1284" max="1287" width="0" style="141" hidden="1" customWidth="1"/>
    <col min="1288" max="1288" width="54.28515625" style="141" customWidth="1"/>
    <col min="1289" max="1289" width="0" style="141" hidden="1" customWidth="1"/>
    <col min="1290" max="1290" width="11.85546875" style="141" bestFit="1" customWidth="1"/>
    <col min="1291" max="1294" width="0" style="141" hidden="1" customWidth="1"/>
    <col min="1295" max="1295" width="10.5703125" style="141" bestFit="1" customWidth="1"/>
    <col min="1296" max="1296" width="0" style="141" hidden="1" customWidth="1"/>
    <col min="1297" max="1297" width="2.7109375" style="141" customWidth="1"/>
    <col min="1298" max="1298" width="0" style="141" hidden="1" customWidth="1"/>
    <col min="1299" max="1299" width="11.85546875" style="141" bestFit="1" customWidth="1"/>
    <col min="1300" max="1303" width="0" style="141" hidden="1" customWidth="1"/>
    <col min="1304" max="1304" width="10.5703125" style="141" bestFit="1" customWidth="1"/>
    <col min="1305" max="1305" width="0" style="141" hidden="1" customWidth="1"/>
    <col min="1306" max="1306" width="2.7109375" style="141" customWidth="1"/>
    <col min="1307" max="1307" width="12.42578125" style="141" bestFit="1" customWidth="1"/>
    <col min="1308" max="1308" width="11.85546875" style="141" bestFit="1" customWidth="1"/>
    <col min="1309" max="1312" width="15.42578125" style="141" bestFit="1" customWidth="1"/>
    <col min="1313" max="1313" width="13.7109375" style="141" bestFit="1" customWidth="1"/>
    <col min="1314" max="1314" width="13.28515625" style="141" bestFit="1" customWidth="1"/>
    <col min="1315" max="1315" width="2.7109375" style="141" customWidth="1"/>
    <col min="1316" max="1316" width="10.7109375" style="141" customWidth="1"/>
    <col min="1317" max="1317" width="11.85546875" style="141" bestFit="1" customWidth="1"/>
    <col min="1318" max="1321" width="15.42578125" style="141" bestFit="1" customWidth="1"/>
    <col min="1322" max="1322" width="13.7109375" style="141" bestFit="1" customWidth="1"/>
    <col min="1323" max="1323" width="17.7109375" style="141" bestFit="1" customWidth="1"/>
    <col min="1324" max="1538" width="8.85546875" style="141"/>
    <col min="1539" max="1539" width="20.42578125" style="141" bestFit="1" customWidth="1"/>
    <col min="1540" max="1543" width="0" style="141" hidden="1" customWidth="1"/>
    <col min="1544" max="1544" width="54.28515625" style="141" customWidth="1"/>
    <col min="1545" max="1545" width="0" style="141" hidden="1" customWidth="1"/>
    <col min="1546" max="1546" width="11.85546875" style="141" bestFit="1" customWidth="1"/>
    <col min="1547" max="1550" width="0" style="141" hidden="1" customWidth="1"/>
    <col min="1551" max="1551" width="10.5703125" style="141" bestFit="1" customWidth="1"/>
    <col min="1552" max="1552" width="0" style="141" hidden="1" customWidth="1"/>
    <col min="1553" max="1553" width="2.7109375" style="141" customWidth="1"/>
    <col min="1554" max="1554" width="0" style="141" hidden="1" customWidth="1"/>
    <col min="1555" max="1555" width="11.85546875" style="141" bestFit="1" customWidth="1"/>
    <col min="1556" max="1559" width="0" style="141" hidden="1" customWidth="1"/>
    <col min="1560" max="1560" width="10.5703125" style="141" bestFit="1" customWidth="1"/>
    <col min="1561" max="1561" width="0" style="141" hidden="1" customWidth="1"/>
    <col min="1562" max="1562" width="2.7109375" style="141" customWidth="1"/>
    <col min="1563" max="1563" width="12.42578125" style="141" bestFit="1" customWidth="1"/>
    <col min="1564" max="1564" width="11.85546875" style="141" bestFit="1" customWidth="1"/>
    <col min="1565" max="1568" width="15.42578125" style="141" bestFit="1" customWidth="1"/>
    <col min="1569" max="1569" width="13.7109375" style="141" bestFit="1" customWidth="1"/>
    <col min="1570" max="1570" width="13.28515625" style="141" bestFit="1" customWidth="1"/>
    <col min="1571" max="1571" width="2.7109375" style="141" customWidth="1"/>
    <col min="1572" max="1572" width="10.7109375" style="141" customWidth="1"/>
    <col min="1573" max="1573" width="11.85546875" style="141" bestFit="1" customWidth="1"/>
    <col min="1574" max="1577" width="15.42578125" style="141" bestFit="1" customWidth="1"/>
    <col min="1578" max="1578" width="13.7109375" style="141" bestFit="1" customWidth="1"/>
    <col min="1579" max="1579" width="17.7109375" style="141" bestFit="1" customWidth="1"/>
    <col min="1580" max="1794" width="8.85546875" style="141"/>
    <col min="1795" max="1795" width="20.42578125" style="141" bestFit="1" customWidth="1"/>
    <col min="1796" max="1799" width="0" style="141" hidden="1" customWidth="1"/>
    <col min="1800" max="1800" width="54.28515625" style="141" customWidth="1"/>
    <col min="1801" max="1801" width="0" style="141" hidden="1" customWidth="1"/>
    <col min="1802" max="1802" width="11.85546875" style="141" bestFit="1" customWidth="1"/>
    <col min="1803" max="1806" width="0" style="141" hidden="1" customWidth="1"/>
    <col min="1807" max="1807" width="10.5703125" style="141" bestFit="1" customWidth="1"/>
    <col min="1808" max="1808" width="0" style="141" hidden="1" customWidth="1"/>
    <col min="1809" max="1809" width="2.7109375" style="141" customWidth="1"/>
    <col min="1810" max="1810" width="0" style="141" hidden="1" customWidth="1"/>
    <col min="1811" max="1811" width="11.85546875" style="141" bestFit="1" customWidth="1"/>
    <col min="1812" max="1815" width="0" style="141" hidden="1" customWidth="1"/>
    <col min="1816" max="1816" width="10.5703125" style="141" bestFit="1" customWidth="1"/>
    <col min="1817" max="1817" width="0" style="141" hidden="1" customWidth="1"/>
    <col min="1818" max="1818" width="2.7109375" style="141" customWidth="1"/>
    <col min="1819" max="1819" width="12.42578125" style="141" bestFit="1" customWidth="1"/>
    <col min="1820" max="1820" width="11.85546875" style="141" bestFit="1" customWidth="1"/>
    <col min="1821" max="1824" width="15.42578125" style="141" bestFit="1" customWidth="1"/>
    <col min="1825" max="1825" width="13.7109375" style="141" bestFit="1" customWidth="1"/>
    <col min="1826" max="1826" width="13.28515625" style="141" bestFit="1" customWidth="1"/>
    <col min="1827" max="1827" width="2.7109375" style="141" customWidth="1"/>
    <col min="1828" max="1828" width="10.7109375" style="141" customWidth="1"/>
    <col min="1829" max="1829" width="11.85546875" style="141" bestFit="1" customWidth="1"/>
    <col min="1830" max="1833" width="15.42578125" style="141" bestFit="1" customWidth="1"/>
    <col min="1834" max="1834" width="13.7109375" style="141" bestFit="1" customWidth="1"/>
    <col min="1835" max="1835" width="17.7109375" style="141" bestFit="1" customWidth="1"/>
    <col min="1836" max="2050" width="8.85546875" style="141"/>
    <col min="2051" max="2051" width="20.42578125" style="141" bestFit="1" customWidth="1"/>
    <col min="2052" max="2055" width="0" style="141" hidden="1" customWidth="1"/>
    <col min="2056" max="2056" width="54.28515625" style="141" customWidth="1"/>
    <col min="2057" max="2057" width="0" style="141" hidden="1" customWidth="1"/>
    <col min="2058" max="2058" width="11.85546875" style="141" bestFit="1" customWidth="1"/>
    <col min="2059" max="2062" width="0" style="141" hidden="1" customWidth="1"/>
    <col min="2063" max="2063" width="10.5703125" style="141" bestFit="1" customWidth="1"/>
    <col min="2064" max="2064" width="0" style="141" hidden="1" customWidth="1"/>
    <col min="2065" max="2065" width="2.7109375" style="141" customWidth="1"/>
    <col min="2066" max="2066" width="0" style="141" hidden="1" customWidth="1"/>
    <col min="2067" max="2067" width="11.85546875" style="141" bestFit="1" customWidth="1"/>
    <col min="2068" max="2071" width="0" style="141" hidden="1" customWidth="1"/>
    <col min="2072" max="2072" width="10.5703125" style="141" bestFit="1" customWidth="1"/>
    <col min="2073" max="2073" width="0" style="141" hidden="1" customWidth="1"/>
    <col min="2074" max="2074" width="2.7109375" style="141" customWidth="1"/>
    <col min="2075" max="2075" width="12.42578125" style="141" bestFit="1" customWidth="1"/>
    <col min="2076" max="2076" width="11.85546875" style="141" bestFit="1" customWidth="1"/>
    <col min="2077" max="2080" width="15.42578125" style="141" bestFit="1" customWidth="1"/>
    <col min="2081" max="2081" width="13.7109375" style="141" bestFit="1" customWidth="1"/>
    <col min="2082" max="2082" width="13.28515625" style="141" bestFit="1" customWidth="1"/>
    <col min="2083" max="2083" width="2.7109375" style="141" customWidth="1"/>
    <col min="2084" max="2084" width="10.7109375" style="141" customWidth="1"/>
    <col min="2085" max="2085" width="11.85546875" style="141" bestFit="1" customWidth="1"/>
    <col min="2086" max="2089" width="15.42578125" style="141" bestFit="1" customWidth="1"/>
    <col min="2090" max="2090" width="13.7109375" style="141" bestFit="1" customWidth="1"/>
    <col min="2091" max="2091" width="17.7109375" style="141" bestFit="1" customWidth="1"/>
    <col min="2092" max="2306" width="8.85546875" style="141"/>
    <col min="2307" max="2307" width="20.42578125" style="141" bestFit="1" customWidth="1"/>
    <col min="2308" max="2311" width="0" style="141" hidden="1" customWidth="1"/>
    <col min="2312" max="2312" width="54.28515625" style="141" customWidth="1"/>
    <col min="2313" max="2313" width="0" style="141" hidden="1" customWidth="1"/>
    <col min="2314" max="2314" width="11.85546875" style="141" bestFit="1" customWidth="1"/>
    <col min="2315" max="2318" width="0" style="141" hidden="1" customWidth="1"/>
    <col min="2319" max="2319" width="10.5703125" style="141" bestFit="1" customWidth="1"/>
    <col min="2320" max="2320" width="0" style="141" hidden="1" customWidth="1"/>
    <col min="2321" max="2321" width="2.7109375" style="141" customWidth="1"/>
    <col min="2322" max="2322" width="0" style="141" hidden="1" customWidth="1"/>
    <col min="2323" max="2323" width="11.85546875" style="141" bestFit="1" customWidth="1"/>
    <col min="2324" max="2327" width="0" style="141" hidden="1" customWidth="1"/>
    <col min="2328" max="2328" width="10.5703125" style="141" bestFit="1" customWidth="1"/>
    <col min="2329" max="2329" width="0" style="141" hidden="1" customWidth="1"/>
    <col min="2330" max="2330" width="2.7109375" style="141" customWidth="1"/>
    <col min="2331" max="2331" width="12.42578125" style="141" bestFit="1" customWidth="1"/>
    <col min="2332" max="2332" width="11.85546875" style="141" bestFit="1" customWidth="1"/>
    <col min="2333" max="2336" width="15.42578125" style="141" bestFit="1" customWidth="1"/>
    <col min="2337" max="2337" width="13.7109375" style="141" bestFit="1" customWidth="1"/>
    <col min="2338" max="2338" width="13.28515625" style="141" bestFit="1" customWidth="1"/>
    <col min="2339" max="2339" width="2.7109375" style="141" customWidth="1"/>
    <col min="2340" max="2340" width="10.7109375" style="141" customWidth="1"/>
    <col min="2341" max="2341" width="11.85546875" style="141" bestFit="1" customWidth="1"/>
    <col min="2342" max="2345" width="15.42578125" style="141" bestFit="1" customWidth="1"/>
    <col min="2346" max="2346" width="13.7109375" style="141" bestFit="1" customWidth="1"/>
    <col min="2347" max="2347" width="17.7109375" style="141" bestFit="1" customWidth="1"/>
    <col min="2348" max="2562" width="8.85546875" style="141"/>
    <col min="2563" max="2563" width="20.42578125" style="141" bestFit="1" customWidth="1"/>
    <col min="2564" max="2567" width="0" style="141" hidden="1" customWidth="1"/>
    <col min="2568" max="2568" width="54.28515625" style="141" customWidth="1"/>
    <col min="2569" max="2569" width="0" style="141" hidden="1" customWidth="1"/>
    <col min="2570" max="2570" width="11.85546875" style="141" bestFit="1" customWidth="1"/>
    <col min="2571" max="2574" width="0" style="141" hidden="1" customWidth="1"/>
    <col min="2575" max="2575" width="10.5703125" style="141" bestFit="1" customWidth="1"/>
    <col min="2576" max="2576" width="0" style="141" hidden="1" customWidth="1"/>
    <col min="2577" max="2577" width="2.7109375" style="141" customWidth="1"/>
    <col min="2578" max="2578" width="0" style="141" hidden="1" customWidth="1"/>
    <col min="2579" max="2579" width="11.85546875" style="141" bestFit="1" customWidth="1"/>
    <col min="2580" max="2583" width="0" style="141" hidden="1" customWidth="1"/>
    <col min="2584" max="2584" width="10.5703125" style="141" bestFit="1" customWidth="1"/>
    <col min="2585" max="2585" width="0" style="141" hidden="1" customWidth="1"/>
    <col min="2586" max="2586" width="2.7109375" style="141" customWidth="1"/>
    <col min="2587" max="2587" width="12.42578125" style="141" bestFit="1" customWidth="1"/>
    <col min="2588" max="2588" width="11.85546875" style="141" bestFit="1" customWidth="1"/>
    <col min="2589" max="2592" width="15.42578125" style="141" bestFit="1" customWidth="1"/>
    <col min="2593" max="2593" width="13.7109375" style="141" bestFit="1" customWidth="1"/>
    <col min="2594" max="2594" width="13.28515625" style="141" bestFit="1" customWidth="1"/>
    <col min="2595" max="2595" width="2.7109375" style="141" customWidth="1"/>
    <col min="2596" max="2596" width="10.7109375" style="141" customWidth="1"/>
    <col min="2597" max="2597" width="11.85546875" style="141" bestFit="1" customWidth="1"/>
    <col min="2598" max="2601" width="15.42578125" style="141" bestFit="1" customWidth="1"/>
    <col min="2602" max="2602" width="13.7109375" style="141" bestFit="1" customWidth="1"/>
    <col min="2603" max="2603" width="17.7109375" style="141" bestFit="1" customWidth="1"/>
    <col min="2604" max="2818" width="8.85546875" style="141"/>
    <col min="2819" max="2819" width="20.42578125" style="141" bestFit="1" customWidth="1"/>
    <col min="2820" max="2823" width="0" style="141" hidden="1" customWidth="1"/>
    <col min="2824" max="2824" width="54.28515625" style="141" customWidth="1"/>
    <col min="2825" max="2825" width="0" style="141" hidden="1" customWidth="1"/>
    <col min="2826" max="2826" width="11.85546875" style="141" bestFit="1" customWidth="1"/>
    <col min="2827" max="2830" width="0" style="141" hidden="1" customWidth="1"/>
    <col min="2831" max="2831" width="10.5703125" style="141" bestFit="1" customWidth="1"/>
    <col min="2832" max="2832" width="0" style="141" hidden="1" customWidth="1"/>
    <col min="2833" max="2833" width="2.7109375" style="141" customWidth="1"/>
    <col min="2834" max="2834" width="0" style="141" hidden="1" customWidth="1"/>
    <col min="2835" max="2835" width="11.85546875" style="141" bestFit="1" customWidth="1"/>
    <col min="2836" max="2839" width="0" style="141" hidden="1" customWidth="1"/>
    <col min="2840" max="2840" width="10.5703125" style="141" bestFit="1" customWidth="1"/>
    <col min="2841" max="2841" width="0" style="141" hidden="1" customWidth="1"/>
    <col min="2842" max="2842" width="2.7109375" style="141" customWidth="1"/>
    <col min="2843" max="2843" width="12.42578125" style="141" bestFit="1" customWidth="1"/>
    <col min="2844" max="2844" width="11.85546875" style="141" bestFit="1" customWidth="1"/>
    <col min="2845" max="2848" width="15.42578125" style="141" bestFit="1" customWidth="1"/>
    <col min="2849" max="2849" width="13.7109375" style="141" bestFit="1" customWidth="1"/>
    <col min="2850" max="2850" width="13.28515625" style="141" bestFit="1" customWidth="1"/>
    <col min="2851" max="2851" width="2.7109375" style="141" customWidth="1"/>
    <col min="2852" max="2852" width="10.7109375" style="141" customWidth="1"/>
    <col min="2853" max="2853" width="11.85546875" style="141" bestFit="1" customWidth="1"/>
    <col min="2854" max="2857" width="15.42578125" style="141" bestFit="1" customWidth="1"/>
    <col min="2858" max="2858" width="13.7109375" style="141" bestFit="1" customWidth="1"/>
    <col min="2859" max="2859" width="17.7109375" style="141" bestFit="1" customWidth="1"/>
    <col min="2860" max="3074" width="8.85546875" style="141"/>
    <col min="3075" max="3075" width="20.42578125" style="141" bestFit="1" customWidth="1"/>
    <col min="3076" max="3079" width="0" style="141" hidden="1" customWidth="1"/>
    <col min="3080" max="3080" width="54.28515625" style="141" customWidth="1"/>
    <col min="3081" max="3081" width="0" style="141" hidden="1" customWidth="1"/>
    <col min="3082" max="3082" width="11.85546875" style="141" bestFit="1" customWidth="1"/>
    <col min="3083" max="3086" width="0" style="141" hidden="1" customWidth="1"/>
    <col min="3087" max="3087" width="10.5703125" style="141" bestFit="1" customWidth="1"/>
    <col min="3088" max="3088" width="0" style="141" hidden="1" customWidth="1"/>
    <col min="3089" max="3089" width="2.7109375" style="141" customWidth="1"/>
    <col min="3090" max="3090" width="0" style="141" hidden="1" customWidth="1"/>
    <col min="3091" max="3091" width="11.85546875" style="141" bestFit="1" customWidth="1"/>
    <col min="3092" max="3095" width="0" style="141" hidden="1" customWidth="1"/>
    <col min="3096" max="3096" width="10.5703125" style="141" bestFit="1" customWidth="1"/>
    <col min="3097" max="3097" width="0" style="141" hidden="1" customWidth="1"/>
    <col min="3098" max="3098" width="2.7109375" style="141" customWidth="1"/>
    <col min="3099" max="3099" width="12.42578125" style="141" bestFit="1" customWidth="1"/>
    <col min="3100" max="3100" width="11.85546875" style="141" bestFit="1" customWidth="1"/>
    <col min="3101" max="3104" width="15.42578125" style="141" bestFit="1" customWidth="1"/>
    <col min="3105" max="3105" width="13.7109375" style="141" bestFit="1" customWidth="1"/>
    <col min="3106" max="3106" width="13.28515625" style="141" bestFit="1" customWidth="1"/>
    <col min="3107" max="3107" width="2.7109375" style="141" customWidth="1"/>
    <col min="3108" max="3108" width="10.7109375" style="141" customWidth="1"/>
    <col min="3109" max="3109" width="11.85546875" style="141" bestFit="1" customWidth="1"/>
    <col min="3110" max="3113" width="15.42578125" style="141" bestFit="1" customWidth="1"/>
    <col min="3114" max="3114" width="13.7109375" style="141" bestFit="1" customWidth="1"/>
    <col min="3115" max="3115" width="17.7109375" style="141" bestFit="1" customWidth="1"/>
    <col min="3116" max="3330" width="8.85546875" style="141"/>
    <col min="3331" max="3331" width="20.42578125" style="141" bestFit="1" customWidth="1"/>
    <col min="3332" max="3335" width="0" style="141" hidden="1" customWidth="1"/>
    <col min="3336" max="3336" width="54.28515625" style="141" customWidth="1"/>
    <col min="3337" max="3337" width="0" style="141" hidden="1" customWidth="1"/>
    <col min="3338" max="3338" width="11.85546875" style="141" bestFit="1" customWidth="1"/>
    <col min="3339" max="3342" width="0" style="141" hidden="1" customWidth="1"/>
    <col min="3343" max="3343" width="10.5703125" style="141" bestFit="1" customWidth="1"/>
    <col min="3344" max="3344" width="0" style="141" hidden="1" customWidth="1"/>
    <col min="3345" max="3345" width="2.7109375" style="141" customWidth="1"/>
    <col min="3346" max="3346" width="0" style="141" hidden="1" customWidth="1"/>
    <col min="3347" max="3347" width="11.85546875" style="141" bestFit="1" customWidth="1"/>
    <col min="3348" max="3351" width="0" style="141" hidden="1" customWidth="1"/>
    <col min="3352" max="3352" width="10.5703125" style="141" bestFit="1" customWidth="1"/>
    <col min="3353" max="3353" width="0" style="141" hidden="1" customWidth="1"/>
    <col min="3354" max="3354" width="2.7109375" style="141" customWidth="1"/>
    <col min="3355" max="3355" width="12.42578125" style="141" bestFit="1" customWidth="1"/>
    <col min="3356" max="3356" width="11.85546875" style="141" bestFit="1" customWidth="1"/>
    <col min="3357" max="3360" width="15.42578125" style="141" bestFit="1" customWidth="1"/>
    <col min="3361" max="3361" width="13.7109375" style="141" bestFit="1" customWidth="1"/>
    <col min="3362" max="3362" width="13.28515625" style="141" bestFit="1" customWidth="1"/>
    <col min="3363" max="3363" width="2.7109375" style="141" customWidth="1"/>
    <col min="3364" max="3364" width="10.7109375" style="141" customWidth="1"/>
    <col min="3365" max="3365" width="11.85546875" style="141" bestFit="1" customWidth="1"/>
    <col min="3366" max="3369" width="15.42578125" style="141" bestFit="1" customWidth="1"/>
    <col min="3370" max="3370" width="13.7109375" style="141" bestFit="1" customWidth="1"/>
    <col min="3371" max="3371" width="17.7109375" style="141" bestFit="1" customWidth="1"/>
    <col min="3372" max="3586" width="8.85546875" style="141"/>
    <col min="3587" max="3587" width="20.42578125" style="141" bestFit="1" customWidth="1"/>
    <col min="3588" max="3591" width="0" style="141" hidden="1" customWidth="1"/>
    <col min="3592" max="3592" width="54.28515625" style="141" customWidth="1"/>
    <col min="3593" max="3593" width="0" style="141" hidden="1" customWidth="1"/>
    <col min="3594" max="3594" width="11.85546875" style="141" bestFit="1" customWidth="1"/>
    <col min="3595" max="3598" width="0" style="141" hidden="1" customWidth="1"/>
    <col min="3599" max="3599" width="10.5703125" style="141" bestFit="1" customWidth="1"/>
    <col min="3600" max="3600" width="0" style="141" hidden="1" customWidth="1"/>
    <col min="3601" max="3601" width="2.7109375" style="141" customWidth="1"/>
    <col min="3602" max="3602" width="0" style="141" hidden="1" customWidth="1"/>
    <col min="3603" max="3603" width="11.85546875" style="141" bestFit="1" customWidth="1"/>
    <col min="3604" max="3607" width="0" style="141" hidden="1" customWidth="1"/>
    <col min="3608" max="3608" width="10.5703125" style="141" bestFit="1" customWidth="1"/>
    <col min="3609" max="3609" width="0" style="141" hidden="1" customWidth="1"/>
    <col min="3610" max="3610" width="2.7109375" style="141" customWidth="1"/>
    <col min="3611" max="3611" width="12.42578125" style="141" bestFit="1" customWidth="1"/>
    <col min="3612" max="3612" width="11.85546875" style="141" bestFit="1" customWidth="1"/>
    <col min="3613" max="3616" width="15.42578125" style="141" bestFit="1" customWidth="1"/>
    <col min="3617" max="3617" width="13.7109375" style="141" bestFit="1" customWidth="1"/>
    <col min="3618" max="3618" width="13.28515625" style="141" bestFit="1" customWidth="1"/>
    <col min="3619" max="3619" width="2.7109375" style="141" customWidth="1"/>
    <col min="3620" max="3620" width="10.7109375" style="141" customWidth="1"/>
    <col min="3621" max="3621" width="11.85546875" style="141" bestFit="1" customWidth="1"/>
    <col min="3622" max="3625" width="15.42578125" style="141" bestFit="1" customWidth="1"/>
    <col min="3626" max="3626" width="13.7109375" style="141" bestFit="1" customWidth="1"/>
    <col min="3627" max="3627" width="17.7109375" style="141" bestFit="1" customWidth="1"/>
    <col min="3628" max="3842" width="8.85546875" style="141"/>
    <col min="3843" max="3843" width="20.42578125" style="141" bestFit="1" customWidth="1"/>
    <col min="3844" max="3847" width="0" style="141" hidden="1" customWidth="1"/>
    <col min="3848" max="3848" width="54.28515625" style="141" customWidth="1"/>
    <col min="3849" max="3849" width="0" style="141" hidden="1" customWidth="1"/>
    <col min="3850" max="3850" width="11.85546875" style="141" bestFit="1" customWidth="1"/>
    <col min="3851" max="3854" width="0" style="141" hidden="1" customWidth="1"/>
    <col min="3855" max="3855" width="10.5703125" style="141" bestFit="1" customWidth="1"/>
    <col min="3856" max="3856" width="0" style="141" hidden="1" customWidth="1"/>
    <col min="3857" max="3857" width="2.7109375" style="141" customWidth="1"/>
    <col min="3858" max="3858" width="0" style="141" hidden="1" customWidth="1"/>
    <col min="3859" max="3859" width="11.85546875" style="141" bestFit="1" customWidth="1"/>
    <col min="3860" max="3863" width="0" style="141" hidden="1" customWidth="1"/>
    <col min="3864" max="3864" width="10.5703125" style="141" bestFit="1" customWidth="1"/>
    <col min="3865" max="3865" width="0" style="141" hidden="1" customWidth="1"/>
    <col min="3866" max="3866" width="2.7109375" style="141" customWidth="1"/>
    <col min="3867" max="3867" width="12.42578125" style="141" bestFit="1" customWidth="1"/>
    <col min="3868" max="3868" width="11.85546875" style="141" bestFit="1" customWidth="1"/>
    <col min="3869" max="3872" width="15.42578125" style="141" bestFit="1" customWidth="1"/>
    <col min="3873" max="3873" width="13.7109375" style="141" bestFit="1" customWidth="1"/>
    <col min="3874" max="3874" width="13.28515625" style="141" bestFit="1" customWidth="1"/>
    <col min="3875" max="3875" width="2.7109375" style="141" customWidth="1"/>
    <col min="3876" max="3876" width="10.7109375" style="141" customWidth="1"/>
    <col min="3877" max="3877" width="11.85546875" style="141" bestFit="1" customWidth="1"/>
    <col min="3878" max="3881" width="15.42578125" style="141" bestFit="1" customWidth="1"/>
    <col min="3882" max="3882" width="13.7109375" style="141" bestFit="1" customWidth="1"/>
    <col min="3883" max="3883" width="17.7109375" style="141" bestFit="1" customWidth="1"/>
    <col min="3884" max="4098" width="8.85546875" style="141"/>
    <col min="4099" max="4099" width="20.42578125" style="141" bestFit="1" customWidth="1"/>
    <col min="4100" max="4103" width="0" style="141" hidden="1" customWidth="1"/>
    <col min="4104" max="4104" width="54.28515625" style="141" customWidth="1"/>
    <col min="4105" max="4105" width="0" style="141" hidden="1" customWidth="1"/>
    <col min="4106" max="4106" width="11.85546875" style="141" bestFit="1" customWidth="1"/>
    <col min="4107" max="4110" width="0" style="141" hidden="1" customWidth="1"/>
    <col min="4111" max="4111" width="10.5703125" style="141" bestFit="1" customWidth="1"/>
    <col min="4112" max="4112" width="0" style="141" hidden="1" customWidth="1"/>
    <col min="4113" max="4113" width="2.7109375" style="141" customWidth="1"/>
    <col min="4114" max="4114" width="0" style="141" hidden="1" customWidth="1"/>
    <col min="4115" max="4115" width="11.85546875" style="141" bestFit="1" customWidth="1"/>
    <col min="4116" max="4119" width="0" style="141" hidden="1" customWidth="1"/>
    <col min="4120" max="4120" width="10.5703125" style="141" bestFit="1" customWidth="1"/>
    <col min="4121" max="4121" width="0" style="141" hidden="1" customWidth="1"/>
    <col min="4122" max="4122" width="2.7109375" style="141" customWidth="1"/>
    <col min="4123" max="4123" width="12.42578125" style="141" bestFit="1" customWidth="1"/>
    <col min="4124" max="4124" width="11.85546875" style="141" bestFit="1" customWidth="1"/>
    <col min="4125" max="4128" width="15.42578125" style="141" bestFit="1" customWidth="1"/>
    <col min="4129" max="4129" width="13.7109375" style="141" bestFit="1" customWidth="1"/>
    <col min="4130" max="4130" width="13.28515625" style="141" bestFit="1" customWidth="1"/>
    <col min="4131" max="4131" width="2.7109375" style="141" customWidth="1"/>
    <col min="4132" max="4132" width="10.7109375" style="141" customWidth="1"/>
    <col min="4133" max="4133" width="11.85546875" style="141" bestFit="1" customWidth="1"/>
    <col min="4134" max="4137" width="15.42578125" style="141" bestFit="1" customWidth="1"/>
    <col min="4138" max="4138" width="13.7109375" style="141" bestFit="1" customWidth="1"/>
    <col min="4139" max="4139" width="17.7109375" style="141" bestFit="1" customWidth="1"/>
    <col min="4140" max="4354" width="8.85546875" style="141"/>
    <col min="4355" max="4355" width="20.42578125" style="141" bestFit="1" customWidth="1"/>
    <col min="4356" max="4359" width="0" style="141" hidden="1" customWidth="1"/>
    <col min="4360" max="4360" width="54.28515625" style="141" customWidth="1"/>
    <col min="4361" max="4361" width="0" style="141" hidden="1" customWidth="1"/>
    <col min="4362" max="4362" width="11.85546875" style="141" bestFit="1" customWidth="1"/>
    <col min="4363" max="4366" width="0" style="141" hidden="1" customWidth="1"/>
    <col min="4367" max="4367" width="10.5703125" style="141" bestFit="1" customWidth="1"/>
    <col min="4368" max="4368" width="0" style="141" hidden="1" customWidth="1"/>
    <col min="4369" max="4369" width="2.7109375" style="141" customWidth="1"/>
    <col min="4370" max="4370" width="0" style="141" hidden="1" customWidth="1"/>
    <col min="4371" max="4371" width="11.85546875" style="141" bestFit="1" customWidth="1"/>
    <col min="4372" max="4375" width="0" style="141" hidden="1" customWidth="1"/>
    <col min="4376" max="4376" width="10.5703125" style="141" bestFit="1" customWidth="1"/>
    <col min="4377" max="4377" width="0" style="141" hidden="1" customWidth="1"/>
    <col min="4378" max="4378" width="2.7109375" style="141" customWidth="1"/>
    <col min="4379" max="4379" width="12.42578125" style="141" bestFit="1" customWidth="1"/>
    <col min="4380" max="4380" width="11.85546875" style="141" bestFit="1" customWidth="1"/>
    <col min="4381" max="4384" width="15.42578125" style="141" bestFit="1" customWidth="1"/>
    <col min="4385" max="4385" width="13.7109375" style="141" bestFit="1" customWidth="1"/>
    <col min="4386" max="4386" width="13.28515625" style="141" bestFit="1" customWidth="1"/>
    <col min="4387" max="4387" width="2.7109375" style="141" customWidth="1"/>
    <col min="4388" max="4388" width="10.7109375" style="141" customWidth="1"/>
    <col min="4389" max="4389" width="11.85546875" style="141" bestFit="1" customWidth="1"/>
    <col min="4390" max="4393" width="15.42578125" style="141" bestFit="1" customWidth="1"/>
    <col min="4394" max="4394" width="13.7109375" style="141" bestFit="1" customWidth="1"/>
    <col min="4395" max="4395" width="17.7109375" style="141" bestFit="1" customWidth="1"/>
    <col min="4396" max="4610" width="8.85546875" style="141"/>
    <col min="4611" max="4611" width="20.42578125" style="141" bestFit="1" customWidth="1"/>
    <col min="4612" max="4615" width="0" style="141" hidden="1" customWidth="1"/>
    <col min="4616" max="4616" width="54.28515625" style="141" customWidth="1"/>
    <col min="4617" max="4617" width="0" style="141" hidden="1" customWidth="1"/>
    <col min="4618" max="4618" width="11.85546875" style="141" bestFit="1" customWidth="1"/>
    <col min="4619" max="4622" width="0" style="141" hidden="1" customWidth="1"/>
    <col min="4623" max="4623" width="10.5703125" style="141" bestFit="1" customWidth="1"/>
    <col min="4624" max="4624" width="0" style="141" hidden="1" customWidth="1"/>
    <col min="4625" max="4625" width="2.7109375" style="141" customWidth="1"/>
    <col min="4626" max="4626" width="0" style="141" hidden="1" customWidth="1"/>
    <col min="4627" max="4627" width="11.85546875" style="141" bestFit="1" customWidth="1"/>
    <col min="4628" max="4631" width="0" style="141" hidden="1" customWidth="1"/>
    <col min="4632" max="4632" width="10.5703125" style="141" bestFit="1" customWidth="1"/>
    <col min="4633" max="4633" width="0" style="141" hidden="1" customWidth="1"/>
    <col min="4634" max="4634" width="2.7109375" style="141" customWidth="1"/>
    <col min="4635" max="4635" width="12.42578125" style="141" bestFit="1" customWidth="1"/>
    <col min="4636" max="4636" width="11.85546875" style="141" bestFit="1" customWidth="1"/>
    <col min="4637" max="4640" width="15.42578125" style="141" bestFit="1" customWidth="1"/>
    <col min="4641" max="4641" width="13.7109375" style="141" bestFit="1" customWidth="1"/>
    <col min="4642" max="4642" width="13.28515625" style="141" bestFit="1" customWidth="1"/>
    <col min="4643" max="4643" width="2.7109375" style="141" customWidth="1"/>
    <col min="4644" max="4644" width="10.7109375" style="141" customWidth="1"/>
    <col min="4645" max="4645" width="11.85546875" style="141" bestFit="1" customWidth="1"/>
    <col min="4646" max="4649" width="15.42578125" style="141" bestFit="1" customWidth="1"/>
    <col min="4650" max="4650" width="13.7109375" style="141" bestFit="1" customWidth="1"/>
    <col min="4651" max="4651" width="17.7109375" style="141" bestFit="1" customWidth="1"/>
    <col min="4652" max="4866" width="8.85546875" style="141"/>
    <col min="4867" max="4867" width="20.42578125" style="141" bestFit="1" customWidth="1"/>
    <col min="4868" max="4871" width="0" style="141" hidden="1" customWidth="1"/>
    <col min="4872" max="4872" width="54.28515625" style="141" customWidth="1"/>
    <col min="4873" max="4873" width="0" style="141" hidden="1" customWidth="1"/>
    <col min="4874" max="4874" width="11.85546875" style="141" bestFit="1" customWidth="1"/>
    <col min="4875" max="4878" width="0" style="141" hidden="1" customWidth="1"/>
    <col min="4879" max="4879" width="10.5703125" style="141" bestFit="1" customWidth="1"/>
    <col min="4880" max="4880" width="0" style="141" hidden="1" customWidth="1"/>
    <col min="4881" max="4881" width="2.7109375" style="141" customWidth="1"/>
    <col min="4882" max="4882" width="0" style="141" hidden="1" customWidth="1"/>
    <col min="4883" max="4883" width="11.85546875" style="141" bestFit="1" customWidth="1"/>
    <col min="4884" max="4887" width="0" style="141" hidden="1" customWidth="1"/>
    <col min="4888" max="4888" width="10.5703125" style="141" bestFit="1" customWidth="1"/>
    <col min="4889" max="4889" width="0" style="141" hidden="1" customWidth="1"/>
    <col min="4890" max="4890" width="2.7109375" style="141" customWidth="1"/>
    <col min="4891" max="4891" width="12.42578125" style="141" bestFit="1" customWidth="1"/>
    <col min="4892" max="4892" width="11.85546875" style="141" bestFit="1" customWidth="1"/>
    <col min="4893" max="4896" width="15.42578125" style="141" bestFit="1" customWidth="1"/>
    <col min="4897" max="4897" width="13.7109375" style="141" bestFit="1" customWidth="1"/>
    <col min="4898" max="4898" width="13.28515625" style="141" bestFit="1" customWidth="1"/>
    <col min="4899" max="4899" width="2.7109375" style="141" customWidth="1"/>
    <col min="4900" max="4900" width="10.7109375" style="141" customWidth="1"/>
    <col min="4901" max="4901" width="11.85546875" style="141" bestFit="1" customWidth="1"/>
    <col min="4902" max="4905" width="15.42578125" style="141" bestFit="1" customWidth="1"/>
    <col min="4906" max="4906" width="13.7109375" style="141" bestFit="1" customWidth="1"/>
    <col min="4907" max="4907" width="17.7109375" style="141" bestFit="1" customWidth="1"/>
    <col min="4908" max="5122" width="8.85546875" style="141"/>
    <col min="5123" max="5123" width="20.42578125" style="141" bestFit="1" customWidth="1"/>
    <col min="5124" max="5127" width="0" style="141" hidden="1" customWidth="1"/>
    <col min="5128" max="5128" width="54.28515625" style="141" customWidth="1"/>
    <col min="5129" max="5129" width="0" style="141" hidden="1" customWidth="1"/>
    <col min="5130" max="5130" width="11.85546875" style="141" bestFit="1" customWidth="1"/>
    <col min="5131" max="5134" width="0" style="141" hidden="1" customWidth="1"/>
    <col min="5135" max="5135" width="10.5703125" style="141" bestFit="1" customWidth="1"/>
    <col min="5136" max="5136" width="0" style="141" hidden="1" customWidth="1"/>
    <col min="5137" max="5137" width="2.7109375" style="141" customWidth="1"/>
    <col min="5138" max="5138" width="0" style="141" hidden="1" customWidth="1"/>
    <col min="5139" max="5139" width="11.85546875" style="141" bestFit="1" customWidth="1"/>
    <col min="5140" max="5143" width="0" style="141" hidden="1" customWidth="1"/>
    <col min="5144" max="5144" width="10.5703125" style="141" bestFit="1" customWidth="1"/>
    <col min="5145" max="5145" width="0" style="141" hidden="1" customWidth="1"/>
    <col min="5146" max="5146" width="2.7109375" style="141" customWidth="1"/>
    <col min="5147" max="5147" width="12.42578125" style="141" bestFit="1" customWidth="1"/>
    <col min="5148" max="5148" width="11.85546875" style="141" bestFit="1" customWidth="1"/>
    <col min="5149" max="5152" width="15.42578125" style="141" bestFit="1" customWidth="1"/>
    <col min="5153" max="5153" width="13.7109375" style="141" bestFit="1" customWidth="1"/>
    <col min="5154" max="5154" width="13.28515625" style="141" bestFit="1" customWidth="1"/>
    <col min="5155" max="5155" width="2.7109375" style="141" customWidth="1"/>
    <col min="5156" max="5156" width="10.7109375" style="141" customWidth="1"/>
    <col min="5157" max="5157" width="11.85546875" style="141" bestFit="1" customWidth="1"/>
    <col min="5158" max="5161" width="15.42578125" style="141" bestFit="1" customWidth="1"/>
    <col min="5162" max="5162" width="13.7109375" style="141" bestFit="1" customWidth="1"/>
    <col min="5163" max="5163" width="17.7109375" style="141" bestFit="1" customWidth="1"/>
    <col min="5164" max="5378" width="8.85546875" style="141"/>
    <col min="5379" max="5379" width="20.42578125" style="141" bestFit="1" customWidth="1"/>
    <col min="5380" max="5383" width="0" style="141" hidden="1" customWidth="1"/>
    <col min="5384" max="5384" width="54.28515625" style="141" customWidth="1"/>
    <col min="5385" max="5385" width="0" style="141" hidden="1" customWidth="1"/>
    <col min="5386" max="5386" width="11.85546875" style="141" bestFit="1" customWidth="1"/>
    <col min="5387" max="5390" width="0" style="141" hidden="1" customWidth="1"/>
    <col min="5391" max="5391" width="10.5703125" style="141" bestFit="1" customWidth="1"/>
    <col min="5392" max="5392" width="0" style="141" hidden="1" customWidth="1"/>
    <col min="5393" max="5393" width="2.7109375" style="141" customWidth="1"/>
    <col min="5394" max="5394" width="0" style="141" hidden="1" customWidth="1"/>
    <col min="5395" max="5395" width="11.85546875" style="141" bestFit="1" customWidth="1"/>
    <col min="5396" max="5399" width="0" style="141" hidden="1" customWidth="1"/>
    <col min="5400" max="5400" width="10.5703125" style="141" bestFit="1" customWidth="1"/>
    <col min="5401" max="5401" width="0" style="141" hidden="1" customWidth="1"/>
    <col min="5402" max="5402" width="2.7109375" style="141" customWidth="1"/>
    <col min="5403" max="5403" width="12.42578125" style="141" bestFit="1" customWidth="1"/>
    <col min="5404" max="5404" width="11.85546875" style="141" bestFit="1" customWidth="1"/>
    <col min="5405" max="5408" width="15.42578125" style="141" bestFit="1" customWidth="1"/>
    <col min="5409" max="5409" width="13.7109375" style="141" bestFit="1" customWidth="1"/>
    <col min="5410" max="5410" width="13.28515625" style="141" bestFit="1" customWidth="1"/>
    <col min="5411" max="5411" width="2.7109375" style="141" customWidth="1"/>
    <col min="5412" max="5412" width="10.7109375" style="141" customWidth="1"/>
    <col min="5413" max="5413" width="11.85546875" style="141" bestFit="1" customWidth="1"/>
    <col min="5414" max="5417" width="15.42578125" style="141" bestFit="1" customWidth="1"/>
    <col min="5418" max="5418" width="13.7109375" style="141" bestFit="1" customWidth="1"/>
    <col min="5419" max="5419" width="17.7109375" style="141" bestFit="1" customWidth="1"/>
    <col min="5420" max="5634" width="8.85546875" style="141"/>
    <col min="5635" max="5635" width="20.42578125" style="141" bestFit="1" customWidth="1"/>
    <col min="5636" max="5639" width="0" style="141" hidden="1" customWidth="1"/>
    <col min="5640" max="5640" width="54.28515625" style="141" customWidth="1"/>
    <col min="5641" max="5641" width="0" style="141" hidden="1" customWidth="1"/>
    <col min="5642" max="5642" width="11.85546875" style="141" bestFit="1" customWidth="1"/>
    <col min="5643" max="5646" width="0" style="141" hidden="1" customWidth="1"/>
    <col min="5647" max="5647" width="10.5703125" style="141" bestFit="1" customWidth="1"/>
    <col min="5648" max="5648" width="0" style="141" hidden="1" customWidth="1"/>
    <col min="5649" max="5649" width="2.7109375" style="141" customWidth="1"/>
    <col min="5650" max="5650" width="0" style="141" hidden="1" customWidth="1"/>
    <col min="5651" max="5651" width="11.85546875" style="141" bestFit="1" customWidth="1"/>
    <col min="5652" max="5655" width="0" style="141" hidden="1" customWidth="1"/>
    <col min="5656" max="5656" width="10.5703125" style="141" bestFit="1" customWidth="1"/>
    <col min="5657" max="5657" width="0" style="141" hidden="1" customWidth="1"/>
    <col min="5658" max="5658" width="2.7109375" style="141" customWidth="1"/>
    <col min="5659" max="5659" width="12.42578125" style="141" bestFit="1" customWidth="1"/>
    <col min="5660" max="5660" width="11.85546875" style="141" bestFit="1" customWidth="1"/>
    <col min="5661" max="5664" width="15.42578125" style="141" bestFit="1" customWidth="1"/>
    <col min="5665" max="5665" width="13.7109375" style="141" bestFit="1" customWidth="1"/>
    <col min="5666" max="5666" width="13.28515625" style="141" bestFit="1" customWidth="1"/>
    <col min="5667" max="5667" width="2.7109375" style="141" customWidth="1"/>
    <col min="5668" max="5668" width="10.7109375" style="141" customWidth="1"/>
    <col min="5669" max="5669" width="11.85546875" style="141" bestFit="1" customWidth="1"/>
    <col min="5670" max="5673" width="15.42578125" style="141" bestFit="1" customWidth="1"/>
    <col min="5674" max="5674" width="13.7109375" style="141" bestFit="1" customWidth="1"/>
    <col min="5675" max="5675" width="17.7109375" style="141" bestFit="1" customWidth="1"/>
    <col min="5676" max="5890" width="8.85546875" style="141"/>
    <col min="5891" max="5891" width="20.42578125" style="141" bestFit="1" customWidth="1"/>
    <col min="5892" max="5895" width="0" style="141" hidden="1" customWidth="1"/>
    <col min="5896" max="5896" width="54.28515625" style="141" customWidth="1"/>
    <col min="5897" max="5897" width="0" style="141" hidden="1" customWidth="1"/>
    <col min="5898" max="5898" width="11.85546875" style="141" bestFit="1" customWidth="1"/>
    <col min="5899" max="5902" width="0" style="141" hidden="1" customWidth="1"/>
    <col min="5903" max="5903" width="10.5703125" style="141" bestFit="1" customWidth="1"/>
    <col min="5904" max="5904" width="0" style="141" hidden="1" customWidth="1"/>
    <col min="5905" max="5905" width="2.7109375" style="141" customWidth="1"/>
    <col min="5906" max="5906" width="0" style="141" hidden="1" customWidth="1"/>
    <col min="5907" max="5907" width="11.85546875" style="141" bestFit="1" customWidth="1"/>
    <col min="5908" max="5911" width="0" style="141" hidden="1" customWidth="1"/>
    <col min="5912" max="5912" width="10.5703125" style="141" bestFit="1" customWidth="1"/>
    <col min="5913" max="5913" width="0" style="141" hidden="1" customWidth="1"/>
    <col min="5914" max="5914" width="2.7109375" style="141" customWidth="1"/>
    <col min="5915" max="5915" width="12.42578125" style="141" bestFit="1" customWidth="1"/>
    <col min="5916" max="5916" width="11.85546875" style="141" bestFit="1" customWidth="1"/>
    <col min="5917" max="5920" width="15.42578125" style="141" bestFit="1" customWidth="1"/>
    <col min="5921" max="5921" width="13.7109375" style="141" bestFit="1" customWidth="1"/>
    <col min="5922" max="5922" width="13.28515625" style="141" bestFit="1" customWidth="1"/>
    <col min="5923" max="5923" width="2.7109375" style="141" customWidth="1"/>
    <col min="5924" max="5924" width="10.7109375" style="141" customWidth="1"/>
    <col min="5925" max="5925" width="11.85546875" style="141" bestFit="1" customWidth="1"/>
    <col min="5926" max="5929" width="15.42578125" style="141" bestFit="1" customWidth="1"/>
    <col min="5930" max="5930" width="13.7109375" style="141" bestFit="1" customWidth="1"/>
    <col min="5931" max="5931" width="17.7109375" style="141" bestFit="1" customWidth="1"/>
    <col min="5932" max="6146" width="8.85546875" style="141"/>
    <col min="6147" max="6147" width="20.42578125" style="141" bestFit="1" customWidth="1"/>
    <col min="6148" max="6151" width="0" style="141" hidden="1" customWidth="1"/>
    <col min="6152" max="6152" width="54.28515625" style="141" customWidth="1"/>
    <col min="6153" max="6153" width="0" style="141" hidden="1" customWidth="1"/>
    <col min="6154" max="6154" width="11.85546875" style="141" bestFit="1" customWidth="1"/>
    <col min="6155" max="6158" width="0" style="141" hidden="1" customWidth="1"/>
    <col min="6159" max="6159" width="10.5703125" style="141" bestFit="1" customWidth="1"/>
    <col min="6160" max="6160" width="0" style="141" hidden="1" customWidth="1"/>
    <col min="6161" max="6161" width="2.7109375" style="141" customWidth="1"/>
    <col min="6162" max="6162" width="0" style="141" hidden="1" customWidth="1"/>
    <col min="6163" max="6163" width="11.85546875" style="141" bestFit="1" customWidth="1"/>
    <col min="6164" max="6167" width="0" style="141" hidden="1" customWidth="1"/>
    <col min="6168" max="6168" width="10.5703125" style="141" bestFit="1" customWidth="1"/>
    <col min="6169" max="6169" width="0" style="141" hidden="1" customWidth="1"/>
    <col min="6170" max="6170" width="2.7109375" style="141" customWidth="1"/>
    <col min="6171" max="6171" width="12.42578125" style="141" bestFit="1" customWidth="1"/>
    <col min="6172" max="6172" width="11.85546875" style="141" bestFit="1" customWidth="1"/>
    <col min="6173" max="6176" width="15.42578125" style="141" bestFit="1" customWidth="1"/>
    <col min="6177" max="6177" width="13.7109375" style="141" bestFit="1" customWidth="1"/>
    <col min="6178" max="6178" width="13.28515625" style="141" bestFit="1" customWidth="1"/>
    <col min="6179" max="6179" width="2.7109375" style="141" customWidth="1"/>
    <col min="6180" max="6180" width="10.7109375" style="141" customWidth="1"/>
    <col min="6181" max="6181" width="11.85546875" style="141" bestFit="1" customWidth="1"/>
    <col min="6182" max="6185" width="15.42578125" style="141" bestFit="1" customWidth="1"/>
    <col min="6186" max="6186" width="13.7109375" style="141" bestFit="1" customWidth="1"/>
    <col min="6187" max="6187" width="17.7109375" style="141" bestFit="1" customWidth="1"/>
    <col min="6188" max="6402" width="8.85546875" style="141"/>
    <col min="6403" max="6403" width="20.42578125" style="141" bestFit="1" customWidth="1"/>
    <col min="6404" max="6407" width="0" style="141" hidden="1" customWidth="1"/>
    <col min="6408" max="6408" width="54.28515625" style="141" customWidth="1"/>
    <col min="6409" max="6409" width="0" style="141" hidden="1" customWidth="1"/>
    <col min="6410" max="6410" width="11.85546875" style="141" bestFit="1" customWidth="1"/>
    <col min="6411" max="6414" width="0" style="141" hidden="1" customWidth="1"/>
    <col min="6415" max="6415" width="10.5703125" style="141" bestFit="1" customWidth="1"/>
    <col min="6416" max="6416" width="0" style="141" hidden="1" customWidth="1"/>
    <col min="6417" max="6417" width="2.7109375" style="141" customWidth="1"/>
    <col min="6418" max="6418" width="0" style="141" hidden="1" customWidth="1"/>
    <col min="6419" max="6419" width="11.85546875" style="141" bestFit="1" customWidth="1"/>
    <col min="6420" max="6423" width="0" style="141" hidden="1" customWidth="1"/>
    <col min="6424" max="6424" width="10.5703125" style="141" bestFit="1" customWidth="1"/>
    <col min="6425" max="6425" width="0" style="141" hidden="1" customWidth="1"/>
    <col min="6426" max="6426" width="2.7109375" style="141" customWidth="1"/>
    <col min="6427" max="6427" width="12.42578125" style="141" bestFit="1" customWidth="1"/>
    <col min="6428" max="6428" width="11.85546875" style="141" bestFit="1" customWidth="1"/>
    <col min="6429" max="6432" width="15.42578125" style="141" bestFit="1" customWidth="1"/>
    <col min="6433" max="6433" width="13.7109375" style="141" bestFit="1" customWidth="1"/>
    <col min="6434" max="6434" width="13.28515625" style="141" bestFit="1" customWidth="1"/>
    <col min="6435" max="6435" width="2.7109375" style="141" customWidth="1"/>
    <col min="6436" max="6436" width="10.7109375" style="141" customWidth="1"/>
    <col min="6437" max="6437" width="11.85546875" style="141" bestFit="1" customWidth="1"/>
    <col min="6438" max="6441" width="15.42578125" style="141" bestFit="1" customWidth="1"/>
    <col min="6442" max="6442" width="13.7109375" style="141" bestFit="1" customWidth="1"/>
    <col min="6443" max="6443" width="17.7109375" style="141" bestFit="1" customWidth="1"/>
    <col min="6444" max="6658" width="8.85546875" style="141"/>
    <col min="6659" max="6659" width="20.42578125" style="141" bestFit="1" customWidth="1"/>
    <col min="6660" max="6663" width="0" style="141" hidden="1" customWidth="1"/>
    <col min="6664" max="6664" width="54.28515625" style="141" customWidth="1"/>
    <col min="6665" max="6665" width="0" style="141" hidden="1" customWidth="1"/>
    <col min="6666" max="6666" width="11.85546875" style="141" bestFit="1" customWidth="1"/>
    <col min="6667" max="6670" width="0" style="141" hidden="1" customWidth="1"/>
    <col min="6671" max="6671" width="10.5703125" style="141" bestFit="1" customWidth="1"/>
    <col min="6672" max="6672" width="0" style="141" hidden="1" customWidth="1"/>
    <col min="6673" max="6673" width="2.7109375" style="141" customWidth="1"/>
    <col min="6674" max="6674" width="0" style="141" hidden="1" customWidth="1"/>
    <col min="6675" max="6675" width="11.85546875" style="141" bestFit="1" customWidth="1"/>
    <col min="6676" max="6679" width="0" style="141" hidden="1" customWidth="1"/>
    <col min="6680" max="6680" width="10.5703125" style="141" bestFit="1" customWidth="1"/>
    <col min="6681" max="6681" width="0" style="141" hidden="1" customWidth="1"/>
    <col min="6682" max="6682" width="2.7109375" style="141" customWidth="1"/>
    <col min="6683" max="6683" width="12.42578125" style="141" bestFit="1" customWidth="1"/>
    <col min="6684" max="6684" width="11.85546875" style="141" bestFit="1" customWidth="1"/>
    <col min="6685" max="6688" width="15.42578125" style="141" bestFit="1" customWidth="1"/>
    <col min="6689" max="6689" width="13.7109375" style="141" bestFit="1" customWidth="1"/>
    <col min="6690" max="6690" width="13.28515625" style="141" bestFit="1" customWidth="1"/>
    <col min="6691" max="6691" width="2.7109375" style="141" customWidth="1"/>
    <col min="6692" max="6692" width="10.7109375" style="141" customWidth="1"/>
    <col min="6693" max="6693" width="11.85546875" style="141" bestFit="1" customWidth="1"/>
    <col min="6694" max="6697" width="15.42578125" style="141" bestFit="1" customWidth="1"/>
    <col min="6698" max="6698" width="13.7109375" style="141" bestFit="1" customWidth="1"/>
    <col min="6699" max="6699" width="17.7109375" style="141" bestFit="1" customWidth="1"/>
    <col min="6700" max="6914" width="8.85546875" style="141"/>
    <col min="6915" max="6915" width="20.42578125" style="141" bestFit="1" customWidth="1"/>
    <col min="6916" max="6919" width="0" style="141" hidden="1" customWidth="1"/>
    <col min="6920" max="6920" width="54.28515625" style="141" customWidth="1"/>
    <col min="6921" max="6921" width="0" style="141" hidden="1" customWidth="1"/>
    <col min="6922" max="6922" width="11.85546875" style="141" bestFit="1" customWidth="1"/>
    <col min="6923" max="6926" width="0" style="141" hidden="1" customWidth="1"/>
    <col min="6927" max="6927" width="10.5703125" style="141" bestFit="1" customWidth="1"/>
    <col min="6928" max="6928" width="0" style="141" hidden="1" customWidth="1"/>
    <col min="6929" max="6929" width="2.7109375" style="141" customWidth="1"/>
    <col min="6930" max="6930" width="0" style="141" hidden="1" customWidth="1"/>
    <col min="6931" max="6931" width="11.85546875" style="141" bestFit="1" customWidth="1"/>
    <col min="6932" max="6935" width="0" style="141" hidden="1" customWidth="1"/>
    <col min="6936" max="6936" width="10.5703125" style="141" bestFit="1" customWidth="1"/>
    <col min="6937" max="6937" width="0" style="141" hidden="1" customWidth="1"/>
    <col min="6938" max="6938" width="2.7109375" style="141" customWidth="1"/>
    <col min="6939" max="6939" width="12.42578125" style="141" bestFit="1" customWidth="1"/>
    <col min="6940" max="6940" width="11.85546875" style="141" bestFit="1" customWidth="1"/>
    <col min="6941" max="6944" width="15.42578125" style="141" bestFit="1" customWidth="1"/>
    <col min="6945" max="6945" width="13.7109375" style="141" bestFit="1" customWidth="1"/>
    <col min="6946" max="6946" width="13.28515625" style="141" bestFit="1" customWidth="1"/>
    <col min="6947" max="6947" width="2.7109375" style="141" customWidth="1"/>
    <col min="6948" max="6948" width="10.7109375" style="141" customWidth="1"/>
    <col min="6949" max="6949" width="11.85546875" style="141" bestFit="1" customWidth="1"/>
    <col min="6950" max="6953" width="15.42578125" style="141" bestFit="1" customWidth="1"/>
    <col min="6954" max="6954" width="13.7109375" style="141" bestFit="1" customWidth="1"/>
    <col min="6955" max="6955" width="17.7109375" style="141" bestFit="1" customWidth="1"/>
    <col min="6956" max="7170" width="8.85546875" style="141"/>
    <col min="7171" max="7171" width="20.42578125" style="141" bestFit="1" customWidth="1"/>
    <col min="7172" max="7175" width="0" style="141" hidden="1" customWidth="1"/>
    <col min="7176" max="7176" width="54.28515625" style="141" customWidth="1"/>
    <col min="7177" max="7177" width="0" style="141" hidden="1" customWidth="1"/>
    <col min="7178" max="7178" width="11.85546875" style="141" bestFit="1" customWidth="1"/>
    <col min="7179" max="7182" width="0" style="141" hidden="1" customWidth="1"/>
    <col min="7183" max="7183" width="10.5703125" style="141" bestFit="1" customWidth="1"/>
    <col min="7184" max="7184" width="0" style="141" hidden="1" customWidth="1"/>
    <col min="7185" max="7185" width="2.7109375" style="141" customWidth="1"/>
    <col min="7186" max="7186" width="0" style="141" hidden="1" customWidth="1"/>
    <col min="7187" max="7187" width="11.85546875" style="141" bestFit="1" customWidth="1"/>
    <col min="7188" max="7191" width="0" style="141" hidden="1" customWidth="1"/>
    <col min="7192" max="7192" width="10.5703125" style="141" bestFit="1" customWidth="1"/>
    <col min="7193" max="7193" width="0" style="141" hidden="1" customWidth="1"/>
    <col min="7194" max="7194" width="2.7109375" style="141" customWidth="1"/>
    <col min="7195" max="7195" width="12.42578125" style="141" bestFit="1" customWidth="1"/>
    <col min="7196" max="7196" width="11.85546875" style="141" bestFit="1" customWidth="1"/>
    <col min="7197" max="7200" width="15.42578125" style="141" bestFit="1" customWidth="1"/>
    <col min="7201" max="7201" width="13.7109375" style="141" bestFit="1" customWidth="1"/>
    <col min="7202" max="7202" width="13.28515625" style="141" bestFit="1" customWidth="1"/>
    <col min="7203" max="7203" width="2.7109375" style="141" customWidth="1"/>
    <col min="7204" max="7204" width="10.7109375" style="141" customWidth="1"/>
    <col min="7205" max="7205" width="11.85546875" style="141" bestFit="1" customWidth="1"/>
    <col min="7206" max="7209" width="15.42578125" style="141" bestFit="1" customWidth="1"/>
    <col min="7210" max="7210" width="13.7109375" style="141" bestFit="1" customWidth="1"/>
    <col min="7211" max="7211" width="17.7109375" style="141" bestFit="1" customWidth="1"/>
    <col min="7212" max="7426" width="8.85546875" style="141"/>
    <col min="7427" max="7427" width="20.42578125" style="141" bestFit="1" customWidth="1"/>
    <col min="7428" max="7431" width="0" style="141" hidden="1" customWidth="1"/>
    <col min="7432" max="7432" width="54.28515625" style="141" customWidth="1"/>
    <col min="7433" max="7433" width="0" style="141" hidden="1" customWidth="1"/>
    <col min="7434" max="7434" width="11.85546875" style="141" bestFit="1" customWidth="1"/>
    <col min="7435" max="7438" width="0" style="141" hidden="1" customWidth="1"/>
    <col min="7439" max="7439" width="10.5703125" style="141" bestFit="1" customWidth="1"/>
    <col min="7440" max="7440" width="0" style="141" hidden="1" customWidth="1"/>
    <col min="7441" max="7441" width="2.7109375" style="141" customWidth="1"/>
    <col min="7442" max="7442" width="0" style="141" hidden="1" customWidth="1"/>
    <col min="7443" max="7443" width="11.85546875" style="141" bestFit="1" customWidth="1"/>
    <col min="7444" max="7447" width="0" style="141" hidden="1" customWidth="1"/>
    <col min="7448" max="7448" width="10.5703125" style="141" bestFit="1" customWidth="1"/>
    <col min="7449" max="7449" width="0" style="141" hidden="1" customWidth="1"/>
    <col min="7450" max="7450" width="2.7109375" style="141" customWidth="1"/>
    <col min="7451" max="7451" width="12.42578125" style="141" bestFit="1" customWidth="1"/>
    <col min="7452" max="7452" width="11.85546875" style="141" bestFit="1" customWidth="1"/>
    <col min="7453" max="7456" width="15.42578125" style="141" bestFit="1" customWidth="1"/>
    <col min="7457" max="7457" width="13.7109375" style="141" bestFit="1" customWidth="1"/>
    <col min="7458" max="7458" width="13.28515625" style="141" bestFit="1" customWidth="1"/>
    <col min="7459" max="7459" width="2.7109375" style="141" customWidth="1"/>
    <col min="7460" max="7460" width="10.7109375" style="141" customWidth="1"/>
    <col min="7461" max="7461" width="11.85546875" style="141" bestFit="1" customWidth="1"/>
    <col min="7462" max="7465" width="15.42578125" style="141" bestFit="1" customWidth="1"/>
    <col min="7466" max="7466" width="13.7109375" style="141" bestFit="1" customWidth="1"/>
    <col min="7467" max="7467" width="17.7109375" style="141" bestFit="1" customWidth="1"/>
    <col min="7468" max="7682" width="8.85546875" style="141"/>
    <col min="7683" max="7683" width="20.42578125" style="141" bestFit="1" customWidth="1"/>
    <col min="7684" max="7687" width="0" style="141" hidden="1" customWidth="1"/>
    <col min="7688" max="7688" width="54.28515625" style="141" customWidth="1"/>
    <col min="7689" max="7689" width="0" style="141" hidden="1" customWidth="1"/>
    <col min="7690" max="7690" width="11.85546875" style="141" bestFit="1" customWidth="1"/>
    <col min="7691" max="7694" width="0" style="141" hidden="1" customWidth="1"/>
    <col min="7695" max="7695" width="10.5703125" style="141" bestFit="1" customWidth="1"/>
    <col min="7696" max="7696" width="0" style="141" hidden="1" customWidth="1"/>
    <col min="7697" max="7697" width="2.7109375" style="141" customWidth="1"/>
    <col min="7698" max="7698" width="0" style="141" hidden="1" customWidth="1"/>
    <col min="7699" max="7699" width="11.85546875" style="141" bestFit="1" customWidth="1"/>
    <col min="7700" max="7703" width="0" style="141" hidden="1" customWidth="1"/>
    <col min="7704" max="7704" width="10.5703125" style="141" bestFit="1" customWidth="1"/>
    <col min="7705" max="7705" width="0" style="141" hidden="1" customWidth="1"/>
    <col min="7706" max="7706" width="2.7109375" style="141" customWidth="1"/>
    <col min="7707" max="7707" width="12.42578125" style="141" bestFit="1" customWidth="1"/>
    <col min="7708" max="7708" width="11.85546875" style="141" bestFit="1" customWidth="1"/>
    <col min="7709" max="7712" width="15.42578125" style="141" bestFit="1" customWidth="1"/>
    <col min="7713" max="7713" width="13.7109375" style="141" bestFit="1" customWidth="1"/>
    <col min="7714" max="7714" width="13.28515625" style="141" bestFit="1" customWidth="1"/>
    <col min="7715" max="7715" width="2.7109375" style="141" customWidth="1"/>
    <col min="7716" max="7716" width="10.7109375" style="141" customWidth="1"/>
    <col min="7717" max="7717" width="11.85546875" style="141" bestFit="1" customWidth="1"/>
    <col min="7718" max="7721" width="15.42578125" style="141" bestFit="1" customWidth="1"/>
    <col min="7722" max="7722" width="13.7109375" style="141" bestFit="1" customWidth="1"/>
    <col min="7723" max="7723" width="17.7109375" style="141" bestFit="1" customWidth="1"/>
    <col min="7724" max="7938" width="8.85546875" style="141"/>
    <col min="7939" max="7939" width="20.42578125" style="141" bestFit="1" customWidth="1"/>
    <col min="7940" max="7943" width="0" style="141" hidden="1" customWidth="1"/>
    <col min="7944" max="7944" width="54.28515625" style="141" customWidth="1"/>
    <col min="7945" max="7945" width="0" style="141" hidden="1" customWidth="1"/>
    <col min="7946" max="7946" width="11.85546875" style="141" bestFit="1" customWidth="1"/>
    <col min="7947" max="7950" width="0" style="141" hidden="1" customWidth="1"/>
    <col min="7951" max="7951" width="10.5703125" style="141" bestFit="1" customWidth="1"/>
    <col min="7952" max="7952" width="0" style="141" hidden="1" customWidth="1"/>
    <col min="7953" max="7953" width="2.7109375" style="141" customWidth="1"/>
    <col min="7954" max="7954" width="0" style="141" hidden="1" customWidth="1"/>
    <col min="7955" max="7955" width="11.85546875" style="141" bestFit="1" customWidth="1"/>
    <col min="7956" max="7959" width="0" style="141" hidden="1" customWidth="1"/>
    <col min="7960" max="7960" width="10.5703125" style="141" bestFit="1" customWidth="1"/>
    <col min="7961" max="7961" width="0" style="141" hidden="1" customWidth="1"/>
    <col min="7962" max="7962" width="2.7109375" style="141" customWidth="1"/>
    <col min="7963" max="7963" width="12.42578125" style="141" bestFit="1" customWidth="1"/>
    <col min="7964" max="7964" width="11.85546875" style="141" bestFit="1" customWidth="1"/>
    <col min="7965" max="7968" width="15.42578125" style="141" bestFit="1" customWidth="1"/>
    <col min="7969" max="7969" width="13.7109375" style="141" bestFit="1" customWidth="1"/>
    <col min="7970" max="7970" width="13.28515625" style="141" bestFit="1" customWidth="1"/>
    <col min="7971" max="7971" width="2.7109375" style="141" customWidth="1"/>
    <col min="7972" max="7972" width="10.7109375" style="141" customWidth="1"/>
    <col min="7973" max="7973" width="11.85546875" style="141" bestFit="1" customWidth="1"/>
    <col min="7974" max="7977" width="15.42578125" style="141" bestFit="1" customWidth="1"/>
    <col min="7978" max="7978" width="13.7109375" style="141" bestFit="1" customWidth="1"/>
    <col min="7979" max="7979" width="17.7109375" style="141" bestFit="1" customWidth="1"/>
    <col min="7980" max="8194" width="8.85546875" style="141"/>
    <col min="8195" max="8195" width="20.42578125" style="141" bestFit="1" customWidth="1"/>
    <col min="8196" max="8199" width="0" style="141" hidden="1" customWidth="1"/>
    <col min="8200" max="8200" width="54.28515625" style="141" customWidth="1"/>
    <col min="8201" max="8201" width="0" style="141" hidden="1" customWidth="1"/>
    <col min="8202" max="8202" width="11.85546875" style="141" bestFit="1" customWidth="1"/>
    <col min="8203" max="8206" width="0" style="141" hidden="1" customWidth="1"/>
    <col min="8207" max="8207" width="10.5703125" style="141" bestFit="1" customWidth="1"/>
    <col min="8208" max="8208" width="0" style="141" hidden="1" customWidth="1"/>
    <col min="8209" max="8209" width="2.7109375" style="141" customWidth="1"/>
    <col min="8210" max="8210" width="0" style="141" hidden="1" customWidth="1"/>
    <col min="8211" max="8211" width="11.85546875" style="141" bestFit="1" customWidth="1"/>
    <col min="8212" max="8215" width="0" style="141" hidden="1" customWidth="1"/>
    <col min="8216" max="8216" width="10.5703125" style="141" bestFit="1" customWidth="1"/>
    <col min="8217" max="8217" width="0" style="141" hidden="1" customWidth="1"/>
    <col min="8218" max="8218" width="2.7109375" style="141" customWidth="1"/>
    <col min="8219" max="8219" width="12.42578125" style="141" bestFit="1" customWidth="1"/>
    <col min="8220" max="8220" width="11.85546875" style="141" bestFit="1" customWidth="1"/>
    <col min="8221" max="8224" width="15.42578125" style="141" bestFit="1" customWidth="1"/>
    <col min="8225" max="8225" width="13.7109375" style="141" bestFit="1" customWidth="1"/>
    <col min="8226" max="8226" width="13.28515625" style="141" bestFit="1" customWidth="1"/>
    <col min="8227" max="8227" width="2.7109375" style="141" customWidth="1"/>
    <col min="8228" max="8228" width="10.7109375" style="141" customWidth="1"/>
    <col min="8229" max="8229" width="11.85546875" style="141" bestFit="1" customWidth="1"/>
    <col min="8230" max="8233" width="15.42578125" style="141" bestFit="1" customWidth="1"/>
    <col min="8234" max="8234" width="13.7109375" style="141" bestFit="1" customWidth="1"/>
    <col min="8235" max="8235" width="17.7109375" style="141" bestFit="1" customWidth="1"/>
    <col min="8236" max="8450" width="8.85546875" style="141"/>
    <col min="8451" max="8451" width="20.42578125" style="141" bestFit="1" customWidth="1"/>
    <col min="8452" max="8455" width="0" style="141" hidden="1" customWidth="1"/>
    <col min="8456" max="8456" width="54.28515625" style="141" customWidth="1"/>
    <col min="8457" max="8457" width="0" style="141" hidden="1" customWidth="1"/>
    <col min="8458" max="8458" width="11.85546875" style="141" bestFit="1" customWidth="1"/>
    <col min="8459" max="8462" width="0" style="141" hidden="1" customWidth="1"/>
    <col min="8463" max="8463" width="10.5703125" style="141" bestFit="1" customWidth="1"/>
    <col min="8464" max="8464" width="0" style="141" hidden="1" customWidth="1"/>
    <col min="8465" max="8465" width="2.7109375" style="141" customWidth="1"/>
    <col min="8466" max="8466" width="0" style="141" hidden="1" customWidth="1"/>
    <col min="8467" max="8467" width="11.85546875" style="141" bestFit="1" customWidth="1"/>
    <col min="8468" max="8471" width="0" style="141" hidden="1" customWidth="1"/>
    <col min="8472" max="8472" width="10.5703125" style="141" bestFit="1" customWidth="1"/>
    <col min="8473" max="8473" width="0" style="141" hidden="1" customWidth="1"/>
    <col min="8474" max="8474" width="2.7109375" style="141" customWidth="1"/>
    <col min="8475" max="8475" width="12.42578125" style="141" bestFit="1" customWidth="1"/>
    <col min="8476" max="8476" width="11.85546875" style="141" bestFit="1" customWidth="1"/>
    <col min="8477" max="8480" width="15.42578125" style="141" bestFit="1" customWidth="1"/>
    <col min="8481" max="8481" width="13.7109375" style="141" bestFit="1" customWidth="1"/>
    <col min="8482" max="8482" width="13.28515625" style="141" bestFit="1" customWidth="1"/>
    <col min="8483" max="8483" width="2.7109375" style="141" customWidth="1"/>
    <col min="8484" max="8484" width="10.7109375" style="141" customWidth="1"/>
    <col min="8485" max="8485" width="11.85546875" style="141" bestFit="1" customWidth="1"/>
    <col min="8486" max="8489" width="15.42578125" style="141" bestFit="1" customWidth="1"/>
    <col min="8490" max="8490" width="13.7109375" style="141" bestFit="1" customWidth="1"/>
    <col min="8491" max="8491" width="17.7109375" style="141" bestFit="1" customWidth="1"/>
    <col min="8492" max="8706" width="8.85546875" style="141"/>
    <col min="8707" max="8707" width="20.42578125" style="141" bestFit="1" customWidth="1"/>
    <col min="8708" max="8711" width="0" style="141" hidden="1" customWidth="1"/>
    <col min="8712" max="8712" width="54.28515625" style="141" customWidth="1"/>
    <col min="8713" max="8713" width="0" style="141" hidden="1" customWidth="1"/>
    <col min="8714" max="8714" width="11.85546875" style="141" bestFit="1" customWidth="1"/>
    <col min="8715" max="8718" width="0" style="141" hidden="1" customWidth="1"/>
    <col min="8719" max="8719" width="10.5703125" style="141" bestFit="1" customWidth="1"/>
    <col min="8720" max="8720" width="0" style="141" hidden="1" customWidth="1"/>
    <col min="8721" max="8721" width="2.7109375" style="141" customWidth="1"/>
    <col min="8722" max="8722" width="0" style="141" hidden="1" customWidth="1"/>
    <col min="8723" max="8723" width="11.85546875" style="141" bestFit="1" customWidth="1"/>
    <col min="8724" max="8727" width="0" style="141" hidden="1" customWidth="1"/>
    <col min="8728" max="8728" width="10.5703125" style="141" bestFit="1" customWidth="1"/>
    <col min="8729" max="8729" width="0" style="141" hidden="1" customWidth="1"/>
    <col min="8730" max="8730" width="2.7109375" style="141" customWidth="1"/>
    <col min="8731" max="8731" width="12.42578125" style="141" bestFit="1" customWidth="1"/>
    <col min="8732" max="8732" width="11.85546875" style="141" bestFit="1" customWidth="1"/>
    <col min="8733" max="8736" width="15.42578125" style="141" bestFit="1" customWidth="1"/>
    <col min="8737" max="8737" width="13.7109375" style="141" bestFit="1" customWidth="1"/>
    <col min="8738" max="8738" width="13.28515625" style="141" bestFit="1" customWidth="1"/>
    <col min="8739" max="8739" width="2.7109375" style="141" customWidth="1"/>
    <col min="8740" max="8740" width="10.7109375" style="141" customWidth="1"/>
    <col min="8741" max="8741" width="11.85546875" style="141" bestFit="1" customWidth="1"/>
    <col min="8742" max="8745" width="15.42578125" style="141" bestFit="1" customWidth="1"/>
    <col min="8746" max="8746" width="13.7109375" style="141" bestFit="1" customWidth="1"/>
    <col min="8747" max="8747" width="17.7109375" style="141" bestFit="1" customWidth="1"/>
    <col min="8748" max="8962" width="8.85546875" style="141"/>
    <col min="8963" max="8963" width="20.42578125" style="141" bestFit="1" customWidth="1"/>
    <col min="8964" max="8967" width="0" style="141" hidden="1" customWidth="1"/>
    <col min="8968" max="8968" width="54.28515625" style="141" customWidth="1"/>
    <col min="8969" max="8969" width="0" style="141" hidden="1" customWidth="1"/>
    <col min="8970" max="8970" width="11.85546875" style="141" bestFit="1" customWidth="1"/>
    <col min="8971" max="8974" width="0" style="141" hidden="1" customWidth="1"/>
    <col min="8975" max="8975" width="10.5703125" style="141" bestFit="1" customWidth="1"/>
    <col min="8976" max="8976" width="0" style="141" hidden="1" customWidth="1"/>
    <col min="8977" max="8977" width="2.7109375" style="141" customWidth="1"/>
    <col min="8978" max="8978" width="0" style="141" hidden="1" customWidth="1"/>
    <col min="8979" max="8979" width="11.85546875" style="141" bestFit="1" customWidth="1"/>
    <col min="8980" max="8983" width="0" style="141" hidden="1" customWidth="1"/>
    <col min="8984" max="8984" width="10.5703125" style="141" bestFit="1" customWidth="1"/>
    <col min="8985" max="8985" width="0" style="141" hidden="1" customWidth="1"/>
    <col min="8986" max="8986" width="2.7109375" style="141" customWidth="1"/>
    <col min="8987" max="8987" width="12.42578125" style="141" bestFit="1" customWidth="1"/>
    <col min="8988" max="8988" width="11.85546875" style="141" bestFit="1" customWidth="1"/>
    <col min="8989" max="8992" width="15.42578125" style="141" bestFit="1" customWidth="1"/>
    <col min="8993" max="8993" width="13.7109375" style="141" bestFit="1" customWidth="1"/>
    <col min="8994" max="8994" width="13.28515625" style="141" bestFit="1" customWidth="1"/>
    <col min="8995" max="8995" width="2.7109375" style="141" customWidth="1"/>
    <col min="8996" max="8996" width="10.7109375" style="141" customWidth="1"/>
    <col min="8997" max="8997" width="11.85546875" style="141" bestFit="1" customWidth="1"/>
    <col min="8998" max="9001" width="15.42578125" style="141" bestFit="1" customWidth="1"/>
    <col min="9002" max="9002" width="13.7109375" style="141" bestFit="1" customWidth="1"/>
    <col min="9003" max="9003" width="17.7109375" style="141" bestFit="1" customWidth="1"/>
    <col min="9004" max="9218" width="8.85546875" style="141"/>
    <col min="9219" max="9219" width="20.42578125" style="141" bestFit="1" customWidth="1"/>
    <col min="9220" max="9223" width="0" style="141" hidden="1" customWidth="1"/>
    <col min="9224" max="9224" width="54.28515625" style="141" customWidth="1"/>
    <col min="9225" max="9225" width="0" style="141" hidden="1" customWidth="1"/>
    <col min="9226" max="9226" width="11.85546875" style="141" bestFit="1" customWidth="1"/>
    <col min="9227" max="9230" width="0" style="141" hidden="1" customWidth="1"/>
    <col min="9231" max="9231" width="10.5703125" style="141" bestFit="1" customWidth="1"/>
    <col min="9232" max="9232" width="0" style="141" hidden="1" customWidth="1"/>
    <col min="9233" max="9233" width="2.7109375" style="141" customWidth="1"/>
    <col min="9234" max="9234" width="0" style="141" hidden="1" customWidth="1"/>
    <col min="9235" max="9235" width="11.85546875" style="141" bestFit="1" customWidth="1"/>
    <col min="9236" max="9239" width="0" style="141" hidden="1" customWidth="1"/>
    <col min="9240" max="9240" width="10.5703125" style="141" bestFit="1" customWidth="1"/>
    <col min="9241" max="9241" width="0" style="141" hidden="1" customWidth="1"/>
    <col min="9242" max="9242" width="2.7109375" style="141" customWidth="1"/>
    <col min="9243" max="9243" width="12.42578125" style="141" bestFit="1" customWidth="1"/>
    <col min="9244" max="9244" width="11.85546875" style="141" bestFit="1" customWidth="1"/>
    <col min="9245" max="9248" width="15.42578125" style="141" bestFit="1" customWidth="1"/>
    <col min="9249" max="9249" width="13.7109375" style="141" bestFit="1" customWidth="1"/>
    <col min="9250" max="9250" width="13.28515625" style="141" bestFit="1" customWidth="1"/>
    <col min="9251" max="9251" width="2.7109375" style="141" customWidth="1"/>
    <col min="9252" max="9252" width="10.7109375" style="141" customWidth="1"/>
    <col min="9253" max="9253" width="11.85546875" style="141" bestFit="1" customWidth="1"/>
    <col min="9254" max="9257" width="15.42578125" style="141" bestFit="1" customWidth="1"/>
    <col min="9258" max="9258" width="13.7109375" style="141" bestFit="1" customWidth="1"/>
    <col min="9259" max="9259" width="17.7109375" style="141" bestFit="1" customWidth="1"/>
    <col min="9260" max="9474" width="8.85546875" style="141"/>
    <col min="9475" max="9475" width="20.42578125" style="141" bestFit="1" customWidth="1"/>
    <col min="9476" max="9479" width="0" style="141" hidden="1" customWidth="1"/>
    <col min="9480" max="9480" width="54.28515625" style="141" customWidth="1"/>
    <col min="9481" max="9481" width="0" style="141" hidden="1" customWidth="1"/>
    <col min="9482" max="9482" width="11.85546875" style="141" bestFit="1" customWidth="1"/>
    <col min="9483" max="9486" width="0" style="141" hidden="1" customWidth="1"/>
    <col min="9487" max="9487" width="10.5703125" style="141" bestFit="1" customWidth="1"/>
    <col min="9488" max="9488" width="0" style="141" hidden="1" customWidth="1"/>
    <col min="9489" max="9489" width="2.7109375" style="141" customWidth="1"/>
    <col min="9490" max="9490" width="0" style="141" hidden="1" customWidth="1"/>
    <col min="9491" max="9491" width="11.85546875" style="141" bestFit="1" customWidth="1"/>
    <col min="9492" max="9495" width="0" style="141" hidden="1" customWidth="1"/>
    <col min="9496" max="9496" width="10.5703125" style="141" bestFit="1" customWidth="1"/>
    <col min="9497" max="9497" width="0" style="141" hidden="1" customWidth="1"/>
    <col min="9498" max="9498" width="2.7109375" style="141" customWidth="1"/>
    <col min="9499" max="9499" width="12.42578125" style="141" bestFit="1" customWidth="1"/>
    <col min="9500" max="9500" width="11.85546875" style="141" bestFit="1" customWidth="1"/>
    <col min="9501" max="9504" width="15.42578125" style="141" bestFit="1" customWidth="1"/>
    <col min="9505" max="9505" width="13.7109375" style="141" bestFit="1" customWidth="1"/>
    <col min="9506" max="9506" width="13.28515625" style="141" bestFit="1" customWidth="1"/>
    <col min="9507" max="9507" width="2.7109375" style="141" customWidth="1"/>
    <col min="9508" max="9508" width="10.7109375" style="141" customWidth="1"/>
    <col min="9509" max="9509" width="11.85546875" style="141" bestFit="1" customWidth="1"/>
    <col min="9510" max="9513" width="15.42578125" style="141" bestFit="1" customWidth="1"/>
    <col min="9514" max="9514" width="13.7109375" style="141" bestFit="1" customWidth="1"/>
    <col min="9515" max="9515" width="17.7109375" style="141" bestFit="1" customWidth="1"/>
    <col min="9516" max="9730" width="8.85546875" style="141"/>
    <col min="9731" max="9731" width="20.42578125" style="141" bestFit="1" customWidth="1"/>
    <col min="9732" max="9735" width="0" style="141" hidden="1" customWidth="1"/>
    <col min="9736" max="9736" width="54.28515625" style="141" customWidth="1"/>
    <col min="9737" max="9737" width="0" style="141" hidden="1" customWidth="1"/>
    <col min="9738" max="9738" width="11.85546875" style="141" bestFit="1" customWidth="1"/>
    <col min="9739" max="9742" width="0" style="141" hidden="1" customWidth="1"/>
    <col min="9743" max="9743" width="10.5703125" style="141" bestFit="1" customWidth="1"/>
    <col min="9744" max="9744" width="0" style="141" hidden="1" customWidth="1"/>
    <col min="9745" max="9745" width="2.7109375" style="141" customWidth="1"/>
    <col min="9746" max="9746" width="0" style="141" hidden="1" customWidth="1"/>
    <col min="9747" max="9747" width="11.85546875" style="141" bestFit="1" customWidth="1"/>
    <col min="9748" max="9751" width="0" style="141" hidden="1" customWidth="1"/>
    <col min="9752" max="9752" width="10.5703125" style="141" bestFit="1" customWidth="1"/>
    <col min="9753" max="9753" width="0" style="141" hidden="1" customWidth="1"/>
    <col min="9754" max="9754" width="2.7109375" style="141" customWidth="1"/>
    <col min="9755" max="9755" width="12.42578125" style="141" bestFit="1" customWidth="1"/>
    <col min="9756" max="9756" width="11.85546875" style="141" bestFit="1" customWidth="1"/>
    <col min="9757" max="9760" width="15.42578125" style="141" bestFit="1" customWidth="1"/>
    <col min="9761" max="9761" width="13.7109375" style="141" bestFit="1" customWidth="1"/>
    <col min="9762" max="9762" width="13.28515625" style="141" bestFit="1" customWidth="1"/>
    <col min="9763" max="9763" width="2.7109375" style="141" customWidth="1"/>
    <col min="9764" max="9764" width="10.7109375" style="141" customWidth="1"/>
    <col min="9765" max="9765" width="11.85546875" style="141" bestFit="1" customWidth="1"/>
    <col min="9766" max="9769" width="15.42578125" style="141" bestFit="1" customWidth="1"/>
    <col min="9770" max="9770" width="13.7109375" style="141" bestFit="1" customWidth="1"/>
    <col min="9771" max="9771" width="17.7109375" style="141" bestFit="1" customWidth="1"/>
    <col min="9772" max="9986" width="8.85546875" style="141"/>
    <col min="9987" max="9987" width="20.42578125" style="141" bestFit="1" customWidth="1"/>
    <col min="9988" max="9991" width="0" style="141" hidden="1" customWidth="1"/>
    <col min="9992" max="9992" width="54.28515625" style="141" customWidth="1"/>
    <col min="9993" max="9993" width="0" style="141" hidden="1" customWidth="1"/>
    <col min="9994" max="9994" width="11.85546875" style="141" bestFit="1" customWidth="1"/>
    <col min="9995" max="9998" width="0" style="141" hidden="1" customWidth="1"/>
    <col min="9999" max="9999" width="10.5703125" style="141" bestFit="1" customWidth="1"/>
    <col min="10000" max="10000" width="0" style="141" hidden="1" customWidth="1"/>
    <col min="10001" max="10001" width="2.7109375" style="141" customWidth="1"/>
    <col min="10002" max="10002" width="0" style="141" hidden="1" customWidth="1"/>
    <col min="10003" max="10003" width="11.85546875" style="141" bestFit="1" customWidth="1"/>
    <col min="10004" max="10007" width="0" style="141" hidden="1" customWidth="1"/>
    <col min="10008" max="10008" width="10.5703125" style="141" bestFit="1" customWidth="1"/>
    <col min="10009" max="10009" width="0" style="141" hidden="1" customWidth="1"/>
    <col min="10010" max="10010" width="2.7109375" style="141" customWidth="1"/>
    <col min="10011" max="10011" width="12.42578125" style="141" bestFit="1" customWidth="1"/>
    <col min="10012" max="10012" width="11.85546875" style="141" bestFit="1" customWidth="1"/>
    <col min="10013" max="10016" width="15.42578125" style="141" bestFit="1" customWidth="1"/>
    <col min="10017" max="10017" width="13.7109375" style="141" bestFit="1" customWidth="1"/>
    <col min="10018" max="10018" width="13.28515625" style="141" bestFit="1" customWidth="1"/>
    <col min="10019" max="10019" width="2.7109375" style="141" customWidth="1"/>
    <col min="10020" max="10020" width="10.7109375" style="141" customWidth="1"/>
    <col min="10021" max="10021" width="11.85546875" style="141" bestFit="1" customWidth="1"/>
    <col min="10022" max="10025" width="15.42578125" style="141" bestFit="1" customWidth="1"/>
    <col min="10026" max="10026" width="13.7109375" style="141" bestFit="1" customWidth="1"/>
    <col min="10027" max="10027" width="17.7109375" style="141" bestFit="1" customWidth="1"/>
    <col min="10028" max="10242" width="8.85546875" style="141"/>
    <col min="10243" max="10243" width="20.42578125" style="141" bestFit="1" customWidth="1"/>
    <col min="10244" max="10247" width="0" style="141" hidden="1" customWidth="1"/>
    <col min="10248" max="10248" width="54.28515625" style="141" customWidth="1"/>
    <col min="10249" max="10249" width="0" style="141" hidden="1" customWidth="1"/>
    <col min="10250" max="10250" width="11.85546875" style="141" bestFit="1" customWidth="1"/>
    <col min="10251" max="10254" width="0" style="141" hidden="1" customWidth="1"/>
    <col min="10255" max="10255" width="10.5703125" style="141" bestFit="1" customWidth="1"/>
    <col min="10256" max="10256" width="0" style="141" hidden="1" customWidth="1"/>
    <col min="10257" max="10257" width="2.7109375" style="141" customWidth="1"/>
    <col min="10258" max="10258" width="0" style="141" hidden="1" customWidth="1"/>
    <col min="10259" max="10259" width="11.85546875" style="141" bestFit="1" customWidth="1"/>
    <col min="10260" max="10263" width="0" style="141" hidden="1" customWidth="1"/>
    <col min="10264" max="10264" width="10.5703125" style="141" bestFit="1" customWidth="1"/>
    <col min="10265" max="10265" width="0" style="141" hidden="1" customWidth="1"/>
    <col min="10266" max="10266" width="2.7109375" style="141" customWidth="1"/>
    <col min="10267" max="10267" width="12.42578125" style="141" bestFit="1" customWidth="1"/>
    <col min="10268" max="10268" width="11.85546875" style="141" bestFit="1" customWidth="1"/>
    <col min="10269" max="10272" width="15.42578125" style="141" bestFit="1" customWidth="1"/>
    <col min="10273" max="10273" width="13.7109375" style="141" bestFit="1" customWidth="1"/>
    <col min="10274" max="10274" width="13.28515625" style="141" bestFit="1" customWidth="1"/>
    <col min="10275" max="10275" width="2.7109375" style="141" customWidth="1"/>
    <col min="10276" max="10276" width="10.7109375" style="141" customWidth="1"/>
    <col min="10277" max="10277" width="11.85546875" style="141" bestFit="1" customWidth="1"/>
    <col min="10278" max="10281" width="15.42578125" style="141" bestFit="1" customWidth="1"/>
    <col min="10282" max="10282" width="13.7109375" style="141" bestFit="1" customWidth="1"/>
    <col min="10283" max="10283" width="17.7109375" style="141" bestFit="1" customWidth="1"/>
    <col min="10284" max="10498" width="8.85546875" style="141"/>
    <col min="10499" max="10499" width="20.42578125" style="141" bestFit="1" customWidth="1"/>
    <col min="10500" max="10503" width="0" style="141" hidden="1" customWidth="1"/>
    <col min="10504" max="10504" width="54.28515625" style="141" customWidth="1"/>
    <col min="10505" max="10505" width="0" style="141" hidden="1" customWidth="1"/>
    <col min="10506" max="10506" width="11.85546875" style="141" bestFit="1" customWidth="1"/>
    <col min="10507" max="10510" width="0" style="141" hidden="1" customWidth="1"/>
    <col min="10511" max="10511" width="10.5703125" style="141" bestFit="1" customWidth="1"/>
    <col min="10512" max="10512" width="0" style="141" hidden="1" customWidth="1"/>
    <col min="10513" max="10513" width="2.7109375" style="141" customWidth="1"/>
    <col min="10514" max="10514" width="0" style="141" hidden="1" customWidth="1"/>
    <col min="10515" max="10515" width="11.85546875" style="141" bestFit="1" customWidth="1"/>
    <col min="10516" max="10519" width="0" style="141" hidden="1" customWidth="1"/>
    <col min="10520" max="10520" width="10.5703125" style="141" bestFit="1" customWidth="1"/>
    <col min="10521" max="10521" width="0" style="141" hidden="1" customWidth="1"/>
    <col min="10522" max="10522" width="2.7109375" style="141" customWidth="1"/>
    <col min="10523" max="10523" width="12.42578125" style="141" bestFit="1" customWidth="1"/>
    <col min="10524" max="10524" width="11.85546875" style="141" bestFit="1" customWidth="1"/>
    <col min="10525" max="10528" width="15.42578125" style="141" bestFit="1" customWidth="1"/>
    <col min="10529" max="10529" width="13.7109375" style="141" bestFit="1" customWidth="1"/>
    <col min="10530" max="10530" width="13.28515625" style="141" bestFit="1" customWidth="1"/>
    <col min="10531" max="10531" width="2.7109375" style="141" customWidth="1"/>
    <col min="10532" max="10532" width="10.7109375" style="141" customWidth="1"/>
    <col min="10533" max="10533" width="11.85546875" style="141" bestFit="1" customWidth="1"/>
    <col min="10534" max="10537" width="15.42578125" style="141" bestFit="1" customWidth="1"/>
    <col min="10538" max="10538" width="13.7109375" style="141" bestFit="1" customWidth="1"/>
    <col min="10539" max="10539" width="17.7109375" style="141" bestFit="1" customWidth="1"/>
    <col min="10540" max="10754" width="8.85546875" style="141"/>
    <col min="10755" max="10755" width="20.42578125" style="141" bestFit="1" customWidth="1"/>
    <col min="10756" max="10759" width="0" style="141" hidden="1" customWidth="1"/>
    <col min="10760" max="10760" width="54.28515625" style="141" customWidth="1"/>
    <col min="10761" max="10761" width="0" style="141" hidden="1" customWidth="1"/>
    <col min="10762" max="10762" width="11.85546875" style="141" bestFit="1" customWidth="1"/>
    <col min="10763" max="10766" width="0" style="141" hidden="1" customWidth="1"/>
    <col min="10767" max="10767" width="10.5703125" style="141" bestFit="1" customWidth="1"/>
    <col min="10768" max="10768" width="0" style="141" hidden="1" customWidth="1"/>
    <col min="10769" max="10769" width="2.7109375" style="141" customWidth="1"/>
    <col min="10770" max="10770" width="0" style="141" hidden="1" customWidth="1"/>
    <col min="10771" max="10771" width="11.85546875" style="141" bestFit="1" customWidth="1"/>
    <col min="10772" max="10775" width="0" style="141" hidden="1" customWidth="1"/>
    <col min="10776" max="10776" width="10.5703125" style="141" bestFit="1" customWidth="1"/>
    <col min="10777" max="10777" width="0" style="141" hidden="1" customWidth="1"/>
    <col min="10778" max="10778" width="2.7109375" style="141" customWidth="1"/>
    <col min="10779" max="10779" width="12.42578125" style="141" bestFit="1" customWidth="1"/>
    <col min="10780" max="10780" width="11.85546875" style="141" bestFit="1" customWidth="1"/>
    <col min="10781" max="10784" width="15.42578125" style="141" bestFit="1" customWidth="1"/>
    <col min="10785" max="10785" width="13.7109375" style="141" bestFit="1" customWidth="1"/>
    <col min="10786" max="10786" width="13.28515625" style="141" bestFit="1" customWidth="1"/>
    <col min="10787" max="10787" width="2.7109375" style="141" customWidth="1"/>
    <col min="10788" max="10788" width="10.7109375" style="141" customWidth="1"/>
    <col min="10789" max="10789" width="11.85546875" style="141" bestFit="1" customWidth="1"/>
    <col min="10790" max="10793" width="15.42578125" style="141" bestFit="1" customWidth="1"/>
    <col min="10794" max="10794" width="13.7109375" style="141" bestFit="1" customWidth="1"/>
    <col min="10795" max="10795" width="17.7109375" style="141" bestFit="1" customWidth="1"/>
    <col min="10796" max="11010" width="8.85546875" style="141"/>
    <col min="11011" max="11011" width="20.42578125" style="141" bestFit="1" customWidth="1"/>
    <col min="11012" max="11015" width="0" style="141" hidden="1" customWidth="1"/>
    <col min="11016" max="11016" width="54.28515625" style="141" customWidth="1"/>
    <col min="11017" max="11017" width="0" style="141" hidden="1" customWidth="1"/>
    <col min="11018" max="11018" width="11.85546875" style="141" bestFit="1" customWidth="1"/>
    <col min="11019" max="11022" width="0" style="141" hidden="1" customWidth="1"/>
    <col min="11023" max="11023" width="10.5703125" style="141" bestFit="1" customWidth="1"/>
    <col min="11024" max="11024" width="0" style="141" hidden="1" customWidth="1"/>
    <col min="11025" max="11025" width="2.7109375" style="141" customWidth="1"/>
    <col min="11026" max="11026" width="0" style="141" hidden="1" customWidth="1"/>
    <col min="11027" max="11027" width="11.85546875" style="141" bestFit="1" customWidth="1"/>
    <col min="11028" max="11031" width="0" style="141" hidden="1" customWidth="1"/>
    <col min="11032" max="11032" width="10.5703125" style="141" bestFit="1" customWidth="1"/>
    <col min="11033" max="11033" width="0" style="141" hidden="1" customWidth="1"/>
    <col min="11034" max="11034" width="2.7109375" style="141" customWidth="1"/>
    <col min="11035" max="11035" width="12.42578125" style="141" bestFit="1" customWidth="1"/>
    <col min="11036" max="11036" width="11.85546875" style="141" bestFit="1" customWidth="1"/>
    <col min="11037" max="11040" width="15.42578125" style="141" bestFit="1" customWidth="1"/>
    <col min="11041" max="11041" width="13.7109375" style="141" bestFit="1" customWidth="1"/>
    <col min="11042" max="11042" width="13.28515625" style="141" bestFit="1" customWidth="1"/>
    <col min="11043" max="11043" width="2.7109375" style="141" customWidth="1"/>
    <col min="11044" max="11044" width="10.7109375" style="141" customWidth="1"/>
    <col min="11045" max="11045" width="11.85546875" style="141" bestFit="1" customWidth="1"/>
    <col min="11046" max="11049" width="15.42578125" style="141" bestFit="1" customWidth="1"/>
    <col min="11050" max="11050" width="13.7109375" style="141" bestFit="1" customWidth="1"/>
    <col min="11051" max="11051" width="17.7109375" style="141" bestFit="1" customWidth="1"/>
    <col min="11052" max="11266" width="8.85546875" style="141"/>
    <col min="11267" max="11267" width="20.42578125" style="141" bestFit="1" customWidth="1"/>
    <col min="11268" max="11271" width="0" style="141" hidden="1" customWidth="1"/>
    <col min="11272" max="11272" width="54.28515625" style="141" customWidth="1"/>
    <col min="11273" max="11273" width="0" style="141" hidden="1" customWidth="1"/>
    <col min="11274" max="11274" width="11.85546875" style="141" bestFit="1" customWidth="1"/>
    <col min="11275" max="11278" width="0" style="141" hidden="1" customWidth="1"/>
    <col min="11279" max="11279" width="10.5703125" style="141" bestFit="1" customWidth="1"/>
    <col min="11280" max="11280" width="0" style="141" hidden="1" customWidth="1"/>
    <col min="11281" max="11281" width="2.7109375" style="141" customWidth="1"/>
    <col min="11282" max="11282" width="0" style="141" hidden="1" customWidth="1"/>
    <col min="11283" max="11283" width="11.85546875" style="141" bestFit="1" customWidth="1"/>
    <col min="11284" max="11287" width="0" style="141" hidden="1" customWidth="1"/>
    <col min="11288" max="11288" width="10.5703125" style="141" bestFit="1" customWidth="1"/>
    <col min="11289" max="11289" width="0" style="141" hidden="1" customWidth="1"/>
    <col min="11290" max="11290" width="2.7109375" style="141" customWidth="1"/>
    <col min="11291" max="11291" width="12.42578125" style="141" bestFit="1" customWidth="1"/>
    <col min="11292" max="11292" width="11.85546875" style="141" bestFit="1" customWidth="1"/>
    <col min="11293" max="11296" width="15.42578125" style="141" bestFit="1" customWidth="1"/>
    <col min="11297" max="11297" width="13.7109375" style="141" bestFit="1" customWidth="1"/>
    <col min="11298" max="11298" width="13.28515625" style="141" bestFit="1" customWidth="1"/>
    <col min="11299" max="11299" width="2.7109375" style="141" customWidth="1"/>
    <col min="11300" max="11300" width="10.7109375" style="141" customWidth="1"/>
    <col min="11301" max="11301" width="11.85546875" style="141" bestFit="1" customWidth="1"/>
    <col min="11302" max="11305" width="15.42578125" style="141" bestFit="1" customWidth="1"/>
    <col min="11306" max="11306" width="13.7109375" style="141" bestFit="1" customWidth="1"/>
    <col min="11307" max="11307" width="17.7109375" style="141" bestFit="1" customWidth="1"/>
    <col min="11308" max="11522" width="8.85546875" style="141"/>
    <col min="11523" max="11523" width="20.42578125" style="141" bestFit="1" customWidth="1"/>
    <col min="11524" max="11527" width="0" style="141" hidden="1" customWidth="1"/>
    <col min="11528" max="11528" width="54.28515625" style="141" customWidth="1"/>
    <col min="11529" max="11529" width="0" style="141" hidden="1" customWidth="1"/>
    <col min="11530" max="11530" width="11.85546875" style="141" bestFit="1" customWidth="1"/>
    <col min="11531" max="11534" width="0" style="141" hidden="1" customWidth="1"/>
    <col min="11535" max="11535" width="10.5703125" style="141" bestFit="1" customWidth="1"/>
    <col min="11536" max="11536" width="0" style="141" hidden="1" customWidth="1"/>
    <col min="11537" max="11537" width="2.7109375" style="141" customWidth="1"/>
    <col min="11538" max="11538" width="0" style="141" hidden="1" customWidth="1"/>
    <col min="11539" max="11539" width="11.85546875" style="141" bestFit="1" customWidth="1"/>
    <col min="11540" max="11543" width="0" style="141" hidden="1" customWidth="1"/>
    <col min="11544" max="11544" width="10.5703125" style="141" bestFit="1" customWidth="1"/>
    <col min="11545" max="11545" width="0" style="141" hidden="1" customWidth="1"/>
    <col min="11546" max="11546" width="2.7109375" style="141" customWidth="1"/>
    <col min="11547" max="11547" width="12.42578125" style="141" bestFit="1" customWidth="1"/>
    <col min="11548" max="11548" width="11.85546875" style="141" bestFit="1" customWidth="1"/>
    <col min="11549" max="11552" width="15.42578125" style="141" bestFit="1" customWidth="1"/>
    <col min="11553" max="11553" width="13.7109375" style="141" bestFit="1" customWidth="1"/>
    <col min="11554" max="11554" width="13.28515625" style="141" bestFit="1" customWidth="1"/>
    <col min="11555" max="11555" width="2.7109375" style="141" customWidth="1"/>
    <col min="11556" max="11556" width="10.7109375" style="141" customWidth="1"/>
    <col min="11557" max="11557" width="11.85546875" style="141" bestFit="1" customWidth="1"/>
    <col min="11558" max="11561" width="15.42578125" style="141" bestFit="1" customWidth="1"/>
    <col min="11562" max="11562" width="13.7109375" style="141" bestFit="1" customWidth="1"/>
    <col min="11563" max="11563" width="17.7109375" style="141" bestFit="1" customWidth="1"/>
    <col min="11564" max="11778" width="8.85546875" style="141"/>
    <col min="11779" max="11779" width="20.42578125" style="141" bestFit="1" customWidth="1"/>
    <col min="11780" max="11783" width="0" style="141" hidden="1" customWidth="1"/>
    <col min="11784" max="11784" width="54.28515625" style="141" customWidth="1"/>
    <col min="11785" max="11785" width="0" style="141" hidden="1" customWidth="1"/>
    <col min="11786" max="11786" width="11.85546875" style="141" bestFit="1" customWidth="1"/>
    <col min="11787" max="11790" width="0" style="141" hidden="1" customWidth="1"/>
    <col min="11791" max="11791" width="10.5703125" style="141" bestFit="1" customWidth="1"/>
    <col min="11792" max="11792" width="0" style="141" hidden="1" customWidth="1"/>
    <col min="11793" max="11793" width="2.7109375" style="141" customWidth="1"/>
    <col min="11794" max="11794" width="0" style="141" hidden="1" customWidth="1"/>
    <col min="11795" max="11795" width="11.85546875" style="141" bestFit="1" customWidth="1"/>
    <col min="11796" max="11799" width="0" style="141" hidden="1" customWidth="1"/>
    <col min="11800" max="11800" width="10.5703125" style="141" bestFit="1" customWidth="1"/>
    <col min="11801" max="11801" width="0" style="141" hidden="1" customWidth="1"/>
    <col min="11802" max="11802" width="2.7109375" style="141" customWidth="1"/>
    <col min="11803" max="11803" width="12.42578125" style="141" bestFit="1" customWidth="1"/>
    <col min="11804" max="11804" width="11.85546875" style="141" bestFit="1" customWidth="1"/>
    <col min="11805" max="11808" width="15.42578125" style="141" bestFit="1" customWidth="1"/>
    <col min="11809" max="11809" width="13.7109375" style="141" bestFit="1" customWidth="1"/>
    <col min="11810" max="11810" width="13.28515625" style="141" bestFit="1" customWidth="1"/>
    <col min="11811" max="11811" width="2.7109375" style="141" customWidth="1"/>
    <col min="11812" max="11812" width="10.7109375" style="141" customWidth="1"/>
    <col min="11813" max="11813" width="11.85546875" style="141" bestFit="1" customWidth="1"/>
    <col min="11814" max="11817" width="15.42578125" style="141" bestFit="1" customWidth="1"/>
    <col min="11818" max="11818" width="13.7109375" style="141" bestFit="1" customWidth="1"/>
    <col min="11819" max="11819" width="17.7109375" style="141" bestFit="1" customWidth="1"/>
    <col min="11820" max="12034" width="8.85546875" style="141"/>
    <col min="12035" max="12035" width="20.42578125" style="141" bestFit="1" customWidth="1"/>
    <col min="12036" max="12039" width="0" style="141" hidden="1" customWidth="1"/>
    <col min="12040" max="12040" width="54.28515625" style="141" customWidth="1"/>
    <col min="12041" max="12041" width="0" style="141" hidden="1" customWidth="1"/>
    <col min="12042" max="12042" width="11.85546875" style="141" bestFit="1" customWidth="1"/>
    <col min="12043" max="12046" width="0" style="141" hidden="1" customWidth="1"/>
    <col min="12047" max="12047" width="10.5703125" style="141" bestFit="1" customWidth="1"/>
    <col min="12048" max="12048" width="0" style="141" hidden="1" customWidth="1"/>
    <col min="12049" max="12049" width="2.7109375" style="141" customWidth="1"/>
    <col min="12050" max="12050" width="0" style="141" hidden="1" customWidth="1"/>
    <col min="12051" max="12051" width="11.85546875" style="141" bestFit="1" customWidth="1"/>
    <col min="12052" max="12055" width="0" style="141" hidden="1" customWidth="1"/>
    <col min="12056" max="12056" width="10.5703125" style="141" bestFit="1" customWidth="1"/>
    <col min="12057" max="12057" width="0" style="141" hidden="1" customWidth="1"/>
    <col min="12058" max="12058" width="2.7109375" style="141" customWidth="1"/>
    <col min="12059" max="12059" width="12.42578125" style="141" bestFit="1" customWidth="1"/>
    <col min="12060" max="12060" width="11.85546875" style="141" bestFit="1" customWidth="1"/>
    <col min="12061" max="12064" width="15.42578125" style="141" bestFit="1" customWidth="1"/>
    <col min="12065" max="12065" width="13.7109375" style="141" bestFit="1" customWidth="1"/>
    <col min="12066" max="12066" width="13.28515625" style="141" bestFit="1" customWidth="1"/>
    <col min="12067" max="12067" width="2.7109375" style="141" customWidth="1"/>
    <col min="12068" max="12068" width="10.7109375" style="141" customWidth="1"/>
    <col min="12069" max="12069" width="11.85546875" style="141" bestFit="1" customWidth="1"/>
    <col min="12070" max="12073" width="15.42578125" style="141" bestFit="1" customWidth="1"/>
    <col min="12074" max="12074" width="13.7109375" style="141" bestFit="1" customWidth="1"/>
    <col min="12075" max="12075" width="17.7109375" style="141" bestFit="1" customWidth="1"/>
    <col min="12076" max="12290" width="8.85546875" style="141"/>
    <col min="12291" max="12291" width="20.42578125" style="141" bestFit="1" customWidth="1"/>
    <col min="12292" max="12295" width="0" style="141" hidden="1" customWidth="1"/>
    <col min="12296" max="12296" width="54.28515625" style="141" customWidth="1"/>
    <col min="12297" max="12297" width="0" style="141" hidden="1" customWidth="1"/>
    <col min="12298" max="12298" width="11.85546875" style="141" bestFit="1" customWidth="1"/>
    <col min="12299" max="12302" width="0" style="141" hidden="1" customWidth="1"/>
    <col min="12303" max="12303" width="10.5703125" style="141" bestFit="1" customWidth="1"/>
    <col min="12304" max="12304" width="0" style="141" hidden="1" customWidth="1"/>
    <col min="12305" max="12305" width="2.7109375" style="141" customWidth="1"/>
    <col min="12306" max="12306" width="0" style="141" hidden="1" customWidth="1"/>
    <col min="12307" max="12307" width="11.85546875" style="141" bestFit="1" customWidth="1"/>
    <col min="12308" max="12311" width="0" style="141" hidden="1" customWidth="1"/>
    <col min="12312" max="12312" width="10.5703125" style="141" bestFit="1" customWidth="1"/>
    <col min="12313" max="12313" width="0" style="141" hidden="1" customWidth="1"/>
    <col min="12314" max="12314" width="2.7109375" style="141" customWidth="1"/>
    <col min="12315" max="12315" width="12.42578125" style="141" bestFit="1" customWidth="1"/>
    <col min="12316" max="12316" width="11.85546875" style="141" bestFit="1" customWidth="1"/>
    <col min="12317" max="12320" width="15.42578125" style="141" bestFit="1" customWidth="1"/>
    <col min="12321" max="12321" width="13.7109375" style="141" bestFit="1" customWidth="1"/>
    <col min="12322" max="12322" width="13.28515625" style="141" bestFit="1" customWidth="1"/>
    <col min="12323" max="12323" width="2.7109375" style="141" customWidth="1"/>
    <col min="12324" max="12324" width="10.7109375" style="141" customWidth="1"/>
    <col min="12325" max="12325" width="11.85546875" style="141" bestFit="1" customWidth="1"/>
    <col min="12326" max="12329" width="15.42578125" style="141" bestFit="1" customWidth="1"/>
    <col min="12330" max="12330" width="13.7109375" style="141" bestFit="1" customWidth="1"/>
    <col min="12331" max="12331" width="17.7109375" style="141" bestFit="1" customWidth="1"/>
    <col min="12332" max="12546" width="8.85546875" style="141"/>
    <col min="12547" max="12547" width="20.42578125" style="141" bestFit="1" customWidth="1"/>
    <col min="12548" max="12551" width="0" style="141" hidden="1" customWidth="1"/>
    <col min="12552" max="12552" width="54.28515625" style="141" customWidth="1"/>
    <col min="12553" max="12553" width="0" style="141" hidden="1" customWidth="1"/>
    <col min="12554" max="12554" width="11.85546875" style="141" bestFit="1" customWidth="1"/>
    <col min="12555" max="12558" width="0" style="141" hidden="1" customWidth="1"/>
    <col min="12559" max="12559" width="10.5703125" style="141" bestFit="1" customWidth="1"/>
    <col min="12560" max="12560" width="0" style="141" hidden="1" customWidth="1"/>
    <col min="12561" max="12561" width="2.7109375" style="141" customWidth="1"/>
    <col min="12562" max="12562" width="0" style="141" hidden="1" customWidth="1"/>
    <col min="12563" max="12563" width="11.85546875" style="141" bestFit="1" customWidth="1"/>
    <col min="12564" max="12567" width="0" style="141" hidden="1" customWidth="1"/>
    <col min="12568" max="12568" width="10.5703125" style="141" bestFit="1" customWidth="1"/>
    <col min="12569" max="12569" width="0" style="141" hidden="1" customWidth="1"/>
    <col min="12570" max="12570" width="2.7109375" style="141" customWidth="1"/>
    <col min="12571" max="12571" width="12.42578125" style="141" bestFit="1" customWidth="1"/>
    <col min="12572" max="12572" width="11.85546875" style="141" bestFit="1" customWidth="1"/>
    <col min="12573" max="12576" width="15.42578125" style="141" bestFit="1" customWidth="1"/>
    <col min="12577" max="12577" width="13.7109375" style="141" bestFit="1" customWidth="1"/>
    <col min="12578" max="12578" width="13.28515625" style="141" bestFit="1" customWidth="1"/>
    <col min="12579" max="12579" width="2.7109375" style="141" customWidth="1"/>
    <col min="12580" max="12580" width="10.7109375" style="141" customWidth="1"/>
    <col min="12581" max="12581" width="11.85546875" style="141" bestFit="1" customWidth="1"/>
    <col min="12582" max="12585" width="15.42578125" style="141" bestFit="1" customWidth="1"/>
    <col min="12586" max="12586" width="13.7109375" style="141" bestFit="1" customWidth="1"/>
    <col min="12587" max="12587" width="17.7109375" style="141" bestFit="1" customWidth="1"/>
    <col min="12588" max="12802" width="8.85546875" style="141"/>
    <col min="12803" max="12803" width="20.42578125" style="141" bestFit="1" customWidth="1"/>
    <col min="12804" max="12807" width="0" style="141" hidden="1" customWidth="1"/>
    <col min="12808" max="12808" width="54.28515625" style="141" customWidth="1"/>
    <col min="12809" max="12809" width="0" style="141" hidden="1" customWidth="1"/>
    <col min="12810" max="12810" width="11.85546875" style="141" bestFit="1" customWidth="1"/>
    <col min="12811" max="12814" width="0" style="141" hidden="1" customWidth="1"/>
    <col min="12815" max="12815" width="10.5703125" style="141" bestFit="1" customWidth="1"/>
    <col min="12816" max="12816" width="0" style="141" hidden="1" customWidth="1"/>
    <col min="12817" max="12817" width="2.7109375" style="141" customWidth="1"/>
    <col min="12818" max="12818" width="0" style="141" hidden="1" customWidth="1"/>
    <col min="12819" max="12819" width="11.85546875" style="141" bestFit="1" customWidth="1"/>
    <col min="12820" max="12823" width="0" style="141" hidden="1" customWidth="1"/>
    <col min="12824" max="12824" width="10.5703125" style="141" bestFit="1" customWidth="1"/>
    <col min="12825" max="12825" width="0" style="141" hidden="1" customWidth="1"/>
    <col min="12826" max="12826" width="2.7109375" style="141" customWidth="1"/>
    <col min="12827" max="12827" width="12.42578125" style="141" bestFit="1" customWidth="1"/>
    <col min="12828" max="12828" width="11.85546875" style="141" bestFit="1" customWidth="1"/>
    <col min="12829" max="12832" width="15.42578125" style="141" bestFit="1" customWidth="1"/>
    <col min="12833" max="12833" width="13.7109375" style="141" bestFit="1" customWidth="1"/>
    <col min="12834" max="12834" width="13.28515625" style="141" bestFit="1" customWidth="1"/>
    <col min="12835" max="12835" width="2.7109375" style="141" customWidth="1"/>
    <col min="12836" max="12836" width="10.7109375" style="141" customWidth="1"/>
    <col min="12837" max="12837" width="11.85546875" style="141" bestFit="1" customWidth="1"/>
    <col min="12838" max="12841" width="15.42578125" style="141" bestFit="1" customWidth="1"/>
    <col min="12842" max="12842" width="13.7109375" style="141" bestFit="1" customWidth="1"/>
    <col min="12843" max="12843" width="17.7109375" style="141" bestFit="1" customWidth="1"/>
    <col min="12844" max="13058" width="8.85546875" style="141"/>
    <col min="13059" max="13059" width="20.42578125" style="141" bestFit="1" customWidth="1"/>
    <col min="13060" max="13063" width="0" style="141" hidden="1" customWidth="1"/>
    <col min="13064" max="13064" width="54.28515625" style="141" customWidth="1"/>
    <col min="13065" max="13065" width="0" style="141" hidden="1" customWidth="1"/>
    <col min="13066" max="13066" width="11.85546875" style="141" bestFit="1" customWidth="1"/>
    <col min="13067" max="13070" width="0" style="141" hidden="1" customWidth="1"/>
    <col min="13071" max="13071" width="10.5703125" style="141" bestFit="1" customWidth="1"/>
    <col min="13072" max="13072" width="0" style="141" hidden="1" customWidth="1"/>
    <col min="13073" max="13073" width="2.7109375" style="141" customWidth="1"/>
    <col min="13074" max="13074" width="0" style="141" hidden="1" customWidth="1"/>
    <col min="13075" max="13075" width="11.85546875" style="141" bestFit="1" customWidth="1"/>
    <col min="13076" max="13079" width="0" style="141" hidden="1" customWidth="1"/>
    <col min="13080" max="13080" width="10.5703125" style="141" bestFit="1" customWidth="1"/>
    <col min="13081" max="13081" width="0" style="141" hidden="1" customWidth="1"/>
    <col min="13082" max="13082" width="2.7109375" style="141" customWidth="1"/>
    <col min="13083" max="13083" width="12.42578125" style="141" bestFit="1" customWidth="1"/>
    <col min="13084" max="13084" width="11.85546875" style="141" bestFit="1" customWidth="1"/>
    <col min="13085" max="13088" width="15.42578125" style="141" bestFit="1" customWidth="1"/>
    <col min="13089" max="13089" width="13.7109375" style="141" bestFit="1" customWidth="1"/>
    <col min="13090" max="13090" width="13.28515625" style="141" bestFit="1" customWidth="1"/>
    <col min="13091" max="13091" width="2.7109375" style="141" customWidth="1"/>
    <col min="13092" max="13092" width="10.7109375" style="141" customWidth="1"/>
    <col min="13093" max="13093" width="11.85546875" style="141" bestFit="1" customWidth="1"/>
    <col min="13094" max="13097" width="15.42578125" style="141" bestFit="1" customWidth="1"/>
    <col min="13098" max="13098" width="13.7109375" style="141" bestFit="1" customWidth="1"/>
    <col min="13099" max="13099" width="17.7109375" style="141" bestFit="1" customWidth="1"/>
    <col min="13100" max="13314" width="8.85546875" style="141"/>
    <col min="13315" max="13315" width="20.42578125" style="141" bestFit="1" customWidth="1"/>
    <col min="13316" max="13319" width="0" style="141" hidden="1" customWidth="1"/>
    <col min="13320" max="13320" width="54.28515625" style="141" customWidth="1"/>
    <col min="13321" max="13321" width="0" style="141" hidden="1" customWidth="1"/>
    <col min="13322" max="13322" width="11.85546875" style="141" bestFit="1" customWidth="1"/>
    <col min="13323" max="13326" width="0" style="141" hidden="1" customWidth="1"/>
    <col min="13327" max="13327" width="10.5703125" style="141" bestFit="1" customWidth="1"/>
    <col min="13328" max="13328" width="0" style="141" hidden="1" customWidth="1"/>
    <col min="13329" max="13329" width="2.7109375" style="141" customWidth="1"/>
    <col min="13330" max="13330" width="0" style="141" hidden="1" customWidth="1"/>
    <col min="13331" max="13331" width="11.85546875" style="141" bestFit="1" customWidth="1"/>
    <col min="13332" max="13335" width="0" style="141" hidden="1" customWidth="1"/>
    <col min="13336" max="13336" width="10.5703125" style="141" bestFit="1" customWidth="1"/>
    <col min="13337" max="13337" width="0" style="141" hidden="1" customWidth="1"/>
    <col min="13338" max="13338" width="2.7109375" style="141" customWidth="1"/>
    <col min="13339" max="13339" width="12.42578125" style="141" bestFit="1" customWidth="1"/>
    <col min="13340" max="13340" width="11.85546875" style="141" bestFit="1" customWidth="1"/>
    <col min="13341" max="13344" width="15.42578125" style="141" bestFit="1" customWidth="1"/>
    <col min="13345" max="13345" width="13.7109375" style="141" bestFit="1" customWidth="1"/>
    <col min="13346" max="13346" width="13.28515625" style="141" bestFit="1" customWidth="1"/>
    <col min="13347" max="13347" width="2.7109375" style="141" customWidth="1"/>
    <col min="13348" max="13348" width="10.7109375" style="141" customWidth="1"/>
    <col min="13349" max="13349" width="11.85546875" style="141" bestFit="1" customWidth="1"/>
    <col min="13350" max="13353" width="15.42578125" style="141" bestFit="1" customWidth="1"/>
    <col min="13354" max="13354" width="13.7109375" style="141" bestFit="1" customWidth="1"/>
    <col min="13355" max="13355" width="17.7109375" style="141" bestFit="1" customWidth="1"/>
    <col min="13356" max="13570" width="8.85546875" style="141"/>
    <col min="13571" max="13571" width="20.42578125" style="141" bestFit="1" customWidth="1"/>
    <col min="13572" max="13575" width="0" style="141" hidden="1" customWidth="1"/>
    <col min="13576" max="13576" width="54.28515625" style="141" customWidth="1"/>
    <col min="13577" max="13577" width="0" style="141" hidden="1" customWidth="1"/>
    <col min="13578" max="13578" width="11.85546875" style="141" bestFit="1" customWidth="1"/>
    <col min="13579" max="13582" width="0" style="141" hidden="1" customWidth="1"/>
    <col min="13583" max="13583" width="10.5703125" style="141" bestFit="1" customWidth="1"/>
    <col min="13584" max="13584" width="0" style="141" hidden="1" customWidth="1"/>
    <col min="13585" max="13585" width="2.7109375" style="141" customWidth="1"/>
    <col min="13586" max="13586" width="0" style="141" hidden="1" customWidth="1"/>
    <col min="13587" max="13587" width="11.85546875" style="141" bestFit="1" customWidth="1"/>
    <col min="13588" max="13591" width="0" style="141" hidden="1" customWidth="1"/>
    <col min="13592" max="13592" width="10.5703125" style="141" bestFit="1" customWidth="1"/>
    <col min="13593" max="13593" width="0" style="141" hidden="1" customWidth="1"/>
    <col min="13594" max="13594" width="2.7109375" style="141" customWidth="1"/>
    <col min="13595" max="13595" width="12.42578125" style="141" bestFit="1" customWidth="1"/>
    <col min="13596" max="13596" width="11.85546875" style="141" bestFit="1" customWidth="1"/>
    <col min="13597" max="13600" width="15.42578125" style="141" bestFit="1" customWidth="1"/>
    <col min="13601" max="13601" width="13.7109375" style="141" bestFit="1" customWidth="1"/>
    <col min="13602" max="13602" width="13.28515625" style="141" bestFit="1" customWidth="1"/>
    <col min="13603" max="13603" width="2.7109375" style="141" customWidth="1"/>
    <col min="13604" max="13604" width="10.7109375" style="141" customWidth="1"/>
    <col min="13605" max="13605" width="11.85546875" style="141" bestFit="1" customWidth="1"/>
    <col min="13606" max="13609" width="15.42578125" style="141" bestFit="1" customWidth="1"/>
    <col min="13610" max="13610" width="13.7109375" style="141" bestFit="1" customWidth="1"/>
    <col min="13611" max="13611" width="17.7109375" style="141" bestFit="1" customWidth="1"/>
    <col min="13612" max="13826" width="8.85546875" style="141"/>
    <col min="13827" max="13827" width="20.42578125" style="141" bestFit="1" customWidth="1"/>
    <col min="13828" max="13831" width="0" style="141" hidden="1" customWidth="1"/>
    <col min="13832" max="13832" width="54.28515625" style="141" customWidth="1"/>
    <col min="13833" max="13833" width="0" style="141" hidden="1" customWidth="1"/>
    <col min="13834" max="13834" width="11.85546875" style="141" bestFit="1" customWidth="1"/>
    <col min="13835" max="13838" width="0" style="141" hidden="1" customWidth="1"/>
    <col min="13839" max="13839" width="10.5703125" style="141" bestFit="1" customWidth="1"/>
    <col min="13840" max="13840" width="0" style="141" hidden="1" customWidth="1"/>
    <col min="13841" max="13841" width="2.7109375" style="141" customWidth="1"/>
    <col min="13842" max="13842" width="0" style="141" hidden="1" customWidth="1"/>
    <col min="13843" max="13843" width="11.85546875" style="141" bestFit="1" customWidth="1"/>
    <col min="13844" max="13847" width="0" style="141" hidden="1" customWidth="1"/>
    <col min="13848" max="13848" width="10.5703125" style="141" bestFit="1" customWidth="1"/>
    <col min="13849" max="13849" width="0" style="141" hidden="1" customWidth="1"/>
    <col min="13850" max="13850" width="2.7109375" style="141" customWidth="1"/>
    <col min="13851" max="13851" width="12.42578125" style="141" bestFit="1" customWidth="1"/>
    <col min="13852" max="13852" width="11.85546875" style="141" bestFit="1" customWidth="1"/>
    <col min="13853" max="13856" width="15.42578125" style="141" bestFit="1" customWidth="1"/>
    <col min="13857" max="13857" width="13.7109375" style="141" bestFit="1" customWidth="1"/>
    <col min="13858" max="13858" width="13.28515625" style="141" bestFit="1" customWidth="1"/>
    <col min="13859" max="13859" width="2.7109375" style="141" customWidth="1"/>
    <col min="13860" max="13860" width="10.7109375" style="141" customWidth="1"/>
    <col min="13861" max="13861" width="11.85546875" style="141" bestFit="1" customWidth="1"/>
    <col min="13862" max="13865" width="15.42578125" style="141" bestFit="1" customWidth="1"/>
    <col min="13866" max="13866" width="13.7109375" style="141" bestFit="1" customWidth="1"/>
    <col min="13867" max="13867" width="17.7109375" style="141" bestFit="1" customWidth="1"/>
    <col min="13868" max="14082" width="8.85546875" style="141"/>
    <col min="14083" max="14083" width="20.42578125" style="141" bestFit="1" customWidth="1"/>
    <col min="14084" max="14087" width="0" style="141" hidden="1" customWidth="1"/>
    <col min="14088" max="14088" width="54.28515625" style="141" customWidth="1"/>
    <col min="14089" max="14089" width="0" style="141" hidden="1" customWidth="1"/>
    <col min="14090" max="14090" width="11.85546875" style="141" bestFit="1" customWidth="1"/>
    <col min="14091" max="14094" width="0" style="141" hidden="1" customWidth="1"/>
    <col min="14095" max="14095" width="10.5703125" style="141" bestFit="1" customWidth="1"/>
    <col min="14096" max="14096" width="0" style="141" hidden="1" customWidth="1"/>
    <col min="14097" max="14097" width="2.7109375" style="141" customWidth="1"/>
    <col min="14098" max="14098" width="0" style="141" hidden="1" customWidth="1"/>
    <col min="14099" max="14099" width="11.85546875" style="141" bestFit="1" customWidth="1"/>
    <col min="14100" max="14103" width="0" style="141" hidden="1" customWidth="1"/>
    <col min="14104" max="14104" width="10.5703125" style="141" bestFit="1" customWidth="1"/>
    <col min="14105" max="14105" width="0" style="141" hidden="1" customWidth="1"/>
    <col min="14106" max="14106" width="2.7109375" style="141" customWidth="1"/>
    <col min="14107" max="14107" width="12.42578125" style="141" bestFit="1" customWidth="1"/>
    <col min="14108" max="14108" width="11.85546875" style="141" bestFit="1" customWidth="1"/>
    <col min="14109" max="14112" width="15.42578125" style="141" bestFit="1" customWidth="1"/>
    <col min="14113" max="14113" width="13.7109375" style="141" bestFit="1" customWidth="1"/>
    <col min="14114" max="14114" width="13.28515625" style="141" bestFit="1" customWidth="1"/>
    <col min="14115" max="14115" width="2.7109375" style="141" customWidth="1"/>
    <col min="14116" max="14116" width="10.7109375" style="141" customWidth="1"/>
    <col min="14117" max="14117" width="11.85546875" style="141" bestFit="1" customWidth="1"/>
    <col min="14118" max="14121" width="15.42578125" style="141" bestFit="1" customWidth="1"/>
    <col min="14122" max="14122" width="13.7109375" style="141" bestFit="1" customWidth="1"/>
    <col min="14123" max="14123" width="17.7109375" style="141" bestFit="1" customWidth="1"/>
    <col min="14124" max="14338" width="8.85546875" style="141"/>
    <col min="14339" max="14339" width="20.42578125" style="141" bestFit="1" customWidth="1"/>
    <col min="14340" max="14343" width="0" style="141" hidden="1" customWidth="1"/>
    <col min="14344" max="14344" width="54.28515625" style="141" customWidth="1"/>
    <col min="14345" max="14345" width="0" style="141" hidden="1" customWidth="1"/>
    <col min="14346" max="14346" width="11.85546875" style="141" bestFit="1" customWidth="1"/>
    <col min="14347" max="14350" width="0" style="141" hidden="1" customWidth="1"/>
    <col min="14351" max="14351" width="10.5703125" style="141" bestFit="1" customWidth="1"/>
    <col min="14352" max="14352" width="0" style="141" hidden="1" customWidth="1"/>
    <col min="14353" max="14353" width="2.7109375" style="141" customWidth="1"/>
    <col min="14354" max="14354" width="0" style="141" hidden="1" customWidth="1"/>
    <col min="14355" max="14355" width="11.85546875" style="141" bestFit="1" customWidth="1"/>
    <col min="14356" max="14359" width="0" style="141" hidden="1" customWidth="1"/>
    <col min="14360" max="14360" width="10.5703125" style="141" bestFit="1" customWidth="1"/>
    <col min="14361" max="14361" width="0" style="141" hidden="1" customWidth="1"/>
    <col min="14362" max="14362" width="2.7109375" style="141" customWidth="1"/>
    <col min="14363" max="14363" width="12.42578125" style="141" bestFit="1" customWidth="1"/>
    <col min="14364" max="14364" width="11.85546875" style="141" bestFit="1" customWidth="1"/>
    <col min="14365" max="14368" width="15.42578125" style="141" bestFit="1" customWidth="1"/>
    <col min="14369" max="14369" width="13.7109375" style="141" bestFit="1" customWidth="1"/>
    <col min="14370" max="14370" width="13.28515625" style="141" bestFit="1" customWidth="1"/>
    <col min="14371" max="14371" width="2.7109375" style="141" customWidth="1"/>
    <col min="14372" max="14372" width="10.7109375" style="141" customWidth="1"/>
    <col min="14373" max="14373" width="11.85546875" style="141" bestFit="1" customWidth="1"/>
    <col min="14374" max="14377" width="15.42578125" style="141" bestFit="1" customWidth="1"/>
    <col min="14378" max="14378" width="13.7109375" style="141" bestFit="1" customWidth="1"/>
    <col min="14379" max="14379" width="17.7109375" style="141" bestFit="1" customWidth="1"/>
    <col min="14380" max="14594" width="8.85546875" style="141"/>
    <col min="14595" max="14595" width="20.42578125" style="141" bestFit="1" customWidth="1"/>
    <col min="14596" max="14599" width="0" style="141" hidden="1" customWidth="1"/>
    <col min="14600" max="14600" width="54.28515625" style="141" customWidth="1"/>
    <col min="14601" max="14601" width="0" style="141" hidden="1" customWidth="1"/>
    <col min="14602" max="14602" width="11.85546875" style="141" bestFit="1" customWidth="1"/>
    <col min="14603" max="14606" width="0" style="141" hidden="1" customWidth="1"/>
    <col min="14607" max="14607" width="10.5703125" style="141" bestFit="1" customWidth="1"/>
    <col min="14608" max="14608" width="0" style="141" hidden="1" customWidth="1"/>
    <col min="14609" max="14609" width="2.7109375" style="141" customWidth="1"/>
    <col min="14610" max="14610" width="0" style="141" hidden="1" customWidth="1"/>
    <col min="14611" max="14611" width="11.85546875" style="141" bestFit="1" customWidth="1"/>
    <col min="14612" max="14615" width="0" style="141" hidden="1" customWidth="1"/>
    <col min="14616" max="14616" width="10.5703125" style="141" bestFit="1" customWidth="1"/>
    <col min="14617" max="14617" width="0" style="141" hidden="1" customWidth="1"/>
    <col min="14618" max="14618" width="2.7109375" style="141" customWidth="1"/>
    <col min="14619" max="14619" width="12.42578125" style="141" bestFit="1" customWidth="1"/>
    <col min="14620" max="14620" width="11.85546875" style="141" bestFit="1" customWidth="1"/>
    <col min="14621" max="14624" width="15.42578125" style="141" bestFit="1" customWidth="1"/>
    <col min="14625" max="14625" width="13.7109375" style="141" bestFit="1" customWidth="1"/>
    <col min="14626" max="14626" width="13.28515625" style="141" bestFit="1" customWidth="1"/>
    <col min="14627" max="14627" width="2.7109375" style="141" customWidth="1"/>
    <col min="14628" max="14628" width="10.7109375" style="141" customWidth="1"/>
    <col min="14629" max="14629" width="11.85546875" style="141" bestFit="1" customWidth="1"/>
    <col min="14630" max="14633" width="15.42578125" style="141" bestFit="1" customWidth="1"/>
    <col min="14634" max="14634" width="13.7109375" style="141" bestFit="1" customWidth="1"/>
    <col min="14635" max="14635" width="17.7109375" style="141" bestFit="1" customWidth="1"/>
    <col min="14636" max="14850" width="8.85546875" style="141"/>
    <col min="14851" max="14851" width="20.42578125" style="141" bestFit="1" customWidth="1"/>
    <col min="14852" max="14855" width="0" style="141" hidden="1" customWidth="1"/>
    <col min="14856" max="14856" width="54.28515625" style="141" customWidth="1"/>
    <col min="14857" max="14857" width="0" style="141" hidden="1" customWidth="1"/>
    <col min="14858" max="14858" width="11.85546875" style="141" bestFit="1" customWidth="1"/>
    <col min="14859" max="14862" width="0" style="141" hidden="1" customWidth="1"/>
    <col min="14863" max="14863" width="10.5703125" style="141" bestFit="1" customWidth="1"/>
    <col min="14864" max="14864" width="0" style="141" hidden="1" customWidth="1"/>
    <col min="14865" max="14865" width="2.7109375" style="141" customWidth="1"/>
    <col min="14866" max="14866" width="0" style="141" hidden="1" customWidth="1"/>
    <col min="14867" max="14867" width="11.85546875" style="141" bestFit="1" customWidth="1"/>
    <col min="14868" max="14871" width="0" style="141" hidden="1" customWidth="1"/>
    <col min="14872" max="14872" width="10.5703125" style="141" bestFit="1" customWidth="1"/>
    <col min="14873" max="14873" width="0" style="141" hidden="1" customWidth="1"/>
    <col min="14874" max="14874" width="2.7109375" style="141" customWidth="1"/>
    <col min="14875" max="14875" width="12.42578125" style="141" bestFit="1" customWidth="1"/>
    <col min="14876" max="14876" width="11.85546875" style="141" bestFit="1" customWidth="1"/>
    <col min="14877" max="14880" width="15.42578125" style="141" bestFit="1" customWidth="1"/>
    <col min="14881" max="14881" width="13.7109375" style="141" bestFit="1" customWidth="1"/>
    <col min="14882" max="14882" width="13.28515625" style="141" bestFit="1" customWidth="1"/>
    <col min="14883" max="14883" width="2.7109375" style="141" customWidth="1"/>
    <col min="14884" max="14884" width="10.7109375" style="141" customWidth="1"/>
    <col min="14885" max="14885" width="11.85546875" style="141" bestFit="1" customWidth="1"/>
    <col min="14886" max="14889" width="15.42578125" style="141" bestFit="1" customWidth="1"/>
    <col min="14890" max="14890" width="13.7109375" style="141" bestFit="1" customWidth="1"/>
    <col min="14891" max="14891" width="17.7109375" style="141" bestFit="1" customWidth="1"/>
    <col min="14892" max="15106" width="8.85546875" style="141"/>
    <col min="15107" max="15107" width="20.42578125" style="141" bestFit="1" customWidth="1"/>
    <col min="15108" max="15111" width="0" style="141" hidden="1" customWidth="1"/>
    <col min="15112" max="15112" width="54.28515625" style="141" customWidth="1"/>
    <col min="15113" max="15113" width="0" style="141" hidden="1" customWidth="1"/>
    <col min="15114" max="15114" width="11.85546875" style="141" bestFit="1" customWidth="1"/>
    <col min="15115" max="15118" width="0" style="141" hidden="1" customWidth="1"/>
    <col min="15119" max="15119" width="10.5703125" style="141" bestFit="1" customWidth="1"/>
    <col min="15120" max="15120" width="0" style="141" hidden="1" customWidth="1"/>
    <col min="15121" max="15121" width="2.7109375" style="141" customWidth="1"/>
    <col min="15122" max="15122" width="0" style="141" hidden="1" customWidth="1"/>
    <col min="15123" max="15123" width="11.85546875" style="141" bestFit="1" customWidth="1"/>
    <col min="15124" max="15127" width="0" style="141" hidden="1" customWidth="1"/>
    <col min="15128" max="15128" width="10.5703125" style="141" bestFit="1" customWidth="1"/>
    <col min="15129" max="15129" width="0" style="141" hidden="1" customWidth="1"/>
    <col min="15130" max="15130" width="2.7109375" style="141" customWidth="1"/>
    <col min="15131" max="15131" width="12.42578125" style="141" bestFit="1" customWidth="1"/>
    <col min="15132" max="15132" width="11.85546875" style="141" bestFit="1" customWidth="1"/>
    <col min="15133" max="15136" width="15.42578125" style="141" bestFit="1" customWidth="1"/>
    <col min="15137" max="15137" width="13.7109375" style="141" bestFit="1" customWidth="1"/>
    <col min="15138" max="15138" width="13.28515625" style="141" bestFit="1" customWidth="1"/>
    <col min="15139" max="15139" width="2.7109375" style="141" customWidth="1"/>
    <col min="15140" max="15140" width="10.7109375" style="141" customWidth="1"/>
    <col min="15141" max="15141" width="11.85546875" style="141" bestFit="1" customWidth="1"/>
    <col min="15142" max="15145" width="15.42578125" style="141" bestFit="1" customWidth="1"/>
    <col min="15146" max="15146" width="13.7109375" style="141" bestFit="1" customWidth="1"/>
    <col min="15147" max="15147" width="17.7109375" style="141" bestFit="1" customWidth="1"/>
    <col min="15148" max="15362" width="8.85546875" style="141"/>
    <col min="15363" max="15363" width="20.42578125" style="141" bestFit="1" customWidth="1"/>
    <col min="15364" max="15367" width="0" style="141" hidden="1" customWidth="1"/>
    <col min="15368" max="15368" width="54.28515625" style="141" customWidth="1"/>
    <col min="15369" max="15369" width="0" style="141" hidden="1" customWidth="1"/>
    <col min="15370" max="15370" width="11.85546875" style="141" bestFit="1" customWidth="1"/>
    <col min="15371" max="15374" width="0" style="141" hidden="1" customWidth="1"/>
    <col min="15375" max="15375" width="10.5703125" style="141" bestFit="1" customWidth="1"/>
    <col min="15376" max="15376" width="0" style="141" hidden="1" customWidth="1"/>
    <col min="15377" max="15377" width="2.7109375" style="141" customWidth="1"/>
    <col min="15378" max="15378" width="0" style="141" hidden="1" customWidth="1"/>
    <col min="15379" max="15379" width="11.85546875" style="141" bestFit="1" customWidth="1"/>
    <col min="15380" max="15383" width="0" style="141" hidden="1" customWidth="1"/>
    <col min="15384" max="15384" width="10.5703125" style="141" bestFit="1" customWidth="1"/>
    <col min="15385" max="15385" width="0" style="141" hidden="1" customWidth="1"/>
    <col min="15386" max="15386" width="2.7109375" style="141" customWidth="1"/>
    <col min="15387" max="15387" width="12.42578125" style="141" bestFit="1" customWidth="1"/>
    <col min="15388" max="15388" width="11.85546875" style="141" bestFit="1" customWidth="1"/>
    <col min="15389" max="15392" width="15.42578125" style="141" bestFit="1" customWidth="1"/>
    <col min="15393" max="15393" width="13.7109375" style="141" bestFit="1" customWidth="1"/>
    <col min="15394" max="15394" width="13.28515625" style="141" bestFit="1" customWidth="1"/>
    <col min="15395" max="15395" width="2.7109375" style="141" customWidth="1"/>
    <col min="15396" max="15396" width="10.7109375" style="141" customWidth="1"/>
    <col min="15397" max="15397" width="11.85546875" style="141" bestFit="1" customWidth="1"/>
    <col min="15398" max="15401" width="15.42578125" style="141" bestFit="1" customWidth="1"/>
    <col min="15402" max="15402" width="13.7109375" style="141" bestFit="1" customWidth="1"/>
    <col min="15403" max="15403" width="17.7109375" style="141" bestFit="1" customWidth="1"/>
    <col min="15404" max="15618" width="8.85546875" style="141"/>
    <col min="15619" max="15619" width="20.42578125" style="141" bestFit="1" customWidth="1"/>
    <col min="15620" max="15623" width="0" style="141" hidden="1" customWidth="1"/>
    <col min="15624" max="15624" width="54.28515625" style="141" customWidth="1"/>
    <col min="15625" max="15625" width="0" style="141" hidden="1" customWidth="1"/>
    <col min="15626" max="15626" width="11.85546875" style="141" bestFit="1" customWidth="1"/>
    <col min="15627" max="15630" width="0" style="141" hidden="1" customWidth="1"/>
    <col min="15631" max="15631" width="10.5703125" style="141" bestFit="1" customWidth="1"/>
    <col min="15632" max="15632" width="0" style="141" hidden="1" customWidth="1"/>
    <col min="15633" max="15633" width="2.7109375" style="141" customWidth="1"/>
    <col min="15634" max="15634" width="0" style="141" hidden="1" customWidth="1"/>
    <col min="15635" max="15635" width="11.85546875" style="141" bestFit="1" customWidth="1"/>
    <col min="15636" max="15639" width="0" style="141" hidden="1" customWidth="1"/>
    <col min="15640" max="15640" width="10.5703125" style="141" bestFit="1" customWidth="1"/>
    <col min="15641" max="15641" width="0" style="141" hidden="1" customWidth="1"/>
    <col min="15642" max="15642" width="2.7109375" style="141" customWidth="1"/>
    <col min="15643" max="15643" width="12.42578125" style="141" bestFit="1" customWidth="1"/>
    <col min="15644" max="15644" width="11.85546875" style="141" bestFit="1" customWidth="1"/>
    <col min="15645" max="15648" width="15.42578125" style="141" bestFit="1" customWidth="1"/>
    <col min="15649" max="15649" width="13.7109375" style="141" bestFit="1" customWidth="1"/>
    <col min="15650" max="15650" width="13.28515625" style="141" bestFit="1" customWidth="1"/>
    <col min="15651" max="15651" width="2.7109375" style="141" customWidth="1"/>
    <col min="15652" max="15652" width="10.7109375" style="141" customWidth="1"/>
    <col min="15653" max="15653" width="11.85546875" style="141" bestFit="1" customWidth="1"/>
    <col min="15654" max="15657" width="15.42578125" style="141" bestFit="1" customWidth="1"/>
    <col min="15658" max="15658" width="13.7109375" style="141" bestFit="1" customWidth="1"/>
    <col min="15659" max="15659" width="17.7109375" style="141" bestFit="1" customWidth="1"/>
    <col min="15660" max="15874" width="8.85546875" style="141"/>
    <col min="15875" max="15875" width="20.42578125" style="141" bestFit="1" customWidth="1"/>
    <col min="15876" max="15879" width="0" style="141" hidden="1" customWidth="1"/>
    <col min="15880" max="15880" width="54.28515625" style="141" customWidth="1"/>
    <col min="15881" max="15881" width="0" style="141" hidden="1" customWidth="1"/>
    <col min="15882" max="15882" width="11.85546875" style="141" bestFit="1" customWidth="1"/>
    <col min="15883" max="15886" width="0" style="141" hidden="1" customWidth="1"/>
    <col min="15887" max="15887" width="10.5703125" style="141" bestFit="1" customWidth="1"/>
    <col min="15888" max="15888" width="0" style="141" hidden="1" customWidth="1"/>
    <col min="15889" max="15889" width="2.7109375" style="141" customWidth="1"/>
    <col min="15890" max="15890" width="0" style="141" hidden="1" customWidth="1"/>
    <col min="15891" max="15891" width="11.85546875" style="141" bestFit="1" customWidth="1"/>
    <col min="15892" max="15895" width="0" style="141" hidden="1" customWidth="1"/>
    <col min="15896" max="15896" width="10.5703125" style="141" bestFit="1" customWidth="1"/>
    <col min="15897" max="15897" width="0" style="141" hidden="1" customWidth="1"/>
    <col min="15898" max="15898" width="2.7109375" style="141" customWidth="1"/>
    <col min="15899" max="15899" width="12.42578125" style="141" bestFit="1" customWidth="1"/>
    <col min="15900" max="15900" width="11.85546875" style="141" bestFit="1" customWidth="1"/>
    <col min="15901" max="15904" width="15.42578125" style="141" bestFit="1" customWidth="1"/>
    <col min="15905" max="15905" width="13.7109375" style="141" bestFit="1" customWidth="1"/>
    <col min="15906" max="15906" width="13.28515625" style="141" bestFit="1" customWidth="1"/>
    <col min="15907" max="15907" width="2.7109375" style="141" customWidth="1"/>
    <col min="15908" max="15908" width="10.7109375" style="141" customWidth="1"/>
    <col min="15909" max="15909" width="11.85546875" style="141" bestFit="1" customWidth="1"/>
    <col min="15910" max="15913" width="15.42578125" style="141" bestFit="1" customWidth="1"/>
    <col min="15914" max="15914" width="13.7109375" style="141" bestFit="1" customWidth="1"/>
    <col min="15915" max="15915" width="17.7109375" style="141" bestFit="1" customWidth="1"/>
    <col min="15916" max="16130" width="8.85546875" style="141"/>
    <col min="16131" max="16131" width="20.42578125" style="141" bestFit="1" customWidth="1"/>
    <col min="16132" max="16135" width="0" style="141" hidden="1" customWidth="1"/>
    <col min="16136" max="16136" width="54.28515625" style="141" customWidth="1"/>
    <col min="16137" max="16137" width="0" style="141" hidden="1" customWidth="1"/>
    <col min="16138" max="16138" width="11.85546875" style="141" bestFit="1" customWidth="1"/>
    <col min="16139" max="16142" width="0" style="141" hidden="1" customWidth="1"/>
    <col min="16143" max="16143" width="10.5703125" style="141" bestFit="1" customWidth="1"/>
    <col min="16144" max="16144" width="0" style="141" hidden="1" customWidth="1"/>
    <col min="16145" max="16145" width="2.7109375" style="141" customWidth="1"/>
    <col min="16146" max="16146" width="0" style="141" hidden="1" customWidth="1"/>
    <col min="16147" max="16147" width="11.85546875" style="141" bestFit="1" customWidth="1"/>
    <col min="16148" max="16151" width="0" style="141" hidden="1" customWidth="1"/>
    <col min="16152" max="16152" width="10.5703125" style="141" bestFit="1" customWidth="1"/>
    <col min="16153" max="16153" width="0" style="141" hidden="1" customWidth="1"/>
    <col min="16154" max="16154" width="2.7109375" style="141" customWidth="1"/>
    <col min="16155" max="16155" width="12.42578125" style="141" bestFit="1" customWidth="1"/>
    <col min="16156" max="16156" width="11.85546875" style="141" bestFit="1" customWidth="1"/>
    <col min="16157" max="16160" width="15.42578125" style="141" bestFit="1" customWidth="1"/>
    <col min="16161" max="16161" width="13.7109375" style="141" bestFit="1" customWidth="1"/>
    <col min="16162" max="16162" width="13.28515625" style="141" bestFit="1" customWidth="1"/>
    <col min="16163" max="16163" width="2.7109375" style="141" customWidth="1"/>
    <col min="16164" max="16164" width="10.7109375" style="141" customWidth="1"/>
    <col min="16165" max="16165" width="11.85546875" style="141" bestFit="1" customWidth="1"/>
    <col min="16166" max="16169" width="15.42578125" style="141" bestFit="1" customWidth="1"/>
    <col min="16170" max="16170" width="13.7109375" style="141" bestFit="1" customWidth="1"/>
    <col min="16171" max="16171" width="17.7109375" style="141" bestFit="1" customWidth="1"/>
    <col min="16172" max="16384" width="8.85546875" style="141"/>
  </cols>
  <sheetData>
    <row r="1" spans="1:52" x14ac:dyDescent="0.2">
      <c r="H1" s="207" t="s">
        <v>2</v>
      </c>
      <c r="I1" s="207"/>
      <c r="J1" s="207"/>
      <c r="K1" s="207"/>
      <c r="L1" s="207"/>
      <c r="M1" s="207"/>
      <c r="N1" s="207"/>
      <c r="O1" s="207"/>
      <c r="Q1" s="208" t="s">
        <v>3</v>
      </c>
      <c r="R1" s="208"/>
      <c r="S1" s="208"/>
      <c r="T1" s="208"/>
      <c r="U1" s="208"/>
      <c r="V1" s="208"/>
      <c r="W1" s="208"/>
      <c r="X1" s="208"/>
      <c r="Z1" s="209" t="s">
        <v>4</v>
      </c>
      <c r="AA1" s="209"/>
      <c r="AB1" s="209"/>
      <c r="AC1" s="209"/>
      <c r="AD1" s="209"/>
      <c r="AE1" s="209"/>
      <c r="AF1" s="209"/>
      <c r="AG1" s="209"/>
      <c r="AI1" s="210" t="s">
        <v>5</v>
      </c>
      <c r="AJ1" s="210"/>
      <c r="AK1" s="210"/>
      <c r="AL1" s="210"/>
      <c r="AM1" s="210"/>
      <c r="AN1" s="210"/>
      <c r="AO1" s="210"/>
      <c r="AP1" s="210"/>
      <c r="AQ1" s="210"/>
      <c r="AS1" s="208" t="s">
        <v>6</v>
      </c>
      <c r="AT1" s="208"/>
      <c r="AU1" s="208"/>
      <c r="AV1" s="208"/>
      <c r="AW1" s="208"/>
      <c r="AX1" s="208"/>
      <c r="AY1" s="208"/>
      <c r="AZ1" s="208"/>
    </row>
    <row r="2" spans="1:52" s="187" customFormat="1" ht="33.75" customHeight="1" x14ac:dyDescent="0.2">
      <c r="A2" s="183" t="s">
        <v>70</v>
      </c>
      <c r="B2" s="183" t="s">
        <v>71</v>
      </c>
      <c r="C2" s="184" t="s">
        <v>72</v>
      </c>
      <c r="D2" s="184" t="s">
        <v>73</v>
      </c>
      <c r="E2" s="184" t="s">
        <v>74</v>
      </c>
      <c r="F2" s="185" t="s">
        <v>75</v>
      </c>
      <c r="G2" s="185" t="s">
        <v>76</v>
      </c>
      <c r="H2" s="186" t="s">
        <v>7</v>
      </c>
      <c r="I2" s="186" t="s">
        <v>8</v>
      </c>
      <c r="J2" s="186" t="s">
        <v>77</v>
      </c>
      <c r="K2" s="186" t="s">
        <v>78</v>
      </c>
      <c r="L2" s="186" t="s">
        <v>79</v>
      </c>
      <c r="M2" s="186" t="s">
        <v>80</v>
      </c>
      <c r="N2" s="186" t="s">
        <v>13</v>
      </c>
      <c r="O2" s="186" t="s">
        <v>81</v>
      </c>
      <c r="Q2" s="188" t="s">
        <v>7</v>
      </c>
      <c r="R2" s="188" t="s">
        <v>8</v>
      </c>
      <c r="S2" s="188" t="s">
        <v>77</v>
      </c>
      <c r="T2" s="188" t="s">
        <v>78</v>
      </c>
      <c r="U2" s="188" t="s">
        <v>79</v>
      </c>
      <c r="V2" s="188" t="s">
        <v>80</v>
      </c>
      <c r="W2" s="188" t="s">
        <v>13</v>
      </c>
      <c r="X2" s="188" t="s">
        <v>81</v>
      </c>
      <c r="Z2" s="189" t="s">
        <v>7</v>
      </c>
      <c r="AA2" s="189" t="s">
        <v>8</v>
      </c>
      <c r="AB2" s="189" t="s">
        <v>77</v>
      </c>
      <c r="AC2" s="189" t="s">
        <v>78</v>
      </c>
      <c r="AD2" s="189" t="s">
        <v>79</v>
      </c>
      <c r="AE2" s="189" t="s">
        <v>80</v>
      </c>
      <c r="AF2" s="189" t="s">
        <v>13</v>
      </c>
      <c r="AG2" s="189" t="s">
        <v>81</v>
      </c>
      <c r="AI2" s="190" t="s">
        <v>112</v>
      </c>
      <c r="AJ2" s="190" t="s">
        <v>8</v>
      </c>
      <c r="AK2" s="190" t="s">
        <v>113</v>
      </c>
      <c r="AL2" s="190" t="s">
        <v>77</v>
      </c>
      <c r="AM2" s="190" t="s">
        <v>78</v>
      </c>
      <c r="AN2" s="190" t="s">
        <v>79</v>
      </c>
      <c r="AO2" s="190" t="s">
        <v>80</v>
      </c>
      <c r="AP2" s="190" t="s">
        <v>17</v>
      </c>
      <c r="AQ2" s="191" t="s">
        <v>82</v>
      </c>
      <c r="AR2" s="168"/>
      <c r="AS2" s="188" t="s">
        <v>7</v>
      </c>
      <c r="AT2" s="188" t="s">
        <v>8</v>
      </c>
      <c r="AU2" s="188" t="s">
        <v>77</v>
      </c>
      <c r="AV2" s="188" t="s">
        <v>78</v>
      </c>
      <c r="AW2" s="188" t="s">
        <v>79</v>
      </c>
      <c r="AX2" s="188" t="s">
        <v>80</v>
      </c>
      <c r="AY2" s="188" t="s">
        <v>17</v>
      </c>
      <c r="AZ2" s="192" t="s">
        <v>82</v>
      </c>
    </row>
    <row r="3" spans="1:52" x14ac:dyDescent="0.2">
      <c r="A3" s="141">
        <v>99</v>
      </c>
      <c r="B3" s="141" t="s">
        <v>163</v>
      </c>
      <c r="C3" s="149" t="str">
        <f t="shared" ref="C3:C66" si="0">MID(B3,5,2)</f>
        <v>00</v>
      </c>
      <c r="D3" s="149" t="str">
        <f t="shared" ref="D3:D66" si="1">MID(B3,8,2)</f>
        <v>00</v>
      </c>
      <c r="E3" s="147" t="str">
        <f t="shared" ref="E3:E66" si="2">MID(B3,11,3)</f>
        <v>900</v>
      </c>
      <c r="F3" s="129" t="str">
        <f t="shared" ref="F3:F66" si="3">RIGHT(B3,7)</f>
        <v>6700.01</v>
      </c>
      <c r="G3" s="141" t="s">
        <v>164</v>
      </c>
      <c r="H3" s="193">
        <f>IFERROR(VLOOKUP(B3,[5]rptBudgetaryBudgetCrossOrganiza!$A$2:$M$1097,4,FALSE),"0")</f>
        <v>0</v>
      </c>
      <c r="I3" s="193">
        <f>IFERROR(VLOOKUP(B3,[5]rptBudgetaryBudgetCrossOrganiza!$A$2:$M$1097,6,FALSE),"0")</f>
        <v>0</v>
      </c>
      <c r="J3" s="193"/>
      <c r="K3" s="193"/>
      <c r="L3" s="193"/>
      <c r="M3" s="193">
        <f>IFERROR(VLOOKUP(B3,[5]rptBudgetaryBudgetCrossOrganiza!$A$2:$M$1097,9,FALSE),"0")</f>
        <v>0</v>
      </c>
      <c r="N3" s="193">
        <v>0</v>
      </c>
      <c r="O3" s="193"/>
      <c r="Q3" s="169">
        <v>0</v>
      </c>
      <c r="R3" s="169">
        <v>0</v>
      </c>
      <c r="S3" s="169"/>
      <c r="T3" s="169"/>
      <c r="U3" s="169"/>
      <c r="V3" s="169">
        <v>0</v>
      </c>
      <c r="W3" s="194">
        <v>0</v>
      </c>
      <c r="X3" s="194"/>
      <c r="Z3" s="171">
        <v>0</v>
      </c>
      <c r="AA3" s="171">
        <v>0</v>
      </c>
      <c r="AB3" s="171"/>
      <c r="AC3" s="171"/>
      <c r="AD3" s="171"/>
      <c r="AE3" s="171">
        <v>0</v>
      </c>
      <c r="AF3" s="195">
        <v>0</v>
      </c>
      <c r="AG3" s="195"/>
      <c r="AI3" s="173">
        <f>IFERROR(VLOOKUP(B3,[3]rptBudgetaryBudgetCrossOrganiza!$A$1:$K$607,4,FALSE),"0")</f>
        <v>0</v>
      </c>
      <c r="AJ3" s="173">
        <f>IFERROR(VLOOKUP(B3,[3]rptBudgetaryBudgetCrossOrganiza!$A$1:$K$607,6,FALSE),"0")</f>
        <v>0</v>
      </c>
      <c r="AK3" s="196"/>
      <c r="AL3" s="196">
        <f>IFERROR(VLOOKUP(B3,[4]rptBudgetaryBudgetCrossOrganiza!$A$10385:$O$11376,13,FALSE),"0")</f>
        <v>0</v>
      </c>
      <c r="AM3" s="196"/>
      <c r="AN3" s="196"/>
      <c r="AO3" s="196"/>
      <c r="AP3" s="196"/>
      <c r="AQ3" s="196"/>
      <c r="AS3" s="194"/>
      <c r="AT3" s="194"/>
      <c r="AU3" s="194"/>
      <c r="AV3" s="194"/>
      <c r="AW3" s="194"/>
      <c r="AX3" s="194"/>
      <c r="AY3" s="194"/>
      <c r="AZ3" s="194"/>
    </row>
    <row r="4" spans="1:52" x14ac:dyDescent="0.2">
      <c r="A4" s="141">
        <v>99</v>
      </c>
      <c r="B4" s="141" t="s">
        <v>165</v>
      </c>
      <c r="C4" s="149" t="str">
        <f t="shared" si="0"/>
        <v>00</v>
      </c>
      <c r="D4" s="149" t="str">
        <f t="shared" si="1"/>
        <v>00</v>
      </c>
      <c r="E4" s="147" t="str">
        <f t="shared" si="2"/>
        <v>900</v>
      </c>
      <c r="F4" s="129" t="str">
        <f t="shared" si="3"/>
        <v>6700.02</v>
      </c>
      <c r="G4" s="141" t="s">
        <v>166</v>
      </c>
      <c r="H4" s="193">
        <f>IFERROR(VLOOKUP(B4,[5]rptBudgetaryBudgetCrossOrganiza!$A$2:$M$1097,4,FALSE),"0")</f>
        <v>0</v>
      </c>
      <c r="I4" s="193">
        <f>IFERROR(VLOOKUP(B4,[5]rptBudgetaryBudgetCrossOrganiza!$A$2:$M$1097,6,FALSE),"0")</f>
        <v>0</v>
      </c>
      <c r="J4" s="193"/>
      <c r="K4" s="193"/>
      <c r="L4" s="193"/>
      <c r="M4" s="193">
        <f>IFERROR(VLOOKUP(B4,[5]rptBudgetaryBudgetCrossOrganiza!$A$2:$M$1097,9,FALSE),"0")</f>
        <v>2750.76</v>
      </c>
      <c r="N4" s="193">
        <v>2750.76</v>
      </c>
      <c r="O4" s="193"/>
      <c r="Q4" s="169">
        <v>0</v>
      </c>
      <c r="R4" s="169">
        <v>0</v>
      </c>
      <c r="S4" s="169"/>
      <c r="T4" s="169"/>
      <c r="U4" s="169"/>
      <c r="V4" s="169">
        <v>2750.77</v>
      </c>
      <c r="W4" s="194">
        <v>2750.77</v>
      </c>
      <c r="X4" s="194"/>
      <c r="Z4" s="171">
        <v>0</v>
      </c>
      <c r="AA4" s="171">
        <v>0</v>
      </c>
      <c r="AB4" s="171"/>
      <c r="AC4" s="171"/>
      <c r="AD4" s="171"/>
      <c r="AE4" s="171">
        <v>0</v>
      </c>
      <c r="AF4" s="195">
        <v>0</v>
      </c>
      <c r="AG4" s="195"/>
      <c r="AI4" s="173">
        <f>IFERROR(VLOOKUP(B4,[3]rptBudgetaryBudgetCrossOrganiza!$A$1:$K$607,4,FALSE),"0")</f>
        <v>0</v>
      </c>
      <c r="AJ4" s="173">
        <f>IFERROR(VLOOKUP(B4,[3]rptBudgetaryBudgetCrossOrganiza!$A$1:$K$607,6,FALSE),"0")</f>
        <v>0</v>
      </c>
      <c r="AK4" s="196"/>
      <c r="AL4" s="196">
        <f>IFERROR(VLOOKUP(B4,[4]rptBudgetaryBudgetCrossOrganiza!$A$10385:$O$11376,13,FALSE),"0")</f>
        <v>0</v>
      </c>
      <c r="AM4" s="196"/>
      <c r="AN4" s="196"/>
      <c r="AO4" s="196"/>
      <c r="AP4" s="196"/>
      <c r="AQ4" s="196"/>
      <c r="AS4" s="194"/>
      <c r="AT4" s="194"/>
      <c r="AU4" s="194"/>
      <c r="AV4" s="194"/>
      <c r="AW4" s="194"/>
      <c r="AX4" s="194"/>
      <c r="AY4" s="194"/>
      <c r="AZ4" s="194"/>
    </row>
    <row r="5" spans="1:52" x14ac:dyDescent="0.2">
      <c r="A5" s="141">
        <v>99</v>
      </c>
      <c r="B5" s="141" t="s">
        <v>167</v>
      </c>
      <c r="C5" s="149" t="str">
        <f t="shared" si="0"/>
        <v>00</v>
      </c>
      <c r="D5" s="149" t="str">
        <f t="shared" si="1"/>
        <v>00</v>
      </c>
      <c r="E5" s="147" t="str">
        <f t="shared" si="2"/>
        <v>900</v>
      </c>
      <c r="F5" s="129" t="str">
        <f t="shared" si="3"/>
        <v>6700.03</v>
      </c>
      <c r="G5" s="141" t="s">
        <v>168</v>
      </c>
      <c r="H5" s="193">
        <f>IFERROR(VLOOKUP(B5,[5]rptBudgetaryBudgetCrossOrganiza!$A$2:$M$1097,4,FALSE),"0")</f>
        <v>0</v>
      </c>
      <c r="I5" s="193">
        <f>IFERROR(VLOOKUP(B5,[5]rptBudgetaryBudgetCrossOrganiza!$A$2:$M$1097,6,FALSE),"0")</f>
        <v>0</v>
      </c>
      <c r="J5" s="193"/>
      <c r="K5" s="193"/>
      <c r="L5" s="193"/>
      <c r="M5" s="193">
        <f>IFERROR(VLOOKUP(B5,[5]rptBudgetaryBudgetCrossOrganiza!$A$2:$M$1097,9,FALSE),"0")</f>
        <v>0</v>
      </c>
      <c r="N5" s="193">
        <v>0</v>
      </c>
      <c r="O5" s="193"/>
      <c r="Q5" s="169">
        <v>0</v>
      </c>
      <c r="R5" s="169">
        <v>0</v>
      </c>
      <c r="S5" s="169"/>
      <c r="T5" s="169"/>
      <c r="U5" s="169"/>
      <c r="V5" s="169">
        <v>0</v>
      </c>
      <c r="W5" s="194">
        <v>0</v>
      </c>
      <c r="X5" s="194"/>
      <c r="Z5" s="171">
        <v>0</v>
      </c>
      <c r="AA5" s="171">
        <v>0</v>
      </c>
      <c r="AB5" s="171"/>
      <c r="AC5" s="171"/>
      <c r="AD5" s="171"/>
      <c r="AE5" s="171">
        <v>0</v>
      </c>
      <c r="AF5" s="195">
        <v>0</v>
      </c>
      <c r="AG5" s="195"/>
      <c r="AI5" s="173">
        <f>IFERROR(VLOOKUP(B5,[3]rptBudgetaryBudgetCrossOrganiza!$A$1:$K$607,4,FALSE),"0")</f>
        <v>0</v>
      </c>
      <c r="AJ5" s="173">
        <f>IFERROR(VLOOKUP(B5,[3]rptBudgetaryBudgetCrossOrganiza!$A$1:$K$607,6,FALSE),"0")</f>
        <v>0</v>
      </c>
      <c r="AK5" s="196"/>
      <c r="AL5" s="196">
        <f>IFERROR(VLOOKUP(B5,[4]rptBudgetaryBudgetCrossOrganiza!$A$10385:$O$11376,13,FALSE),"0")</f>
        <v>0</v>
      </c>
      <c r="AM5" s="196"/>
      <c r="AN5" s="196"/>
      <c r="AO5" s="196"/>
      <c r="AP5" s="196"/>
      <c r="AQ5" s="196"/>
      <c r="AS5" s="194"/>
      <c r="AT5" s="194"/>
      <c r="AU5" s="194"/>
      <c r="AV5" s="194"/>
      <c r="AW5" s="194"/>
      <c r="AX5" s="194"/>
      <c r="AY5" s="194"/>
      <c r="AZ5" s="194"/>
    </row>
    <row r="6" spans="1:52" x14ac:dyDescent="0.2">
      <c r="A6" s="141">
        <v>99</v>
      </c>
      <c r="B6" s="141" t="s">
        <v>169</v>
      </c>
      <c r="C6" s="149" t="str">
        <f t="shared" si="0"/>
        <v>00</v>
      </c>
      <c r="D6" s="149" t="str">
        <f t="shared" si="1"/>
        <v>00</v>
      </c>
      <c r="E6" s="147" t="str">
        <f t="shared" si="2"/>
        <v>900</v>
      </c>
      <c r="F6" s="129" t="str">
        <f t="shared" si="3"/>
        <v>6700.04</v>
      </c>
      <c r="G6" s="141" t="s">
        <v>170</v>
      </c>
      <c r="H6" s="193">
        <f>IFERROR(VLOOKUP(B6,[5]rptBudgetaryBudgetCrossOrganiza!$A$2:$M$1097,4,FALSE),"0")</f>
        <v>0</v>
      </c>
      <c r="I6" s="193">
        <f>IFERROR(VLOOKUP(B6,[5]rptBudgetaryBudgetCrossOrganiza!$A$2:$M$1097,6,FALSE),"0")</f>
        <v>0</v>
      </c>
      <c r="J6" s="193"/>
      <c r="K6" s="193"/>
      <c r="L6" s="193"/>
      <c r="M6" s="193">
        <f>IFERROR(VLOOKUP(B6,[5]rptBudgetaryBudgetCrossOrganiza!$A$2:$M$1097,9,FALSE),"0")</f>
        <v>986.67</v>
      </c>
      <c r="N6" s="193">
        <v>986.67</v>
      </c>
      <c r="O6" s="193"/>
      <c r="Q6" s="169">
        <v>0</v>
      </c>
      <c r="R6" s="169">
        <v>0</v>
      </c>
      <c r="S6" s="169"/>
      <c r="T6" s="169"/>
      <c r="U6" s="169"/>
      <c r="V6" s="169">
        <v>986.67</v>
      </c>
      <c r="W6" s="194">
        <v>986.67</v>
      </c>
      <c r="X6" s="194"/>
      <c r="Z6" s="171">
        <v>0</v>
      </c>
      <c r="AA6" s="171">
        <v>0</v>
      </c>
      <c r="AB6" s="171"/>
      <c r="AC6" s="171"/>
      <c r="AD6" s="171"/>
      <c r="AE6" s="171">
        <v>0</v>
      </c>
      <c r="AF6" s="195">
        <v>0</v>
      </c>
      <c r="AG6" s="195"/>
      <c r="AI6" s="173">
        <f>IFERROR(VLOOKUP(B6,[3]rptBudgetaryBudgetCrossOrganiza!$A$1:$K$607,4,FALSE),"0")</f>
        <v>0</v>
      </c>
      <c r="AJ6" s="173">
        <f>IFERROR(VLOOKUP(B6,[3]rptBudgetaryBudgetCrossOrganiza!$A$1:$K$607,6,FALSE),"0")</f>
        <v>0</v>
      </c>
      <c r="AK6" s="196"/>
      <c r="AL6" s="196">
        <f>IFERROR(VLOOKUP(B6,[4]rptBudgetaryBudgetCrossOrganiza!$A$10385:$O$11376,13,FALSE),"0")</f>
        <v>0</v>
      </c>
      <c r="AM6" s="196"/>
      <c r="AN6" s="196"/>
      <c r="AO6" s="196"/>
      <c r="AP6" s="196"/>
      <c r="AQ6" s="196"/>
      <c r="AS6" s="194"/>
      <c r="AT6" s="194"/>
      <c r="AU6" s="194"/>
      <c r="AV6" s="194"/>
      <c r="AW6" s="194"/>
      <c r="AX6" s="194"/>
      <c r="AY6" s="194"/>
      <c r="AZ6" s="194"/>
    </row>
    <row r="7" spans="1:52" x14ac:dyDescent="0.2">
      <c r="A7" s="141">
        <v>99</v>
      </c>
      <c r="B7" s="141" t="s">
        <v>171</v>
      </c>
      <c r="C7" s="149" t="str">
        <f t="shared" si="0"/>
        <v>00</v>
      </c>
      <c r="D7" s="149" t="str">
        <f t="shared" si="1"/>
        <v>00</v>
      </c>
      <c r="E7" s="147" t="str">
        <f t="shared" si="2"/>
        <v>900</v>
      </c>
      <c r="F7" s="129" t="str">
        <f t="shared" si="3"/>
        <v>6700.05</v>
      </c>
      <c r="G7" s="141" t="s">
        <v>172</v>
      </c>
      <c r="H7" s="193">
        <f>IFERROR(VLOOKUP(B7,[5]rptBudgetaryBudgetCrossOrganiza!$A$2:$M$1097,4,FALSE),"0")</f>
        <v>0</v>
      </c>
      <c r="I7" s="193">
        <f>IFERROR(VLOOKUP(B7,[5]rptBudgetaryBudgetCrossOrganiza!$A$2:$M$1097,6,FALSE),"0")</f>
        <v>0</v>
      </c>
      <c r="J7" s="193"/>
      <c r="K7" s="193"/>
      <c r="L7" s="193"/>
      <c r="M7" s="193">
        <f>IFERROR(VLOOKUP(B7,[5]rptBudgetaryBudgetCrossOrganiza!$A$2:$M$1097,9,FALSE),"0")</f>
        <v>12170.55</v>
      </c>
      <c r="N7" s="193">
        <v>12170.55</v>
      </c>
      <c r="O7" s="193"/>
      <c r="Q7" s="169">
        <v>0</v>
      </c>
      <c r="R7" s="169">
        <v>0</v>
      </c>
      <c r="S7" s="169"/>
      <c r="T7" s="169"/>
      <c r="U7" s="169"/>
      <c r="V7" s="169">
        <v>11092.69</v>
      </c>
      <c r="W7" s="194">
        <v>11092.69</v>
      </c>
      <c r="X7" s="194"/>
      <c r="Z7" s="171">
        <v>0</v>
      </c>
      <c r="AA7" s="171">
        <v>0</v>
      </c>
      <c r="AB7" s="171"/>
      <c r="AC7" s="171"/>
      <c r="AD7" s="171"/>
      <c r="AE7" s="171">
        <v>0</v>
      </c>
      <c r="AF7" s="195">
        <v>0</v>
      </c>
      <c r="AG7" s="195"/>
      <c r="AI7" s="173">
        <f>IFERROR(VLOOKUP(B7,[3]rptBudgetaryBudgetCrossOrganiza!$A$1:$K$607,4,FALSE),"0")</f>
        <v>0</v>
      </c>
      <c r="AJ7" s="173">
        <f>IFERROR(VLOOKUP(B7,[3]rptBudgetaryBudgetCrossOrganiza!$A$1:$K$607,6,FALSE),"0")</f>
        <v>0</v>
      </c>
      <c r="AK7" s="196"/>
      <c r="AL7" s="196">
        <f>IFERROR(VLOOKUP(B7,[4]rptBudgetaryBudgetCrossOrganiza!$A$10385:$O$11376,13,FALSE),"0")</f>
        <v>0</v>
      </c>
      <c r="AM7" s="196"/>
      <c r="AN7" s="196"/>
      <c r="AO7" s="196"/>
      <c r="AP7" s="196"/>
      <c r="AQ7" s="196"/>
      <c r="AS7" s="194"/>
      <c r="AT7" s="194"/>
      <c r="AU7" s="194"/>
      <c r="AV7" s="194"/>
      <c r="AW7" s="194"/>
      <c r="AX7" s="194"/>
      <c r="AY7" s="194"/>
      <c r="AZ7" s="194"/>
    </row>
    <row r="8" spans="1:52" x14ac:dyDescent="0.2">
      <c r="A8" s="141">
        <v>99</v>
      </c>
      <c r="B8" s="141" t="s">
        <v>173</v>
      </c>
      <c r="C8" s="149" t="str">
        <f t="shared" si="0"/>
        <v>00</v>
      </c>
      <c r="D8" s="149" t="str">
        <f t="shared" si="1"/>
        <v>00</v>
      </c>
      <c r="E8" s="147" t="str">
        <f t="shared" si="2"/>
        <v>900</v>
      </c>
      <c r="F8" s="129" t="str">
        <f t="shared" si="3"/>
        <v>6700.06</v>
      </c>
      <c r="G8" s="141" t="s">
        <v>174</v>
      </c>
      <c r="H8" s="193">
        <f>IFERROR(VLOOKUP(B8,[5]rptBudgetaryBudgetCrossOrganiza!$A$2:$M$1097,4,FALSE),"0")</f>
        <v>0</v>
      </c>
      <c r="I8" s="193">
        <f>IFERROR(VLOOKUP(B8,[5]rptBudgetaryBudgetCrossOrganiza!$A$2:$M$1097,6,FALSE),"0")</f>
        <v>0</v>
      </c>
      <c r="J8" s="193"/>
      <c r="K8" s="193"/>
      <c r="L8" s="193"/>
      <c r="M8" s="193">
        <f>IFERROR(VLOOKUP(B8,[5]rptBudgetaryBudgetCrossOrganiza!$A$2:$M$1097,9,FALSE),"0")</f>
        <v>579968.01</v>
      </c>
      <c r="N8" s="193">
        <v>579968.01</v>
      </c>
      <c r="O8" s="193"/>
      <c r="Q8" s="169">
        <v>0</v>
      </c>
      <c r="R8" s="169">
        <v>0</v>
      </c>
      <c r="S8" s="169"/>
      <c r="T8" s="169"/>
      <c r="U8" s="169"/>
      <c r="V8" s="169">
        <v>503989.22</v>
      </c>
      <c r="W8" s="194">
        <v>503989.22</v>
      </c>
      <c r="X8" s="194"/>
      <c r="Z8" s="171">
        <v>0</v>
      </c>
      <c r="AA8" s="171">
        <v>0</v>
      </c>
      <c r="AB8" s="171"/>
      <c r="AC8" s="171"/>
      <c r="AD8" s="171"/>
      <c r="AE8" s="171">
        <v>0</v>
      </c>
      <c r="AF8" s="195">
        <v>0</v>
      </c>
      <c r="AG8" s="195"/>
      <c r="AI8" s="173">
        <f>IFERROR(VLOOKUP(B8,[3]rptBudgetaryBudgetCrossOrganiza!$A$1:$K$607,4,FALSE),"0")</f>
        <v>0</v>
      </c>
      <c r="AJ8" s="173">
        <f>IFERROR(VLOOKUP(B8,[3]rptBudgetaryBudgetCrossOrganiza!$A$1:$K$607,6,FALSE),"0")</f>
        <v>0</v>
      </c>
      <c r="AK8" s="196"/>
      <c r="AL8" s="196">
        <f>IFERROR(VLOOKUP(B8,[4]rptBudgetaryBudgetCrossOrganiza!$A$10385:$O$11376,13,FALSE),"0")</f>
        <v>0</v>
      </c>
      <c r="AM8" s="196"/>
      <c r="AN8" s="196"/>
      <c r="AO8" s="196"/>
      <c r="AP8" s="196"/>
      <c r="AQ8" s="196"/>
      <c r="AS8" s="194"/>
      <c r="AT8" s="194"/>
      <c r="AU8" s="194"/>
      <c r="AV8" s="194"/>
      <c r="AW8" s="194"/>
      <c r="AX8" s="194"/>
      <c r="AY8" s="194"/>
      <c r="AZ8" s="194"/>
    </row>
    <row r="9" spans="1:52" x14ac:dyDescent="0.2">
      <c r="A9" s="141">
        <v>7</v>
      </c>
      <c r="B9" s="141" t="s">
        <v>175</v>
      </c>
      <c r="C9" s="149" t="str">
        <f t="shared" si="0"/>
        <v>00</v>
      </c>
      <c r="D9" s="149" t="str">
        <f t="shared" si="1"/>
        <v>00</v>
      </c>
      <c r="E9" s="147" t="str">
        <f t="shared" si="2"/>
        <v>900</v>
      </c>
      <c r="F9" s="129" t="str">
        <f t="shared" si="3"/>
        <v>7000.01</v>
      </c>
      <c r="G9" s="141" t="s">
        <v>176</v>
      </c>
      <c r="H9" s="193">
        <f>IFERROR(VLOOKUP(B9,[5]rptBudgetaryBudgetCrossOrganiza!$A$2:$M$1097,4,FALSE),"0")</f>
        <v>0</v>
      </c>
      <c r="I9" s="193">
        <f>IFERROR(VLOOKUP(B9,[5]rptBudgetaryBudgetCrossOrganiza!$A$2:$M$1097,6,FALSE),"0")</f>
        <v>0</v>
      </c>
      <c r="J9" s="193"/>
      <c r="K9" s="193"/>
      <c r="L9" s="193"/>
      <c r="M9" s="193">
        <f>IFERROR(VLOOKUP(B9,[5]rptBudgetaryBudgetCrossOrganiza!$A$2:$M$1097,9,FALSE),"0")</f>
        <v>0</v>
      </c>
      <c r="N9" s="193">
        <v>0</v>
      </c>
      <c r="O9" s="193"/>
      <c r="Q9" s="169">
        <v>0</v>
      </c>
      <c r="R9" s="169">
        <v>0</v>
      </c>
      <c r="S9" s="169"/>
      <c r="T9" s="169"/>
      <c r="U9" s="169"/>
      <c r="V9" s="169">
        <v>0</v>
      </c>
      <c r="W9" s="194">
        <v>0</v>
      </c>
      <c r="X9" s="194"/>
      <c r="Z9" s="171">
        <v>0</v>
      </c>
      <c r="AA9" s="171">
        <v>0</v>
      </c>
      <c r="AB9" s="171"/>
      <c r="AC9" s="171"/>
      <c r="AD9" s="171"/>
      <c r="AE9" s="171">
        <v>0</v>
      </c>
      <c r="AF9" s="195">
        <v>0</v>
      </c>
      <c r="AG9" s="195"/>
      <c r="AI9" s="173">
        <f>IFERROR(VLOOKUP(B9,[3]rptBudgetaryBudgetCrossOrganiza!$A$1:$K$607,4,FALSE),"0")</f>
        <v>0</v>
      </c>
      <c r="AJ9" s="173">
        <f>IFERROR(VLOOKUP(B9,[3]rptBudgetaryBudgetCrossOrganiza!$A$1:$K$607,6,FALSE),"0")</f>
        <v>0</v>
      </c>
      <c r="AK9" s="196">
        <v>0</v>
      </c>
      <c r="AL9" s="196">
        <f>IFERROR(VLOOKUP(B9,[4]rptBudgetaryBudgetCrossOrganiza!$A$10385:$O$11376,13,FALSE),"0")</f>
        <v>0</v>
      </c>
      <c r="AM9" s="196"/>
      <c r="AN9" s="196"/>
      <c r="AO9" s="196"/>
      <c r="AP9" s="196"/>
      <c r="AQ9" s="196"/>
      <c r="AS9" s="194"/>
      <c r="AT9" s="194"/>
      <c r="AU9" s="194"/>
      <c r="AV9" s="194"/>
      <c r="AW9" s="194"/>
      <c r="AX9" s="194"/>
      <c r="AY9" s="194"/>
      <c r="AZ9" s="194"/>
    </row>
    <row r="10" spans="1:52" x14ac:dyDescent="0.2">
      <c r="A10" s="141">
        <v>7</v>
      </c>
      <c r="B10" s="141" t="s">
        <v>177</v>
      </c>
      <c r="C10" s="149" t="str">
        <f t="shared" si="0"/>
        <v>00</v>
      </c>
      <c r="D10" s="149" t="str">
        <f t="shared" si="1"/>
        <v>00</v>
      </c>
      <c r="E10" s="147" t="str">
        <f t="shared" si="2"/>
        <v>900</v>
      </c>
      <c r="F10" s="129" t="str">
        <f t="shared" si="3"/>
        <v>7000.02</v>
      </c>
      <c r="G10" s="141" t="s">
        <v>178</v>
      </c>
      <c r="H10" s="193">
        <f>IFERROR(VLOOKUP(B10,[5]rptBudgetaryBudgetCrossOrganiza!$A$2:$M$1097,4,FALSE),"0")</f>
        <v>0</v>
      </c>
      <c r="I10" s="193">
        <f>IFERROR(VLOOKUP(B10,[5]rptBudgetaryBudgetCrossOrganiza!$A$2:$M$1097,6,FALSE),"0")</f>
        <v>45000</v>
      </c>
      <c r="J10" s="193"/>
      <c r="K10" s="193"/>
      <c r="L10" s="193"/>
      <c r="M10" s="193">
        <f>IFERROR(VLOOKUP(B10,[5]rptBudgetaryBudgetCrossOrganiza!$A$2:$M$1097,9,FALSE),"0")</f>
        <v>44012.71</v>
      </c>
      <c r="N10" s="193">
        <v>44012.71</v>
      </c>
      <c r="O10" s="193"/>
      <c r="Q10" s="169">
        <v>0</v>
      </c>
      <c r="R10" s="169">
        <v>990</v>
      </c>
      <c r="S10" s="169"/>
      <c r="T10" s="169"/>
      <c r="U10" s="169"/>
      <c r="V10" s="169">
        <v>0</v>
      </c>
      <c r="W10" s="194">
        <v>0</v>
      </c>
      <c r="X10" s="194"/>
      <c r="Z10" s="171">
        <v>0</v>
      </c>
      <c r="AA10" s="171">
        <v>34839</v>
      </c>
      <c r="AB10" s="171"/>
      <c r="AC10" s="171"/>
      <c r="AD10" s="171"/>
      <c r="AE10" s="171">
        <v>0</v>
      </c>
      <c r="AF10" s="195">
        <v>0</v>
      </c>
      <c r="AG10" s="195"/>
      <c r="AI10" s="173">
        <f>IFERROR(VLOOKUP(B10,[3]rptBudgetaryBudgetCrossOrganiza!$A$1:$K$607,4,FALSE),"0")</f>
        <v>0</v>
      </c>
      <c r="AJ10" s="173">
        <f>IFERROR(VLOOKUP(B10,[3]rptBudgetaryBudgetCrossOrganiza!$A$1:$K$607,6,FALSE),"0")</f>
        <v>45161</v>
      </c>
      <c r="AK10" s="211">
        <v>0</v>
      </c>
      <c r="AL10" s="196">
        <f>IFERROR(VLOOKUP(B10,[4]rptBudgetaryBudgetCrossOrganiza!$A$10385:$O$11376,13,FALSE),"0")</f>
        <v>0</v>
      </c>
      <c r="AM10" s="196"/>
      <c r="AN10" s="196"/>
      <c r="AO10" s="196"/>
      <c r="AP10" s="196"/>
      <c r="AQ10" s="196"/>
      <c r="AS10" s="194"/>
      <c r="AT10" s="194"/>
      <c r="AU10" s="194"/>
      <c r="AV10" s="194"/>
      <c r="AW10" s="194"/>
      <c r="AX10" s="194"/>
      <c r="AY10" s="194"/>
      <c r="AZ10" s="194"/>
    </row>
    <row r="11" spans="1:52" x14ac:dyDescent="0.2">
      <c r="A11" s="141">
        <v>7</v>
      </c>
      <c r="B11" s="141" t="s">
        <v>179</v>
      </c>
      <c r="C11" s="149" t="str">
        <f t="shared" si="0"/>
        <v>00</v>
      </c>
      <c r="D11" s="149" t="str">
        <f t="shared" si="1"/>
        <v>00</v>
      </c>
      <c r="E11" s="147" t="str">
        <f t="shared" si="2"/>
        <v>900</v>
      </c>
      <c r="F11" s="129" t="str">
        <f t="shared" si="3"/>
        <v>7000.03</v>
      </c>
      <c r="G11" s="141" t="s">
        <v>180</v>
      </c>
      <c r="H11" s="193">
        <f>IFERROR(VLOOKUP(B11,[5]rptBudgetaryBudgetCrossOrganiza!$A$2:$M$1097,4,FALSE),"0")</f>
        <v>0</v>
      </c>
      <c r="I11" s="193">
        <f>IFERROR(VLOOKUP(B11,[5]rptBudgetaryBudgetCrossOrganiza!$A$2:$M$1097,6,FALSE),"0")</f>
        <v>0</v>
      </c>
      <c r="J11" s="193"/>
      <c r="K11" s="193"/>
      <c r="L11" s="193"/>
      <c r="M11" s="193">
        <f>IFERROR(VLOOKUP(B11,[5]rptBudgetaryBudgetCrossOrganiza!$A$2:$M$1097,9,FALSE),"0")</f>
        <v>0</v>
      </c>
      <c r="N11" s="193">
        <v>0</v>
      </c>
      <c r="O11" s="193"/>
      <c r="Q11" s="169">
        <v>0</v>
      </c>
      <c r="R11" s="169">
        <v>0</v>
      </c>
      <c r="S11" s="169"/>
      <c r="T11" s="169"/>
      <c r="U11" s="169"/>
      <c r="V11" s="169">
        <v>0</v>
      </c>
      <c r="W11" s="194">
        <v>0</v>
      </c>
      <c r="X11" s="194"/>
      <c r="Z11" s="171">
        <v>0</v>
      </c>
      <c r="AA11" s="171">
        <v>0</v>
      </c>
      <c r="AB11" s="171"/>
      <c r="AC11" s="171"/>
      <c r="AD11" s="171"/>
      <c r="AE11" s="171">
        <v>0</v>
      </c>
      <c r="AF11" s="195">
        <v>0</v>
      </c>
      <c r="AG11" s="195"/>
      <c r="AI11" s="173">
        <f>IFERROR(VLOOKUP(B11,[3]rptBudgetaryBudgetCrossOrganiza!$A$1:$K$607,4,FALSE),"0")</f>
        <v>300000</v>
      </c>
      <c r="AJ11" s="173">
        <f>IFERROR(VLOOKUP(B11,[3]rptBudgetaryBudgetCrossOrganiza!$A$1:$K$607,6,FALSE),"0")</f>
        <v>300000</v>
      </c>
      <c r="AK11" s="196">
        <v>300000</v>
      </c>
      <c r="AL11" s="196">
        <f>IFERROR(VLOOKUP(B11,[4]rptBudgetaryBudgetCrossOrganiza!$A$10385:$O$11376,13,FALSE),"0")</f>
        <v>0</v>
      </c>
      <c r="AM11" s="196"/>
      <c r="AN11" s="196"/>
      <c r="AO11" s="196"/>
      <c r="AP11" s="196"/>
      <c r="AQ11" s="196"/>
      <c r="AS11" s="194"/>
      <c r="AT11" s="194"/>
      <c r="AU11" s="194"/>
      <c r="AV11" s="194"/>
      <c r="AW11" s="194"/>
      <c r="AX11" s="194"/>
      <c r="AY11" s="194"/>
      <c r="AZ11" s="194"/>
    </row>
    <row r="12" spans="1:52" x14ac:dyDescent="0.2">
      <c r="A12" s="141">
        <v>7</v>
      </c>
      <c r="B12" s="141" t="s">
        <v>181</v>
      </c>
      <c r="C12" s="149" t="str">
        <f t="shared" si="0"/>
        <v>00</v>
      </c>
      <c r="D12" s="149" t="str">
        <f t="shared" si="1"/>
        <v>00</v>
      </c>
      <c r="E12" s="147" t="str">
        <f t="shared" si="2"/>
        <v>900</v>
      </c>
      <c r="F12" s="129" t="str">
        <f t="shared" si="3"/>
        <v>7000.04</v>
      </c>
      <c r="G12" s="141" t="s">
        <v>182</v>
      </c>
      <c r="H12" s="193">
        <f>IFERROR(VLOOKUP(B12,[5]rptBudgetaryBudgetCrossOrganiza!$A$2:$M$1097,4,FALSE),"0")</f>
        <v>0</v>
      </c>
      <c r="I12" s="193">
        <f>IFERROR(VLOOKUP(B12,[5]rptBudgetaryBudgetCrossOrganiza!$A$2:$M$1097,6,FALSE),"0")</f>
        <v>82490</v>
      </c>
      <c r="J12" s="193"/>
      <c r="K12" s="193"/>
      <c r="L12" s="193"/>
      <c r="M12" s="193">
        <f>IFERROR(VLOOKUP(B12,[5]rptBudgetaryBudgetCrossOrganiza!$A$2:$M$1097,9,FALSE),"0")</f>
        <v>0</v>
      </c>
      <c r="N12" s="193">
        <v>0</v>
      </c>
      <c r="O12" s="193"/>
      <c r="Q12" s="169">
        <v>0</v>
      </c>
      <c r="R12" s="169">
        <v>1178490</v>
      </c>
      <c r="S12" s="169"/>
      <c r="T12" s="169"/>
      <c r="U12" s="169"/>
      <c r="V12" s="169">
        <v>104416.49</v>
      </c>
      <c r="W12" s="194">
        <v>104416.49</v>
      </c>
      <c r="X12" s="194"/>
      <c r="Z12" s="171">
        <v>0</v>
      </c>
      <c r="AA12" s="171">
        <v>1074075</v>
      </c>
      <c r="AB12" s="171"/>
      <c r="AC12" s="171"/>
      <c r="AD12" s="171"/>
      <c r="AE12" s="171">
        <v>39141.78</v>
      </c>
      <c r="AF12" s="195">
        <v>39141.78</v>
      </c>
      <c r="AG12" s="195"/>
      <c r="AI12" s="173">
        <f>IFERROR(VLOOKUP(B12,[3]rptBudgetaryBudgetCrossOrganiza!$A$1:$K$607,4,FALSE),"0")</f>
        <v>700000</v>
      </c>
      <c r="AJ12" s="173">
        <f>IFERROR(VLOOKUP(B12,[3]rptBudgetaryBudgetCrossOrganiza!$A$1:$K$607,6,FALSE),"0")</f>
        <v>725297</v>
      </c>
      <c r="AK12" s="196">
        <v>725297</v>
      </c>
      <c r="AL12" s="196">
        <f>IFERROR(VLOOKUP(B12,[4]rptBudgetaryBudgetCrossOrganiza!$A$10385:$O$11376,13,FALSE),"0")</f>
        <v>0</v>
      </c>
      <c r="AM12" s="196" t="s">
        <v>183</v>
      </c>
      <c r="AN12" s="196"/>
      <c r="AO12" s="196"/>
      <c r="AP12" s="196"/>
      <c r="AQ12" s="196"/>
      <c r="AS12" s="194"/>
      <c r="AT12" s="194"/>
      <c r="AU12" s="194"/>
      <c r="AV12" s="194"/>
      <c r="AW12" s="194"/>
      <c r="AX12" s="194"/>
      <c r="AY12" s="194"/>
      <c r="AZ12" s="194"/>
    </row>
    <row r="13" spans="1:52" x14ac:dyDescent="0.2">
      <c r="A13" s="141">
        <v>7</v>
      </c>
      <c r="B13" s="141" t="s">
        <v>184</v>
      </c>
      <c r="C13" s="149" t="str">
        <f t="shared" si="0"/>
        <v>00</v>
      </c>
      <c r="D13" s="149" t="str">
        <f t="shared" si="1"/>
        <v>00</v>
      </c>
      <c r="E13" s="147" t="str">
        <f t="shared" si="2"/>
        <v>900</v>
      </c>
      <c r="F13" s="129" t="str">
        <f t="shared" si="3"/>
        <v>7000.06</v>
      </c>
      <c r="G13" s="141" t="s">
        <v>185</v>
      </c>
      <c r="H13" s="193">
        <f>IFERROR(VLOOKUP(B13,[5]rptBudgetaryBudgetCrossOrganiza!$A$2:$M$1097,4,FALSE),"0")</f>
        <v>0</v>
      </c>
      <c r="I13" s="193">
        <f>IFERROR(VLOOKUP(B13,[5]rptBudgetaryBudgetCrossOrganiza!$A$2:$M$1097,6,FALSE),"0")</f>
        <v>1154727</v>
      </c>
      <c r="J13" s="193"/>
      <c r="K13" s="193"/>
      <c r="L13" s="193"/>
      <c r="M13" s="193">
        <f>IFERROR(VLOOKUP(B13,[5]rptBudgetaryBudgetCrossOrganiza!$A$2:$M$1097,9,FALSE),"0")</f>
        <v>1128896.02</v>
      </c>
      <c r="N13" s="193">
        <v>1128896.02</v>
      </c>
      <c r="O13" s="193"/>
      <c r="Q13" s="169">
        <v>0</v>
      </c>
      <c r="R13" s="169">
        <v>434840</v>
      </c>
      <c r="S13" s="169"/>
      <c r="T13" s="169"/>
      <c r="U13" s="169"/>
      <c r="V13" s="169">
        <v>255299.9</v>
      </c>
      <c r="W13" s="194">
        <v>255299.9</v>
      </c>
      <c r="X13" s="194"/>
      <c r="Z13" s="171">
        <v>0</v>
      </c>
      <c r="AA13" s="171">
        <v>2055897</v>
      </c>
      <c r="AB13" s="171"/>
      <c r="AC13" s="171"/>
      <c r="AD13" s="171"/>
      <c r="AE13" s="171">
        <v>816355.34</v>
      </c>
      <c r="AF13" s="195">
        <v>816355.34</v>
      </c>
      <c r="AG13" s="195"/>
      <c r="AI13" s="173">
        <f>IFERROR(VLOOKUP(B13,[3]rptBudgetaryBudgetCrossOrganiza!$A$1:$K$607,4,FALSE),"0")</f>
        <v>6755000</v>
      </c>
      <c r="AJ13" s="173">
        <f>IFERROR(VLOOKUP(B13,[3]rptBudgetaryBudgetCrossOrganiza!$A$1:$K$607,6,FALSE),"0")</f>
        <v>8674686</v>
      </c>
      <c r="AK13" s="212">
        <f>8674686+225000</f>
        <v>8899686</v>
      </c>
      <c r="AL13" s="196">
        <f>IFERROR(VLOOKUP(B13,[4]rptBudgetaryBudgetCrossOrganiza!$A$10385:$O$11376,13,FALSE),"0")</f>
        <v>1200966.08</v>
      </c>
      <c r="AM13" s="196" t="s">
        <v>186</v>
      </c>
      <c r="AN13" s="196"/>
      <c r="AO13" s="196"/>
      <c r="AP13" s="196"/>
      <c r="AQ13" s="196"/>
      <c r="AS13" s="194"/>
      <c r="AT13" s="194"/>
      <c r="AU13" s="194"/>
      <c r="AV13" s="194"/>
      <c r="AW13" s="194"/>
      <c r="AX13" s="194"/>
      <c r="AY13" s="194"/>
      <c r="AZ13" s="194"/>
    </row>
    <row r="14" spans="1:52" x14ac:dyDescent="0.2">
      <c r="A14" s="141">
        <v>7</v>
      </c>
      <c r="B14" s="141" t="s">
        <v>187</v>
      </c>
      <c r="C14" s="149" t="str">
        <f t="shared" si="0"/>
        <v>00</v>
      </c>
      <c r="D14" s="149" t="str">
        <f t="shared" si="1"/>
        <v>00</v>
      </c>
      <c r="E14" s="147" t="str">
        <f t="shared" si="2"/>
        <v>900</v>
      </c>
      <c r="F14" s="129" t="str">
        <f t="shared" si="3"/>
        <v>7000.07</v>
      </c>
      <c r="G14" s="141" t="s">
        <v>188</v>
      </c>
      <c r="H14" s="193">
        <f>IFERROR(VLOOKUP(B14,[5]rptBudgetaryBudgetCrossOrganiza!$A$2:$M$1097,4,FALSE),"0")</f>
        <v>0</v>
      </c>
      <c r="I14" s="193">
        <f>IFERROR(VLOOKUP(B14,[5]rptBudgetaryBudgetCrossOrganiza!$A$2:$M$1097,6,FALSE),"0")</f>
        <v>0</v>
      </c>
      <c r="J14" s="193"/>
      <c r="K14" s="193"/>
      <c r="L14" s="193"/>
      <c r="M14" s="193">
        <f>IFERROR(VLOOKUP(B14,[5]rptBudgetaryBudgetCrossOrganiza!$A$2:$M$1097,9,FALSE),"0")</f>
        <v>0</v>
      </c>
      <c r="N14" s="193">
        <v>0</v>
      </c>
      <c r="O14" s="193"/>
      <c r="Q14" s="169">
        <v>0</v>
      </c>
      <c r="R14" s="169">
        <v>0</v>
      </c>
      <c r="S14" s="169"/>
      <c r="T14" s="169"/>
      <c r="U14" s="169"/>
      <c r="V14" s="169">
        <v>0</v>
      </c>
      <c r="W14" s="194">
        <v>0</v>
      </c>
      <c r="X14" s="194"/>
      <c r="Z14" s="171">
        <v>0</v>
      </c>
      <c r="AA14" s="171">
        <v>0</v>
      </c>
      <c r="AB14" s="171"/>
      <c r="AC14" s="171"/>
      <c r="AD14" s="171"/>
      <c r="AE14" s="171">
        <v>0</v>
      </c>
      <c r="AF14" s="195">
        <v>0</v>
      </c>
      <c r="AG14" s="195"/>
      <c r="AI14" s="173">
        <f>IFERROR(VLOOKUP(B14,[3]rptBudgetaryBudgetCrossOrganiza!$A$1:$K$607,4,FALSE),"0")</f>
        <v>0</v>
      </c>
      <c r="AJ14" s="173">
        <f>IFERROR(VLOOKUP(B14,[3]rptBudgetaryBudgetCrossOrganiza!$A$1:$K$607,6,FALSE),"0")</f>
        <v>0</v>
      </c>
      <c r="AK14" s="196"/>
      <c r="AL14" s="196">
        <f>IFERROR(VLOOKUP(B14,[4]rptBudgetaryBudgetCrossOrganiza!$A$10385:$O$11376,13,FALSE),"0")</f>
        <v>0</v>
      </c>
      <c r="AM14" s="196"/>
      <c r="AN14" s="196"/>
      <c r="AO14" s="196"/>
      <c r="AP14" s="196"/>
      <c r="AQ14" s="196"/>
      <c r="AS14" s="194"/>
      <c r="AT14" s="194"/>
      <c r="AU14" s="194"/>
      <c r="AV14" s="194"/>
      <c r="AW14" s="194"/>
      <c r="AX14" s="194"/>
      <c r="AY14" s="194"/>
      <c r="AZ14" s="194"/>
    </row>
    <row r="15" spans="1:52" x14ac:dyDescent="0.2">
      <c r="A15" s="141">
        <v>7</v>
      </c>
      <c r="B15" s="141" t="s">
        <v>189</v>
      </c>
      <c r="C15" s="149" t="str">
        <f t="shared" si="0"/>
        <v>00</v>
      </c>
      <c r="D15" s="149" t="str">
        <f t="shared" si="1"/>
        <v>00</v>
      </c>
      <c r="E15" s="147" t="str">
        <f t="shared" si="2"/>
        <v>900</v>
      </c>
      <c r="F15" s="129" t="str">
        <f t="shared" si="3"/>
        <v>7000.08</v>
      </c>
      <c r="G15" s="141" t="s">
        <v>190</v>
      </c>
      <c r="H15" s="193">
        <f>IFERROR(VLOOKUP(B15,[5]rptBudgetaryBudgetCrossOrganiza!$A$2:$M$1097,4,FALSE),"0")</f>
        <v>0</v>
      </c>
      <c r="I15" s="193">
        <f>IFERROR(VLOOKUP(B15,[5]rptBudgetaryBudgetCrossOrganiza!$A$2:$M$1097,6,FALSE),"0")</f>
        <v>0</v>
      </c>
      <c r="J15" s="193"/>
      <c r="K15" s="193"/>
      <c r="L15" s="193"/>
      <c r="M15" s="193">
        <f>IFERROR(VLOOKUP(B15,[5]rptBudgetaryBudgetCrossOrganiza!$A$2:$M$1097,9,FALSE),"0")</f>
        <v>0</v>
      </c>
      <c r="N15" s="193">
        <v>0</v>
      </c>
      <c r="O15" s="193"/>
      <c r="Q15" s="169">
        <v>0</v>
      </c>
      <c r="R15" s="169">
        <v>0</v>
      </c>
      <c r="S15" s="169"/>
      <c r="T15" s="169"/>
      <c r="U15" s="169"/>
      <c r="V15" s="169">
        <v>0</v>
      </c>
      <c r="W15" s="194">
        <v>0</v>
      </c>
      <c r="X15" s="194"/>
      <c r="Z15" s="171">
        <v>0</v>
      </c>
      <c r="AA15" s="171">
        <v>0</v>
      </c>
      <c r="AB15" s="171"/>
      <c r="AC15" s="171"/>
      <c r="AD15" s="171"/>
      <c r="AE15" s="171">
        <v>0</v>
      </c>
      <c r="AF15" s="195">
        <v>0</v>
      </c>
      <c r="AG15" s="195"/>
      <c r="AI15" s="173">
        <f>IFERROR(VLOOKUP(B15,[3]rptBudgetaryBudgetCrossOrganiza!$A$1:$K$607,4,FALSE),"0")</f>
        <v>220000</v>
      </c>
      <c r="AJ15" s="173">
        <f>IFERROR(VLOOKUP(B15,[3]rptBudgetaryBudgetCrossOrganiza!$A$1:$K$607,6,FALSE),"0")</f>
        <v>220000</v>
      </c>
      <c r="AK15" s="196">
        <v>220000</v>
      </c>
      <c r="AL15" s="196">
        <f>IFERROR(VLOOKUP(B15,[4]rptBudgetaryBudgetCrossOrganiza!$A$10385:$O$11376,13,FALSE),"0")</f>
        <v>0</v>
      </c>
      <c r="AM15" s="196"/>
      <c r="AN15" s="196"/>
      <c r="AO15" s="196"/>
      <c r="AP15" s="196"/>
      <c r="AQ15" s="196"/>
      <c r="AS15" s="194"/>
      <c r="AT15" s="194"/>
      <c r="AU15" s="194"/>
      <c r="AV15" s="194"/>
      <c r="AW15" s="194"/>
      <c r="AX15" s="194"/>
      <c r="AY15" s="194"/>
      <c r="AZ15" s="194"/>
    </row>
    <row r="16" spans="1:52" x14ac:dyDescent="0.2">
      <c r="A16" s="141">
        <v>7</v>
      </c>
      <c r="B16" s="141" t="s">
        <v>191</v>
      </c>
      <c r="C16" s="149" t="str">
        <f t="shared" si="0"/>
        <v>00</v>
      </c>
      <c r="D16" s="149" t="str">
        <f t="shared" si="1"/>
        <v>00</v>
      </c>
      <c r="E16" s="147" t="str">
        <f t="shared" si="2"/>
        <v>900</v>
      </c>
      <c r="F16" s="129" t="str">
        <f t="shared" si="3"/>
        <v>7000.09</v>
      </c>
      <c r="G16" s="141" t="s">
        <v>192</v>
      </c>
      <c r="H16" s="193">
        <f>IFERROR(VLOOKUP(B16,[5]rptBudgetaryBudgetCrossOrganiza!$A$2:$M$1097,4,FALSE),"0")</f>
        <v>0</v>
      </c>
      <c r="I16" s="193">
        <f>IFERROR(VLOOKUP(B16,[5]rptBudgetaryBudgetCrossOrganiza!$A$2:$M$1097,6,FALSE),"0")</f>
        <v>13000</v>
      </c>
      <c r="J16" s="193"/>
      <c r="K16" s="193"/>
      <c r="L16" s="193"/>
      <c r="M16" s="193">
        <f>IFERROR(VLOOKUP(B16,[5]rptBudgetaryBudgetCrossOrganiza!$A$2:$M$1097,9,FALSE),"0")</f>
        <v>10250.620000000001</v>
      </c>
      <c r="N16" s="193">
        <v>10250.620000000001</v>
      </c>
      <c r="O16" s="193"/>
      <c r="Q16" s="169">
        <v>0</v>
      </c>
      <c r="R16" s="169">
        <v>2750</v>
      </c>
      <c r="S16" s="169"/>
      <c r="T16" s="169"/>
      <c r="U16" s="169"/>
      <c r="V16" s="169">
        <v>2750</v>
      </c>
      <c r="W16" s="194">
        <v>2750</v>
      </c>
      <c r="X16" s="194"/>
      <c r="Z16" s="171">
        <v>0</v>
      </c>
      <c r="AA16" s="171">
        <v>0</v>
      </c>
      <c r="AB16" s="171"/>
      <c r="AC16" s="171"/>
      <c r="AD16" s="171"/>
      <c r="AE16" s="171">
        <v>0</v>
      </c>
      <c r="AF16" s="195">
        <v>0</v>
      </c>
      <c r="AG16" s="195"/>
      <c r="AI16" s="173">
        <f>IFERROR(VLOOKUP(B16,[3]rptBudgetaryBudgetCrossOrganiza!$A$1:$K$607,4,FALSE),"0")</f>
        <v>0</v>
      </c>
      <c r="AJ16" s="173">
        <f>IFERROR(VLOOKUP(B16,[3]rptBudgetaryBudgetCrossOrganiza!$A$1:$K$607,6,FALSE),"0")</f>
        <v>0</v>
      </c>
      <c r="AK16" s="196">
        <v>0</v>
      </c>
      <c r="AL16" s="196">
        <f>IFERROR(VLOOKUP(B16,[4]rptBudgetaryBudgetCrossOrganiza!$A$10385:$O$11376,13,FALSE),"0")</f>
        <v>0</v>
      </c>
      <c r="AM16" s="196"/>
      <c r="AN16" s="196"/>
      <c r="AO16" s="196"/>
      <c r="AP16" s="196"/>
      <c r="AQ16" s="196"/>
      <c r="AS16" s="194"/>
      <c r="AT16" s="194"/>
      <c r="AU16" s="194"/>
      <c r="AV16" s="194"/>
      <c r="AW16" s="194"/>
      <c r="AX16" s="194"/>
      <c r="AY16" s="194"/>
      <c r="AZ16" s="194"/>
    </row>
    <row r="17" spans="1:52" x14ac:dyDescent="0.2">
      <c r="A17" s="141">
        <v>7</v>
      </c>
      <c r="B17" s="141" t="s">
        <v>193</v>
      </c>
      <c r="C17" s="149" t="str">
        <f t="shared" si="0"/>
        <v>00</v>
      </c>
      <c r="D17" s="149" t="str">
        <f t="shared" si="1"/>
        <v>00</v>
      </c>
      <c r="E17" s="147" t="str">
        <f t="shared" si="2"/>
        <v>900</v>
      </c>
      <c r="F17" s="129" t="str">
        <f t="shared" si="3"/>
        <v>7000.13</v>
      </c>
      <c r="G17" s="141" t="s">
        <v>194</v>
      </c>
      <c r="H17" s="193">
        <f>IFERROR(VLOOKUP(B17,[5]rptBudgetaryBudgetCrossOrganiza!$A$2:$M$1097,4,FALSE),"0")</f>
        <v>0</v>
      </c>
      <c r="I17" s="193">
        <f>IFERROR(VLOOKUP(B17,[5]rptBudgetaryBudgetCrossOrganiza!$A$2:$M$1097,6,FALSE),"0")</f>
        <v>0</v>
      </c>
      <c r="J17" s="193"/>
      <c r="K17" s="193"/>
      <c r="L17" s="193"/>
      <c r="M17" s="193">
        <f>IFERROR(VLOOKUP(B17,[5]rptBudgetaryBudgetCrossOrganiza!$A$2:$M$1097,9,FALSE),"0")</f>
        <v>0</v>
      </c>
      <c r="N17" s="193">
        <v>0</v>
      </c>
      <c r="O17" s="193"/>
      <c r="Q17" s="169">
        <v>0</v>
      </c>
      <c r="R17" s="169">
        <v>0</v>
      </c>
      <c r="S17" s="169"/>
      <c r="T17" s="169"/>
      <c r="U17" s="169"/>
      <c r="V17" s="169">
        <v>0</v>
      </c>
      <c r="W17" s="194">
        <v>0</v>
      </c>
      <c r="X17" s="194"/>
      <c r="Z17" s="171">
        <v>0</v>
      </c>
      <c r="AA17" s="171">
        <v>0</v>
      </c>
      <c r="AB17" s="171"/>
      <c r="AC17" s="171"/>
      <c r="AD17" s="171"/>
      <c r="AE17" s="171">
        <v>0</v>
      </c>
      <c r="AF17" s="195">
        <v>0</v>
      </c>
      <c r="AG17" s="195"/>
      <c r="AI17" s="173">
        <f>IFERROR(VLOOKUP(B17,[3]rptBudgetaryBudgetCrossOrganiza!$A$1:$K$607,4,FALSE),"0")</f>
        <v>0</v>
      </c>
      <c r="AJ17" s="173">
        <f>IFERROR(VLOOKUP(B17,[3]rptBudgetaryBudgetCrossOrganiza!$A$1:$K$607,6,FALSE),"0")</f>
        <v>0</v>
      </c>
      <c r="AK17" s="196">
        <v>0</v>
      </c>
      <c r="AL17" s="196">
        <f>IFERROR(VLOOKUP(B17,[4]rptBudgetaryBudgetCrossOrganiza!$A$10385:$O$11376,13,FALSE),"0")</f>
        <v>0</v>
      </c>
      <c r="AM17" s="196"/>
      <c r="AN17" s="196"/>
      <c r="AO17" s="196"/>
      <c r="AP17" s="196"/>
      <c r="AQ17" s="196"/>
      <c r="AS17" s="194"/>
      <c r="AT17" s="194"/>
      <c r="AU17" s="194"/>
      <c r="AV17" s="194"/>
      <c r="AW17" s="194"/>
      <c r="AX17" s="194"/>
      <c r="AY17" s="194"/>
      <c r="AZ17" s="194"/>
    </row>
    <row r="18" spans="1:52" x14ac:dyDescent="0.2">
      <c r="A18" s="141">
        <v>7</v>
      </c>
      <c r="B18" s="141" t="s">
        <v>195</v>
      </c>
      <c r="C18" s="149" t="str">
        <f t="shared" si="0"/>
        <v>00</v>
      </c>
      <c r="D18" s="149" t="str">
        <f t="shared" si="1"/>
        <v>00</v>
      </c>
      <c r="E18" s="147" t="str">
        <f t="shared" si="2"/>
        <v>900</v>
      </c>
      <c r="F18" s="129" t="str">
        <f t="shared" si="3"/>
        <v>7000.14</v>
      </c>
      <c r="G18" s="141" t="s">
        <v>196</v>
      </c>
      <c r="H18" s="193">
        <f>IFERROR(VLOOKUP(B18,[5]rptBudgetaryBudgetCrossOrganiza!$A$2:$M$1097,4,FALSE),"0")</f>
        <v>0</v>
      </c>
      <c r="I18" s="193">
        <f>IFERROR(VLOOKUP(B18,[5]rptBudgetaryBudgetCrossOrganiza!$A$2:$M$1097,6,FALSE),"0")</f>
        <v>0</v>
      </c>
      <c r="J18" s="193"/>
      <c r="K18" s="193"/>
      <c r="L18" s="193"/>
      <c r="M18" s="193">
        <f>IFERROR(VLOOKUP(B18,[5]rptBudgetaryBudgetCrossOrganiza!$A$2:$M$1097,9,FALSE),"0")</f>
        <v>0</v>
      </c>
      <c r="N18" s="193">
        <v>0</v>
      </c>
      <c r="O18" s="193"/>
      <c r="Q18" s="169">
        <v>0</v>
      </c>
      <c r="R18" s="169">
        <v>0</v>
      </c>
      <c r="S18" s="169"/>
      <c r="T18" s="169"/>
      <c r="U18" s="169"/>
      <c r="V18" s="169">
        <v>0</v>
      </c>
      <c r="W18" s="194">
        <v>0</v>
      </c>
      <c r="X18" s="194"/>
      <c r="Z18" s="171">
        <v>0</v>
      </c>
      <c r="AA18" s="171">
        <v>0</v>
      </c>
      <c r="AB18" s="171"/>
      <c r="AC18" s="171"/>
      <c r="AD18" s="171"/>
      <c r="AE18" s="171">
        <v>0</v>
      </c>
      <c r="AF18" s="195">
        <v>0</v>
      </c>
      <c r="AG18" s="195"/>
      <c r="AI18" s="173">
        <f>IFERROR(VLOOKUP(B18,[3]rptBudgetaryBudgetCrossOrganiza!$A$1:$K$607,4,FALSE),"0")</f>
        <v>0</v>
      </c>
      <c r="AJ18" s="173">
        <f>IFERROR(VLOOKUP(B18,[3]rptBudgetaryBudgetCrossOrganiza!$A$1:$K$607,6,FALSE),"0")</f>
        <v>0</v>
      </c>
      <c r="AK18" s="196">
        <v>0</v>
      </c>
      <c r="AL18" s="196">
        <f>IFERROR(VLOOKUP(B18,[4]rptBudgetaryBudgetCrossOrganiza!$A$10385:$O$11376,13,FALSE),"0")</f>
        <v>0</v>
      </c>
      <c r="AM18" s="196"/>
      <c r="AN18" s="196"/>
      <c r="AO18" s="196"/>
      <c r="AP18" s="196"/>
      <c r="AQ18" s="196"/>
      <c r="AS18" s="194"/>
      <c r="AT18" s="194"/>
      <c r="AU18" s="194"/>
      <c r="AV18" s="194"/>
      <c r="AW18" s="194"/>
      <c r="AX18" s="194"/>
      <c r="AY18" s="194"/>
      <c r="AZ18" s="194"/>
    </row>
    <row r="19" spans="1:52" x14ac:dyDescent="0.2">
      <c r="A19" s="141">
        <v>7</v>
      </c>
      <c r="B19" s="141" t="s">
        <v>197</v>
      </c>
      <c r="C19" s="149" t="str">
        <f t="shared" si="0"/>
        <v>00</v>
      </c>
      <c r="D19" s="149" t="str">
        <f t="shared" si="1"/>
        <v>00</v>
      </c>
      <c r="E19" s="147" t="str">
        <f t="shared" si="2"/>
        <v>900</v>
      </c>
      <c r="F19" s="129" t="str">
        <f t="shared" si="3"/>
        <v>7000.99</v>
      </c>
      <c r="G19" s="141" t="s">
        <v>198</v>
      </c>
      <c r="H19" s="193">
        <f>IFERROR(VLOOKUP(B19,[5]rptBudgetaryBudgetCrossOrganiza!$A$2:$M$1097,4,FALSE),"0")</f>
        <v>0</v>
      </c>
      <c r="I19" s="193">
        <f>IFERROR(VLOOKUP(B19,[5]rptBudgetaryBudgetCrossOrganiza!$A$2:$M$1097,6,FALSE),"0")</f>
        <v>0</v>
      </c>
      <c r="J19" s="193"/>
      <c r="K19" s="193"/>
      <c r="L19" s="193"/>
      <c r="M19" s="193">
        <f>IFERROR(VLOOKUP(B19,[5]rptBudgetaryBudgetCrossOrganiza!$A$2:$M$1097,9,FALSE),"0")</f>
        <v>0</v>
      </c>
      <c r="N19" s="193">
        <v>0</v>
      </c>
      <c r="O19" s="193"/>
      <c r="Q19" s="169">
        <v>1475</v>
      </c>
      <c r="R19" s="169">
        <v>0</v>
      </c>
      <c r="S19" s="169"/>
      <c r="T19" s="169"/>
      <c r="U19" s="169"/>
      <c r="V19" s="169">
        <v>0</v>
      </c>
      <c r="W19" s="194">
        <v>0</v>
      </c>
      <c r="X19" s="194"/>
      <c r="Z19" s="171">
        <v>6280</v>
      </c>
      <c r="AA19" s="171">
        <v>0</v>
      </c>
      <c r="AB19" s="171"/>
      <c r="AC19" s="171"/>
      <c r="AD19" s="171"/>
      <c r="AE19" s="171">
        <v>0</v>
      </c>
      <c r="AF19" s="195">
        <v>0</v>
      </c>
      <c r="AG19" s="195"/>
      <c r="AI19" s="173">
        <f>IFERROR(VLOOKUP(B19,[3]rptBudgetaryBudgetCrossOrganiza!$A$1:$K$607,4,FALSE),"0")</f>
        <v>6280</v>
      </c>
      <c r="AJ19" s="173">
        <f>IFERROR(VLOOKUP(B19,[3]rptBudgetaryBudgetCrossOrganiza!$A$1:$K$607,6,FALSE),"0")</f>
        <v>6280</v>
      </c>
      <c r="AK19" s="196">
        <v>6280</v>
      </c>
      <c r="AL19" s="196">
        <f>IFERROR(VLOOKUP(B19,[4]rptBudgetaryBudgetCrossOrganiza!$A$10385:$O$11376,13,FALSE),"0")</f>
        <v>0</v>
      </c>
      <c r="AM19" s="196"/>
      <c r="AN19" s="196"/>
      <c r="AO19" s="196"/>
      <c r="AP19" s="196"/>
      <c r="AQ19" s="196"/>
      <c r="AS19" s="194"/>
      <c r="AT19" s="194"/>
      <c r="AU19" s="194"/>
      <c r="AV19" s="194"/>
      <c r="AW19" s="194"/>
      <c r="AX19" s="194"/>
      <c r="AY19" s="194"/>
      <c r="AZ19" s="194"/>
    </row>
    <row r="20" spans="1:52" x14ac:dyDescent="0.2">
      <c r="A20" s="141">
        <v>8</v>
      </c>
      <c r="B20" s="141" t="s">
        <v>199</v>
      </c>
      <c r="C20" s="149" t="str">
        <f t="shared" si="0"/>
        <v>00</v>
      </c>
      <c r="D20" s="149" t="str">
        <f t="shared" si="1"/>
        <v>00</v>
      </c>
      <c r="E20" s="147" t="str">
        <f t="shared" si="2"/>
        <v>900</v>
      </c>
      <c r="F20" s="129" t="str">
        <f t="shared" si="3"/>
        <v>8250.01</v>
      </c>
      <c r="G20" s="141" t="s">
        <v>200</v>
      </c>
      <c r="H20" s="193">
        <f>IFERROR(VLOOKUP(B20,[5]rptBudgetaryBudgetCrossOrganiza!$A$2:$M$1097,4,FALSE),"0")</f>
        <v>0</v>
      </c>
      <c r="I20" s="193">
        <f>IFERROR(VLOOKUP(B20,[5]rptBudgetaryBudgetCrossOrganiza!$A$2:$M$1097,6,FALSE),"0")</f>
        <v>0</v>
      </c>
      <c r="J20" s="193"/>
      <c r="K20" s="193"/>
      <c r="L20" s="193"/>
      <c r="M20" s="193">
        <f>IFERROR(VLOOKUP(B20,[5]rptBudgetaryBudgetCrossOrganiza!$A$2:$M$1097,9,FALSE),"0")</f>
        <v>0</v>
      </c>
      <c r="N20" s="193">
        <v>0</v>
      </c>
      <c r="O20" s="193"/>
      <c r="Q20" s="169">
        <v>0</v>
      </c>
      <c r="R20" s="169">
        <v>0</v>
      </c>
      <c r="S20" s="169"/>
      <c r="T20" s="169"/>
      <c r="U20" s="169"/>
      <c r="V20" s="169">
        <v>0</v>
      </c>
      <c r="W20" s="194">
        <v>0</v>
      </c>
      <c r="X20" s="194"/>
      <c r="Z20" s="171">
        <v>0</v>
      </c>
      <c r="AA20" s="171">
        <v>0</v>
      </c>
      <c r="AB20" s="171"/>
      <c r="AC20" s="171"/>
      <c r="AD20" s="171"/>
      <c r="AE20" s="171">
        <v>0</v>
      </c>
      <c r="AF20" s="195">
        <v>0</v>
      </c>
      <c r="AG20" s="195"/>
      <c r="AI20" s="173">
        <f>IFERROR(VLOOKUP(B20,[3]rptBudgetaryBudgetCrossOrganiza!$A$1:$K$607,4,FALSE),"0")</f>
        <v>0</v>
      </c>
      <c r="AJ20" s="173">
        <f>IFERROR(VLOOKUP(B20,[3]rptBudgetaryBudgetCrossOrganiza!$A$1:$K$607,6,FALSE),"0")</f>
        <v>0</v>
      </c>
      <c r="AK20" s="196">
        <v>0</v>
      </c>
      <c r="AL20" s="196">
        <f>IFERROR(VLOOKUP(B20,[4]rptBudgetaryBudgetCrossOrganiza!$A$10385:$O$11376,13,FALSE),"0")</f>
        <v>0</v>
      </c>
      <c r="AM20" s="196"/>
      <c r="AN20" s="196"/>
      <c r="AO20" s="196"/>
      <c r="AP20" s="196"/>
      <c r="AQ20" s="196"/>
      <c r="AS20" s="194"/>
      <c r="AT20" s="194"/>
      <c r="AU20" s="194"/>
      <c r="AV20" s="194"/>
      <c r="AW20" s="194"/>
      <c r="AX20" s="194"/>
      <c r="AY20" s="194"/>
      <c r="AZ20" s="194"/>
    </row>
    <row r="21" spans="1:52" x14ac:dyDescent="0.2">
      <c r="A21" s="141">
        <v>8</v>
      </c>
      <c r="B21" s="141" t="s">
        <v>201</v>
      </c>
      <c r="C21" s="149" t="str">
        <f t="shared" si="0"/>
        <v>00</v>
      </c>
      <c r="D21" s="149" t="str">
        <f t="shared" si="1"/>
        <v>00</v>
      </c>
      <c r="E21" s="147" t="str">
        <f t="shared" si="2"/>
        <v>900</v>
      </c>
      <c r="F21" s="129" t="str">
        <f t="shared" si="3"/>
        <v>8250.99</v>
      </c>
      <c r="G21" s="141" t="s">
        <v>202</v>
      </c>
      <c r="H21" s="193">
        <f>IFERROR(VLOOKUP(B21,[5]rptBudgetaryBudgetCrossOrganiza!$A$2:$M$1097,4,FALSE),"0")</f>
        <v>0</v>
      </c>
      <c r="I21" s="193">
        <f>IFERROR(VLOOKUP(B21,[5]rptBudgetaryBudgetCrossOrganiza!$A$2:$M$1097,6,FALSE),"0")</f>
        <v>0</v>
      </c>
      <c r="J21" s="193"/>
      <c r="K21" s="193"/>
      <c r="L21" s="193"/>
      <c r="M21" s="193">
        <f>IFERROR(VLOOKUP(B21,[5]rptBudgetaryBudgetCrossOrganiza!$A$2:$M$1097,9,FALSE),"0")</f>
        <v>0</v>
      </c>
      <c r="N21" s="193">
        <v>0</v>
      </c>
      <c r="O21" s="193"/>
      <c r="Q21" s="169">
        <v>1096000</v>
      </c>
      <c r="R21" s="169">
        <v>0</v>
      </c>
      <c r="S21" s="169"/>
      <c r="T21" s="169"/>
      <c r="U21" s="169"/>
      <c r="V21" s="169">
        <v>0</v>
      </c>
      <c r="W21" s="194">
        <v>0</v>
      </c>
      <c r="X21" s="194"/>
      <c r="Z21" s="171">
        <v>1881000</v>
      </c>
      <c r="AA21" s="171">
        <v>0</v>
      </c>
      <c r="AB21" s="171"/>
      <c r="AC21" s="171"/>
      <c r="AD21" s="171"/>
      <c r="AE21" s="171">
        <v>0</v>
      </c>
      <c r="AF21" s="195">
        <v>0</v>
      </c>
      <c r="AG21" s="195"/>
      <c r="AI21" s="173">
        <f>IFERROR(VLOOKUP(B21,[3]rptBudgetaryBudgetCrossOrganiza!$A$1:$K$607,4,FALSE),"0")</f>
        <v>0</v>
      </c>
      <c r="AJ21" s="173">
        <f>IFERROR(VLOOKUP(B21,[3]rptBudgetaryBudgetCrossOrganiza!$A$1:$K$607,6,FALSE),"0")</f>
        <v>0</v>
      </c>
      <c r="AK21" s="196">
        <v>0</v>
      </c>
      <c r="AL21" s="196">
        <f>IFERROR(VLOOKUP(B21,[4]rptBudgetaryBudgetCrossOrganiza!$A$10385:$O$11376,13,FALSE),"0")</f>
        <v>0</v>
      </c>
      <c r="AM21" s="196"/>
      <c r="AN21" s="196"/>
      <c r="AO21" s="196"/>
      <c r="AP21" s="196"/>
      <c r="AQ21" s="196"/>
      <c r="AS21" s="194"/>
      <c r="AT21" s="194"/>
      <c r="AU21" s="194"/>
      <c r="AV21" s="194"/>
      <c r="AW21" s="194"/>
      <c r="AX21" s="194"/>
      <c r="AY21" s="194"/>
      <c r="AZ21" s="194"/>
    </row>
    <row r="22" spans="1:52" x14ac:dyDescent="0.2">
      <c r="A22" s="141">
        <v>8</v>
      </c>
      <c r="B22" s="141" t="s">
        <v>203</v>
      </c>
      <c r="C22" s="149" t="str">
        <f t="shared" si="0"/>
        <v>00</v>
      </c>
      <c r="D22" s="149" t="str">
        <f t="shared" si="1"/>
        <v>00</v>
      </c>
      <c r="E22" s="147" t="str">
        <f t="shared" si="2"/>
        <v>900</v>
      </c>
      <c r="F22" s="129" t="str">
        <f t="shared" si="3"/>
        <v>8450.01</v>
      </c>
      <c r="G22" s="141" t="s">
        <v>204</v>
      </c>
      <c r="H22" s="193">
        <f>IFERROR(VLOOKUP(B22,[5]rptBudgetaryBudgetCrossOrganiza!$A$2:$M$1097,4,FALSE),"0")</f>
        <v>0</v>
      </c>
      <c r="I22" s="193">
        <f>IFERROR(VLOOKUP(B22,[5]rptBudgetaryBudgetCrossOrganiza!$A$2:$M$1097,6,FALSE),"0")</f>
        <v>0</v>
      </c>
      <c r="J22" s="193"/>
      <c r="K22" s="193"/>
      <c r="L22" s="193"/>
      <c r="M22" s="193">
        <f>IFERROR(VLOOKUP(B22,[5]rptBudgetaryBudgetCrossOrganiza!$A$2:$M$1097,9,FALSE),"0")</f>
        <v>0</v>
      </c>
      <c r="N22" s="193">
        <v>0</v>
      </c>
      <c r="O22" s="193"/>
      <c r="Q22" s="169">
        <v>0</v>
      </c>
      <c r="R22" s="169">
        <v>0</v>
      </c>
      <c r="S22" s="169"/>
      <c r="T22" s="169"/>
      <c r="U22" s="169"/>
      <c r="V22" s="169">
        <v>0</v>
      </c>
      <c r="W22" s="194">
        <v>0</v>
      </c>
      <c r="X22" s="194"/>
      <c r="Z22" s="171">
        <v>0</v>
      </c>
      <c r="AA22" s="171">
        <v>0</v>
      </c>
      <c r="AB22" s="171"/>
      <c r="AC22" s="171"/>
      <c r="AD22" s="171"/>
      <c r="AE22" s="171">
        <v>0</v>
      </c>
      <c r="AF22" s="195">
        <v>0</v>
      </c>
      <c r="AG22" s="195"/>
      <c r="AI22" s="173">
        <f>IFERROR(VLOOKUP(B22,[3]rptBudgetaryBudgetCrossOrganiza!$A$1:$K$607,4,FALSE),"0")</f>
        <v>0</v>
      </c>
      <c r="AJ22" s="173">
        <f>IFERROR(VLOOKUP(B22,[3]rptBudgetaryBudgetCrossOrganiza!$A$1:$K$607,6,FALSE),"0")</f>
        <v>0</v>
      </c>
      <c r="AK22" s="196">
        <f>AJ22</f>
        <v>0</v>
      </c>
      <c r="AL22" s="196">
        <f>IFERROR(VLOOKUP(B22,[4]rptBudgetaryBudgetCrossOrganiza!$A$10385:$O$11376,13,FALSE),"0")</f>
        <v>0</v>
      </c>
      <c r="AM22" s="196"/>
      <c r="AN22" s="196"/>
      <c r="AO22" s="196"/>
      <c r="AP22" s="196"/>
      <c r="AQ22" s="196"/>
      <c r="AS22" s="194"/>
      <c r="AT22" s="194"/>
      <c r="AU22" s="194"/>
      <c r="AV22" s="194"/>
      <c r="AW22" s="194"/>
      <c r="AX22" s="194"/>
      <c r="AY22" s="194"/>
      <c r="AZ22" s="194"/>
    </row>
    <row r="23" spans="1:52" x14ac:dyDescent="0.2">
      <c r="A23" s="141">
        <v>99</v>
      </c>
      <c r="B23" s="141" t="s">
        <v>205</v>
      </c>
      <c r="C23" s="149" t="str">
        <f t="shared" si="0"/>
        <v>00</v>
      </c>
      <c r="D23" s="149" t="str">
        <f t="shared" si="1"/>
        <v>00</v>
      </c>
      <c r="E23" s="147" t="str">
        <f t="shared" si="2"/>
        <v>900</v>
      </c>
      <c r="F23" s="129" t="str">
        <f t="shared" si="3"/>
        <v>9888.01</v>
      </c>
      <c r="G23" s="141" t="s">
        <v>206</v>
      </c>
      <c r="H23" s="193">
        <f>IFERROR(VLOOKUP(B23,[5]rptBudgetaryBudgetCrossOrganiza!$A$2:$M$1097,4,FALSE),"0")</f>
        <v>0</v>
      </c>
      <c r="I23" s="193">
        <f>IFERROR(VLOOKUP(B23,[5]rptBudgetaryBudgetCrossOrganiza!$A$2:$M$1097,6,FALSE),"0")</f>
        <v>0</v>
      </c>
      <c r="J23" s="193"/>
      <c r="K23" s="193"/>
      <c r="L23" s="193"/>
      <c r="M23" s="193">
        <f>IFERROR(VLOOKUP(B23,[5]rptBudgetaryBudgetCrossOrganiza!$A$2:$M$1097,9,FALSE),"0")</f>
        <v>-1204449.6399999999</v>
      </c>
      <c r="N23" s="193">
        <v>-1204449.6399999999</v>
      </c>
      <c r="O23" s="193"/>
      <c r="Q23" s="169">
        <v>0</v>
      </c>
      <c r="R23" s="169">
        <v>0</v>
      </c>
      <c r="S23" s="169"/>
      <c r="T23" s="169"/>
      <c r="U23" s="169"/>
      <c r="V23" s="169">
        <v>-271930.87</v>
      </c>
      <c r="W23" s="194">
        <v>-271930.87</v>
      </c>
      <c r="X23" s="194"/>
      <c r="Z23" s="171">
        <v>0</v>
      </c>
      <c r="AA23" s="171">
        <v>0</v>
      </c>
      <c r="AB23" s="171"/>
      <c r="AC23" s="171"/>
      <c r="AD23" s="171"/>
      <c r="AE23" s="171">
        <v>0</v>
      </c>
      <c r="AF23" s="195">
        <v>0</v>
      </c>
      <c r="AG23" s="195"/>
      <c r="AI23" s="173">
        <f>IFERROR(VLOOKUP(B23,[3]rptBudgetaryBudgetCrossOrganiza!$A$1:$K$607,4,FALSE),"0")</f>
        <v>0</v>
      </c>
      <c r="AJ23" s="173">
        <f>IFERROR(VLOOKUP(B23,[3]rptBudgetaryBudgetCrossOrganiza!$A$1:$K$607,6,FALSE),"0")</f>
        <v>0</v>
      </c>
      <c r="AK23" s="196">
        <f t="shared" ref="AK23:AK86" si="4">AJ23</f>
        <v>0</v>
      </c>
      <c r="AL23" s="196">
        <f>IFERROR(VLOOKUP(B23,[4]rptBudgetaryBudgetCrossOrganiza!$A$10385:$O$11376,13,FALSE),"0")</f>
        <v>0</v>
      </c>
      <c r="AM23" s="196"/>
      <c r="AN23" s="196"/>
      <c r="AO23" s="196"/>
      <c r="AP23" s="196"/>
      <c r="AQ23" s="196"/>
      <c r="AS23" s="194"/>
      <c r="AT23" s="194"/>
      <c r="AU23" s="194"/>
      <c r="AV23" s="194"/>
      <c r="AW23" s="194"/>
      <c r="AX23" s="194"/>
      <c r="AY23" s="194"/>
      <c r="AZ23" s="194"/>
    </row>
    <row r="24" spans="1:52" x14ac:dyDescent="0.2">
      <c r="A24" s="141">
        <v>99</v>
      </c>
      <c r="B24" s="141" t="s">
        <v>207</v>
      </c>
      <c r="C24" s="149" t="str">
        <f t="shared" si="0"/>
        <v>00</v>
      </c>
      <c r="D24" s="149" t="str">
        <f t="shared" si="1"/>
        <v>00</v>
      </c>
      <c r="E24" s="147" t="str">
        <f t="shared" si="2"/>
        <v>900</v>
      </c>
      <c r="F24" s="129" t="str">
        <f t="shared" si="3"/>
        <v>9888.03</v>
      </c>
      <c r="G24" s="141" t="s">
        <v>208</v>
      </c>
      <c r="H24" s="193">
        <f>IFERROR(VLOOKUP(B24,[5]rptBudgetaryBudgetCrossOrganiza!$A$2:$M$1097,4,FALSE),"0")</f>
        <v>0</v>
      </c>
      <c r="I24" s="193">
        <f>IFERROR(VLOOKUP(B24,[5]rptBudgetaryBudgetCrossOrganiza!$A$2:$M$1097,6,FALSE),"0")</f>
        <v>0</v>
      </c>
      <c r="J24" s="193"/>
      <c r="K24" s="193"/>
      <c r="L24" s="193"/>
      <c r="M24" s="193">
        <f>IFERROR(VLOOKUP(B24,[5]rptBudgetaryBudgetCrossOrganiza!$A$2:$M$1097,9,FALSE),"0")</f>
        <v>19235.740000000002</v>
      </c>
      <c r="N24" s="193">
        <v>19235.740000000002</v>
      </c>
      <c r="O24" s="193"/>
      <c r="Q24" s="169">
        <v>0</v>
      </c>
      <c r="R24" s="169">
        <v>0</v>
      </c>
      <c r="S24" s="169"/>
      <c r="T24" s="169"/>
      <c r="U24" s="169"/>
      <c r="V24" s="169">
        <v>0</v>
      </c>
      <c r="W24" s="194">
        <v>0</v>
      </c>
      <c r="X24" s="194"/>
      <c r="Z24" s="171">
        <v>0</v>
      </c>
      <c r="AA24" s="171">
        <v>0</v>
      </c>
      <c r="AB24" s="171"/>
      <c r="AC24" s="171"/>
      <c r="AD24" s="171"/>
      <c r="AE24" s="171">
        <v>0</v>
      </c>
      <c r="AF24" s="195">
        <v>0</v>
      </c>
      <c r="AG24" s="195"/>
      <c r="AI24" s="173">
        <f>IFERROR(VLOOKUP(B24,[3]rptBudgetaryBudgetCrossOrganiza!$A$1:$K$607,4,FALSE),"0")</f>
        <v>0</v>
      </c>
      <c r="AJ24" s="173">
        <f>IFERROR(VLOOKUP(B24,[3]rptBudgetaryBudgetCrossOrganiza!$A$1:$K$607,6,FALSE),"0")</f>
        <v>0</v>
      </c>
      <c r="AK24" s="196">
        <f t="shared" si="4"/>
        <v>0</v>
      </c>
      <c r="AL24" s="196">
        <f>IFERROR(VLOOKUP(B24,[4]rptBudgetaryBudgetCrossOrganiza!$A$10385:$O$11376,13,FALSE),"0")</f>
        <v>0</v>
      </c>
      <c r="AM24" s="196"/>
      <c r="AN24" s="196"/>
      <c r="AO24" s="196"/>
      <c r="AP24" s="196"/>
      <c r="AQ24" s="196"/>
      <c r="AS24" s="194"/>
      <c r="AT24" s="194"/>
      <c r="AU24" s="194"/>
      <c r="AV24" s="194"/>
      <c r="AW24" s="194"/>
      <c r="AX24" s="194"/>
      <c r="AY24" s="194"/>
      <c r="AZ24" s="194"/>
    </row>
    <row r="25" spans="1:52" x14ac:dyDescent="0.2">
      <c r="A25" s="141">
        <v>99</v>
      </c>
      <c r="B25" s="141" t="s">
        <v>209</v>
      </c>
      <c r="C25" s="149" t="str">
        <f t="shared" si="0"/>
        <v>00</v>
      </c>
      <c r="D25" s="149" t="str">
        <f t="shared" si="1"/>
        <v>00</v>
      </c>
      <c r="E25" s="147" t="str">
        <f t="shared" si="2"/>
        <v>900</v>
      </c>
      <c r="F25" s="129" t="str">
        <f t="shared" si="3"/>
        <v>9888.04</v>
      </c>
      <c r="G25" s="141" t="s">
        <v>210</v>
      </c>
      <c r="H25" s="193">
        <f>IFERROR(VLOOKUP(B25,[5]rptBudgetaryBudgetCrossOrganiza!$A$2:$M$1097,4,FALSE),"0")</f>
        <v>0</v>
      </c>
      <c r="I25" s="193">
        <f>IFERROR(VLOOKUP(B25,[5]rptBudgetaryBudgetCrossOrganiza!$A$2:$M$1097,6,FALSE),"0")</f>
        <v>0</v>
      </c>
      <c r="J25" s="193"/>
      <c r="K25" s="193"/>
      <c r="L25" s="193"/>
      <c r="M25" s="193">
        <f>IFERROR(VLOOKUP(B25,[5]rptBudgetaryBudgetCrossOrganiza!$A$2:$M$1097,9,FALSE),"0")</f>
        <v>0</v>
      </c>
      <c r="N25" s="193">
        <v>0</v>
      </c>
      <c r="O25" s="193"/>
      <c r="Q25" s="169">
        <v>0</v>
      </c>
      <c r="R25" s="169">
        <v>0</v>
      </c>
      <c r="S25" s="169"/>
      <c r="T25" s="169"/>
      <c r="U25" s="169"/>
      <c r="V25" s="169">
        <v>0</v>
      </c>
      <c r="W25" s="194">
        <v>0</v>
      </c>
      <c r="X25" s="194"/>
      <c r="Z25" s="171">
        <v>0</v>
      </c>
      <c r="AA25" s="171">
        <v>0</v>
      </c>
      <c r="AB25" s="171"/>
      <c r="AC25" s="171"/>
      <c r="AD25" s="171"/>
      <c r="AE25" s="171">
        <v>0</v>
      </c>
      <c r="AF25" s="195">
        <v>0</v>
      </c>
      <c r="AG25" s="195"/>
      <c r="AI25" s="173">
        <f>IFERROR(VLOOKUP(B25,[3]rptBudgetaryBudgetCrossOrganiza!$A$1:$K$607,4,FALSE),"0")</f>
        <v>0</v>
      </c>
      <c r="AJ25" s="173">
        <f>IFERROR(VLOOKUP(B25,[3]rptBudgetaryBudgetCrossOrganiza!$A$1:$K$607,6,FALSE),"0")</f>
        <v>0</v>
      </c>
      <c r="AK25" s="196">
        <f t="shared" si="4"/>
        <v>0</v>
      </c>
      <c r="AL25" s="196">
        <f>IFERROR(VLOOKUP(B25,[4]rptBudgetaryBudgetCrossOrganiza!$A$10385:$O$11376,13,FALSE),"0")</f>
        <v>0</v>
      </c>
      <c r="AM25" s="196"/>
      <c r="AN25" s="196"/>
      <c r="AO25" s="196"/>
      <c r="AP25" s="196"/>
      <c r="AQ25" s="196"/>
      <c r="AS25" s="194"/>
      <c r="AT25" s="194"/>
      <c r="AU25" s="194"/>
      <c r="AV25" s="194"/>
      <c r="AW25" s="194"/>
      <c r="AX25" s="194"/>
      <c r="AY25" s="194"/>
      <c r="AZ25" s="194"/>
    </row>
    <row r="26" spans="1:52" x14ac:dyDescent="0.2">
      <c r="A26" s="141">
        <v>99</v>
      </c>
      <c r="B26" s="141" t="s">
        <v>211</v>
      </c>
      <c r="C26" s="149" t="str">
        <f t="shared" si="0"/>
        <v>00</v>
      </c>
      <c r="D26" s="149" t="str">
        <f t="shared" si="1"/>
        <v>00</v>
      </c>
      <c r="E26" s="147" t="str">
        <f t="shared" si="2"/>
        <v>900</v>
      </c>
      <c r="F26" s="129" t="str">
        <f t="shared" si="3"/>
        <v>9888.05</v>
      </c>
      <c r="G26" s="141" t="s">
        <v>212</v>
      </c>
      <c r="H26" s="193">
        <f>IFERROR(VLOOKUP(B26,[5]rptBudgetaryBudgetCrossOrganiza!$A$2:$M$1097,4,FALSE),"0")</f>
        <v>0</v>
      </c>
      <c r="I26" s="193">
        <f>IFERROR(VLOOKUP(B26,[5]rptBudgetaryBudgetCrossOrganiza!$A$2:$M$1097,6,FALSE),"0")</f>
        <v>0</v>
      </c>
      <c r="J26" s="193"/>
      <c r="K26" s="193"/>
      <c r="L26" s="193"/>
      <c r="M26" s="193">
        <f>IFERROR(VLOOKUP(B26,[5]rptBudgetaryBudgetCrossOrganiza!$A$2:$M$1097,9,FALSE),"0")</f>
        <v>0</v>
      </c>
      <c r="N26" s="193">
        <v>0</v>
      </c>
      <c r="O26" s="193">
        <f t="shared" ref="O26:O43" si="5">N26-I26</f>
        <v>0</v>
      </c>
      <c r="Q26" s="169">
        <v>0</v>
      </c>
      <c r="R26" s="169">
        <v>0</v>
      </c>
      <c r="S26" s="169"/>
      <c r="T26" s="169"/>
      <c r="U26" s="169"/>
      <c r="V26" s="169">
        <v>0</v>
      </c>
      <c r="W26" s="194">
        <v>0</v>
      </c>
      <c r="X26" s="194">
        <f t="shared" ref="X26:X41" si="6">W26-R26</f>
        <v>0</v>
      </c>
      <c r="Z26" s="171">
        <v>0</v>
      </c>
      <c r="AA26" s="171">
        <v>0</v>
      </c>
      <c r="AB26" s="171"/>
      <c r="AC26" s="171"/>
      <c r="AD26" s="171"/>
      <c r="AE26" s="171">
        <v>0</v>
      </c>
      <c r="AF26" s="195">
        <v>0</v>
      </c>
      <c r="AG26" s="195">
        <f t="shared" ref="AG26:AG40" si="7">AF26-AA26</f>
        <v>0</v>
      </c>
      <c r="AI26" s="173">
        <f>IFERROR(VLOOKUP(B26,[3]rptBudgetaryBudgetCrossOrganiza!$A$1:$K$607,4,FALSE),"0")</f>
        <v>0</v>
      </c>
      <c r="AJ26" s="173">
        <f>IFERROR(VLOOKUP(B26,[3]rptBudgetaryBudgetCrossOrganiza!$A$1:$K$607,6,FALSE),"0")</f>
        <v>0</v>
      </c>
      <c r="AK26" s="196">
        <f t="shared" si="4"/>
        <v>0</v>
      </c>
      <c r="AL26" s="196">
        <f>IFERROR(VLOOKUP(B26,[4]rptBudgetaryBudgetCrossOrganiza!$A$10385:$O$11376,13,FALSE),"0")</f>
        <v>0</v>
      </c>
      <c r="AM26" s="196"/>
      <c r="AN26" s="196"/>
      <c r="AO26" s="196"/>
      <c r="AP26" s="196"/>
      <c r="AQ26" s="196">
        <f t="shared" ref="AQ26:AQ43" si="8">AP26-AJ26</f>
        <v>0</v>
      </c>
      <c r="AS26" s="194"/>
      <c r="AT26" s="194"/>
      <c r="AU26" s="194"/>
      <c r="AV26" s="194"/>
      <c r="AW26" s="194"/>
      <c r="AX26" s="194"/>
      <c r="AY26" s="194"/>
      <c r="AZ26" s="194">
        <f t="shared" ref="AZ26:AZ40" si="9">AY26-AT26</f>
        <v>0</v>
      </c>
    </row>
    <row r="27" spans="1:52" x14ac:dyDescent="0.2">
      <c r="A27" s="197">
        <v>4</v>
      </c>
      <c r="B27" s="141" t="s">
        <v>213</v>
      </c>
      <c r="C27" s="149" t="str">
        <f t="shared" si="0"/>
        <v>05</v>
      </c>
      <c r="D27" s="149" t="str">
        <f t="shared" si="1"/>
        <v>00</v>
      </c>
      <c r="E27" s="147" t="str">
        <f t="shared" si="2"/>
        <v>150</v>
      </c>
      <c r="F27" s="129" t="str">
        <f t="shared" si="3"/>
        <v>5000.01</v>
      </c>
      <c r="G27" s="141" t="s">
        <v>214</v>
      </c>
      <c r="H27" s="193">
        <f>IFERROR(VLOOKUP(B27,[5]rptBudgetaryBudgetCrossOrganiza!$A$2:$M$1097,4,FALSE),"0")</f>
        <v>38320</v>
      </c>
      <c r="I27" s="193">
        <f>IFERROR(VLOOKUP(B27,[5]rptBudgetaryBudgetCrossOrganiza!$A$2:$M$1097,6,FALSE),"0")</f>
        <v>50420</v>
      </c>
      <c r="J27" s="193"/>
      <c r="K27" s="193"/>
      <c r="L27" s="193"/>
      <c r="M27" s="193">
        <f>IFERROR(VLOOKUP(B27,[5]rptBudgetaryBudgetCrossOrganiza!$A$2:$M$1097,9,FALSE),"0")</f>
        <v>41184.19</v>
      </c>
      <c r="N27" s="193">
        <v>41184.19</v>
      </c>
      <c r="O27" s="193">
        <f t="shared" si="5"/>
        <v>-9235.8099999999977</v>
      </c>
      <c r="Q27" s="169">
        <v>39805</v>
      </c>
      <c r="R27" s="169">
        <v>39805</v>
      </c>
      <c r="S27" s="169"/>
      <c r="T27" s="169"/>
      <c r="U27" s="169"/>
      <c r="V27" s="169">
        <v>49210.879999999997</v>
      </c>
      <c r="W27" s="194">
        <v>49210.879999999997</v>
      </c>
      <c r="X27" s="194">
        <f t="shared" si="6"/>
        <v>9405.8799999999974</v>
      </c>
      <c r="Z27" s="171">
        <v>41255</v>
      </c>
      <c r="AA27" s="171">
        <v>58588</v>
      </c>
      <c r="AB27" s="171"/>
      <c r="AC27" s="171"/>
      <c r="AD27" s="171"/>
      <c r="AE27" s="171">
        <v>26685.84</v>
      </c>
      <c r="AF27" s="195">
        <v>26685.84</v>
      </c>
      <c r="AG27" s="195">
        <f t="shared" si="7"/>
        <v>-31902.16</v>
      </c>
      <c r="AI27" s="173">
        <f>IFERROR(VLOOKUP(B27,[3]rptBudgetaryBudgetCrossOrganiza!$A$1:$K$607,4,FALSE),"0")</f>
        <v>42493</v>
      </c>
      <c r="AJ27" s="173">
        <f>IFERROR(VLOOKUP(B27,[3]rptBudgetaryBudgetCrossOrganiza!$A$1:$K$607,6,FALSE),"0")</f>
        <v>42493</v>
      </c>
      <c r="AK27" s="196">
        <f t="shared" si="4"/>
        <v>42493</v>
      </c>
      <c r="AL27" s="196">
        <f>IFERROR(VLOOKUP(B27,[4]rptBudgetaryBudgetCrossOrganiza!$A$10385:$O$11376,13,FALSE),"0")</f>
        <v>5927.54</v>
      </c>
      <c r="AM27" s="196"/>
      <c r="AN27" s="196"/>
      <c r="AO27" s="196"/>
      <c r="AP27" s="196"/>
      <c r="AQ27" s="196">
        <f t="shared" si="8"/>
        <v>-42493</v>
      </c>
      <c r="AS27" s="194"/>
      <c r="AT27" s="194"/>
      <c r="AU27" s="194"/>
      <c r="AV27" s="194"/>
      <c r="AW27" s="194"/>
      <c r="AX27" s="194"/>
      <c r="AY27" s="194"/>
      <c r="AZ27" s="194">
        <f t="shared" si="9"/>
        <v>0</v>
      </c>
    </row>
    <row r="28" spans="1:52" x14ac:dyDescent="0.2">
      <c r="A28" s="197">
        <v>4</v>
      </c>
      <c r="B28" s="141" t="s">
        <v>215</v>
      </c>
      <c r="C28" s="149" t="str">
        <f t="shared" si="0"/>
        <v>05</v>
      </c>
      <c r="D28" s="149" t="str">
        <f t="shared" si="1"/>
        <v>00</v>
      </c>
      <c r="E28" s="147" t="str">
        <f t="shared" si="2"/>
        <v>150</v>
      </c>
      <c r="F28" s="129" t="str">
        <f t="shared" si="3"/>
        <v>5000.02</v>
      </c>
      <c r="G28" s="141" t="s">
        <v>216</v>
      </c>
      <c r="H28" s="193">
        <f>IFERROR(VLOOKUP(B28,[5]rptBudgetaryBudgetCrossOrganiza!$A$2:$M$1097,4,FALSE),"0")</f>
        <v>0</v>
      </c>
      <c r="I28" s="193">
        <f>IFERROR(VLOOKUP(B28,[5]rptBudgetaryBudgetCrossOrganiza!$A$2:$M$1097,6,FALSE),"0")</f>
        <v>0</v>
      </c>
      <c r="J28" s="193"/>
      <c r="K28" s="193"/>
      <c r="L28" s="193"/>
      <c r="M28" s="193">
        <f>IFERROR(VLOOKUP(B28,[5]rptBudgetaryBudgetCrossOrganiza!$A$2:$M$1097,9,FALSE),"0")</f>
        <v>0</v>
      </c>
      <c r="N28" s="193">
        <v>0</v>
      </c>
      <c r="O28" s="193">
        <f t="shared" si="5"/>
        <v>0</v>
      </c>
      <c r="Q28" s="169">
        <v>0</v>
      </c>
      <c r="R28" s="169">
        <v>0</v>
      </c>
      <c r="S28" s="169"/>
      <c r="T28" s="169"/>
      <c r="U28" s="169"/>
      <c r="V28" s="169">
        <v>0</v>
      </c>
      <c r="W28" s="194">
        <v>0</v>
      </c>
      <c r="X28" s="194">
        <f t="shared" si="6"/>
        <v>0</v>
      </c>
      <c r="Z28" s="171">
        <v>0</v>
      </c>
      <c r="AA28" s="171">
        <v>0</v>
      </c>
      <c r="AB28" s="171"/>
      <c r="AC28" s="171"/>
      <c r="AD28" s="171"/>
      <c r="AE28" s="171">
        <v>0</v>
      </c>
      <c r="AF28" s="195">
        <v>0</v>
      </c>
      <c r="AG28" s="195">
        <f t="shared" si="7"/>
        <v>0</v>
      </c>
      <c r="AI28" s="173">
        <f>IFERROR(VLOOKUP(B28,[3]rptBudgetaryBudgetCrossOrganiza!$A$1:$K$607,4,FALSE),"0")</f>
        <v>0</v>
      </c>
      <c r="AJ28" s="173">
        <f>IFERROR(VLOOKUP(B28,[3]rptBudgetaryBudgetCrossOrganiza!$A$1:$K$607,6,FALSE),"0")</f>
        <v>0</v>
      </c>
      <c r="AK28" s="196">
        <f t="shared" si="4"/>
        <v>0</v>
      </c>
      <c r="AL28" s="196">
        <f>IFERROR(VLOOKUP(B28,[4]rptBudgetaryBudgetCrossOrganiza!$A$10385:$O$11376,13,FALSE),"0")</f>
        <v>0</v>
      </c>
      <c r="AM28" s="196"/>
      <c r="AN28" s="196"/>
      <c r="AO28" s="196"/>
      <c r="AP28" s="196"/>
      <c r="AQ28" s="196">
        <f t="shared" si="8"/>
        <v>0</v>
      </c>
      <c r="AS28" s="194"/>
      <c r="AT28" s="194"/>
      <c r="AU28" s="194"/>
      <c r="AV28" s="194"/>
      <c r="AW28" s="194"/>
      <c r="AX28" s="194"/>
      <c r="AY28" s="194"/>
      <c r="AZ28" s="194">
        <f t="shared" si="9"/>
        <v>0</v>
      </c>
    </row>
    <row r="29" spans="1:52" x14ac:dyDescent="0.2">
      <c r="A29" s="197">
        <v>4</v>
      </c>
      <c r="B29" s="141" t="s">
        <v>217</v>
      </c>
      <c r="C29" s="149" t="str">
        <f t="shared" si="0"/>
        <v>05</v>
      </c>
      <c r="D29" s="149" t="str">
        <f t="shared" si="1"/>
        <v>00</v>
      </c>
      <c r="E29" s="147" t="str">
        <f t="shared" si="2"/>
        <v>150</v>
      </c>
      <c r="F29" s="129" t="str">
        <f t="shared" si="3"/>
        <v>5000.03</v>
      </c>
      <c r="G29" s="141" t="s">
        <v>218</v>
      </c>
      <c r="H29" s="193">
        <f>IFERROR(VLOOKUP(B29,[5]rptBudgetaryBudgetCrossOrganiza!$A$2:$M$1097,4,FALSE),"0")</f>
        <v>0</v>
      </c>
      <c r="I29" s="193">
        <f>IFERROR(VLOOKUP(B29,[5]rptBudgetaryBudgetCrossOrganiza!$A$2:$M$1097,6,FALSE),"0")</f>
        <v>0</v>
      </c>
      <c r="J29" s="193"/>
      <c r="K29" s="193"/>
      <c r="L29" s="193"/>
      <c r="M29" s="193">
        <f>IFERROR(VLOOKUP(B29,[5]rptBudgetaryBudgetCrossOrganiza!$A$2:$M$1097,9,FALSE),"0")</f>
        <v>0</v>
      </c>
      <c r="N29" s="193">
        <v>0</v>
      </c>
      <c r="O29" s="193">
        <f t="shared" si="5"/>
        <v>0</v>
      </c>
      <c r="Q29" s="169">
        <v>0</v>
      </c>
      <c r="R29" s="169">
        <v>0</v>
      </c>
      <c r="S29" s="169"/>
      <c r="T29" s="169"/>
      <c r="U29" s="169"/>
      <c r="V29" s="169">
        <v>0</v>
      </c>
      <c r="W29" s="194">
        <v>0</v>
      </c>
      <c r="X29" s="194">
        <f t="shared" si="6"/>
        <v>0</v>
      </c>
      <c r="Z29" s="171">
        <v>0</v>
      </c>
      <c r="AA29" s="171">
        <v>0</v>
      </c>
      <c r="AB29" s="171"/>
      <c r="AC29" s="171"/>
      <c r="AD29" s="171"/>
      <c r="AE29" s="171">
        <v>0</v>
      </c>
      <c r="AF29" s="195">
        <v>0</v>
      </c>
      <c r="AG29" s="195">
        <f t="shared" si="7"/>
        <v>0</v>
      </c>
      <c r="AI29" s="173">
        <f>IFERROR(VLOOKUP(B29,[3]rptBudgetaryBudgetCrossOrganiza!$A$1:$K$607,4,FALSE),"0")</f>
        <v>0</v>
      </c>
      <c r="AJ29" s="173">
        <f>IFERROR(VLOOKUP(B29,[3]rptBudgetaryBudgetCrossOrganiza!$A$1:$K$607,6,FALSE),"0")</f>
        <v>0</v>
      </c>
      <c r="AK29" s="196">
        <f t="shared" si="4"/>
        <v>0</v>
      </c>
      <c r="AL29" s="196">
        <f>IFERROR(VLOOKUP(B29,[4]rptBudgetaryBudgetCrossOrganiza!$A$10385:$O$11376,13,FALSE),"0")</f>
        <v>0</v>
      </c>
      <c r="AM29" s="196"/>
      <c r="AN29" s="196"/>
      <c r="AO29" s="196"/>
      <c r="AP29" s="196"/>
      <c r="AQ29" s="196">
        <f t="shared" si="8"/>
        <v>0</v>
      </c>
      <c r="AS29" s="194"/>
      <c r="AT29" s="194"/>
      <c r="AU29" s="194"/>
      <c r="AV29" s="194"/>
      <c r="AW29" s="194"/>
      <c r="AX29" s="194"/>
      <c r="AY29" s="194"/>
      <c r="AZ29" s="194">
        <f t="shared" si="9"/>
        <v>0</v>
      </c>
    </row>
    <row r="30" spans="1:52" x14ac:dyDescent="0.2">
      <c r="A30" s="197">
        <v>4</v>
      </c>
      <c r="B30" s="141" t="s">
        <v>219</v>
      </c>
      <c r="C30" s="149" t="str">
        <f t="shared" si="0"/>
        <v>05</v>
      </c>
      <c r="D30" s="149" t="str">
        <f t="shared" si="1"/>
        <v>00</v>
      </c>
      <c r="E30" s="147" t="str">
        <f t="shared" si="2"/>
        <v>150</v>
      </c>
      <c r="F30" s="129" t="str">
        <f t="shared" si="3"/>
        <v>5000.04</v>
      </c>
      <c r="G30" s="141" t="s">
        <v>220</v>
      </c>
      <c r="H30" s="193">
        <f>IFERROR(VLOOKUP(B30,[5]rptBudgetaryBudgetCrossOrganiza!$A$2:$M$1097,4,FALSE),"0")</f>
        <v>0</v>
      </c>
      <c r="I30" s="193">
        <f>IFERROR(VLOOKUP(B30,[5]rptBudgetaryBudgetCrossOrganiza!$A$2:$M$1097,6,FALSE),"0")</f>
        <v>0</v>
      </c>
      <c r="J30" s="193"/>
      <c r="K30" s="193"/>
      <c r="L30" s="193"/>
      <c r="M30" s="193">
        <f>IFERROR(VLOOKUP(B30,[5]rptBudgetaryBudgetCrossOrganiza!$A$2:$M$1097,9,FALSE),"0")</f>
        <v>0</v>
      </c>
      <c r="N30" s="193">
        <v>0</v>
      </c>
      <c r="O30" s="193">
        <f t="shared" si="5"/>
        <v>0</v>
      </c>
      <c r="Q30" s="169">
        <v>0</v>
      </c>
      <c r="R30" s="169">
        <v>0</v>
      </c>
      <c r="S30" s="169"/>
      <c r="T30" s="169"/>
      <c r="U30" s="169"/>
      <c r="V30" s="169">
        <v>0</v>
      </c>
      <c r="W30" s="194">
        <v>0</v>
      </c>
      <c r="X30" s="194">
        <f t="shared" si="6"/>
        <v>0</v>
      </c>
      <c r="Z30" s="171">
        <v>0</v>
      </c>
      <c r="AA30" s="171">
        <v>0</v>
      </c>
      <c r="AB30" s="171"/>
      <c r="AC30" s="171"/>
      <c r="AD30" s="171"/>
      <c r="AE30" s="171">
        <v>0</v>
      </c>
      <c r="AF30" s="195">
        <v>0</v>
      </c>
      <c r="AG30" s="195">
        <f t="shared" si="7"/>
        <v>0</v>
      </c>
      <c r="AI30" s="173">
        <f>IFERROR(VLOOKUP(B30,[3]rptBudgetaryBudgetCrossOrganiza!$A$1:$K$607,4,FALSE),"0")</f>
        <v>0</v>
      </c>
      <c r="AJ30" s="173">
        <f>IFERROR(VLOOKUP(B30,[3]rptBudgetaryBudgetCrossOrganiza!$A$1:$K$607,6,FALSE),"0")</f>
        <v>0</v>
      </c>
      <c r="AK30" s="196">
        <f t="shared" si="4"/>
        <v>0</v>
      </c>
      <c r="AL30" s="196">
        <f>IFERROR(VLOOKUP(B30,[4]rptBudgetaryBudgetCrossOrganiza!$A$10385:$O$11376,13,FALSE),"0")</f>
        <v>0</v>
      </c>
      <c r="AM30" s="196"/>
      <c r="AN30" s="196"/>
      <c r="AO30" s="196"/>
      <c r="AP30" s="196"/>
      <c r="AQ30" s="196">
        <f t="shared" si="8"/>
        <v>0</v>
      </c>
      <c r="AS30" s="194"/>
      <c r="AT30" s="194"/>
      <c r="AU30" s="194"/>
      <c r="AV30" s="194"/>
      <c r="AW30" s="194"/>
      <c r="AX30" s="194"/>
      <c r="AY30" s="194"/>
      <c r="AZ30" s="194">
        <f t="shared" si="9"/>
        <v>0</v>
      </c>
    </row>
    <row r="31" spans="1:52" x14ac:dyDescent="0.2">
      <c r="A31" s="197">
        <v>4</v>
      </c>
      <c r="B31" s="141" t="s">
        <v>221</v>
      </c>
      <c r="C31" s="149" t="str">
        <f t="shared" si="0"/>
        <v>05</v>
      </c>
      <c r="D31" s="149" t="str">
        <f t="shared" si="1"/>
        <v>00</v>
      </c>
      <c r="E31" s="147" t="str">
        <f t="shared" si="2"/>
        <v>150</v>
      </c>
      <c r="F31" s="129" t="str">
        <f t="shared" si="3"/>
        <v>5000.05</v>
      </c>
      <c r="G31" s="141" t="s">
        <v>222</v>
      </c>
      <c r="H31" s="193">
        <f>IFERROR(VLOOKUP(B31,[5]rptBudgetaryBudgetCrossOrganiza!$A$2:$M$1097,4,FALSE),"0")</f>
        <v>0</v>
      </c>
      <c r="I31" s="193">
        <f>IFERROR(VLOOKUP(B31,[5]rptBudgetaryBudgetCrossOrganiza!$A$2:$M$1097,6,FALSE),"0")</f>
        <v>0</v>
      </c>
      <c r="J31" s="193"/>
      <c r="K31" s="193"/>
      <c r="L31" s="193"/>
      <c r="M31" s="193">
        <f>IFERROR(VLOOKUP(B31,[5]rptBudgetaryBudgetCrossOrganiza!$A$2:$M$1097,9,FALSE),"0")</f>
        <v>0</v>
      </c>
      <c r="N31" s="193">
        <v>0</v>
      </c>
      <c r="O31" s="193">
        <f t="shared" si="5"/>
        <v>0</v>
      </c>
      <c r="Q31" s="169">
        <v>0</v>
      </c>
      <c r="R31" s="169">
        <v>0</v>
      </c>
      <c r="S31" s="169"/>
      <c r="T31" s="169"/>
      <c r="U31" s="169"/>
      <c r="V31" s="169">
        <v>0</v>
      </c>
      <c r="W31" s="194">
        <v>0</v>
      </c>
      <c r="X31" s="194">
        <f t="shared" si="6"/>
        <v>0</v>
      </c>
      <c r="Z31" s="171">
        <v>0</v>
      </c>
      <c r="AA31" s="171">
        <v>0</v>
      </c>
      <c r="AB31" s="171"/>
      <c r="AC31" s="171"/>
      <c r="AD31" s="171"/>
      <c r="AE31" s="171">
        <v>0</v>
      </c>
      <c r="AF31" s="195">
        <v>0</v>
      </c>
      <c r="AG31" s="195">
        <f t="shared" si="7"/>
        <v>0</v>
      </c>
      <c r="AI31" s="173">
        <f>IFERROR(VLOOKUP(B31,[3]rptBudgetaryBudgetCrossOrganiza!$A$1:$K$607,4,FALSE),"0")</f>
        <v>0</v>
      </c>
      <c r="AJ31" s="173">
        <f>IFERROR(VLOOKUP(B31,[3]rptBudgetaryBudgetCrossOrganiza!$A$1:$K$607,6,FALSE),"0")</f>
        <v>0</v>
      </c>
      <c r="AK31" s="196">
        <f t="shared" si="4"/>
        <v>0</v>
      </c>
      <c r="AL31" s="196">
        <f>IFERROR(VLOOKUP(B31,[4]rptBudgetaryBudgetCrossOrganiza!$A$10385:$O$11376,13,FALSE),"0")</f>
        <v>0</v>
      </c>
      <c r="AM31" s="196"/>
      <c r="AN31" s="196"/>
      <c r="AO31" s="196"/>
      <c r="AP31" s="196"/>
      <c r="AQ31" s="196">
        <f t="shared" si="8"/>
        <v>0</v>
      </c>
      <c r="AS31" s="194"/>
      <c r="AT31" s="194"/>
      <c r="AU31" s="194"/>
      <c r="AV31" s="194"/>
      <c r="AW31" s="194"/>
      <c r="AX31" s="194"/>
      <c r="AY31" s="194"/>
      <c r="AZ31" s="194">
        <f t="shared" si="9"/>
        <v>0</v>
      </c>
    </row>
    <row r="32" spans="1:52" x14ac:dyDescent="0.2">
      <c r="A32" s="197">
        <v>4</v>
      </c>
      <c r="B32" s="141" t="s">
        <v>223</v>
      </c>
      <c r="C32" s="149" t="str">
        <f t="shared" si="0"/>
        <v>05</v>
      </c>
      <c r="D32" s="149" t="str">
        <f t="shared" si="1"/>
        <v>00</v>
      </c>
      <c r="E32" s="147" t="str">
        <f t="shared" si="2"/>
        <v>150</v>
      </c>
      <c r="F32" s="129" t="str">
        <f t="shared" si="3"/>
        <v>5000.06</v>
      </c>
      <c r="G32" s="141" t="s">
        <v>224</v>
      </c>
      <c r="H32" s="193">
        <f>IFERROR(VLOOKUP(B32,[5]rptBudgetaryBudgetCrossOrganiza!$A$2:$M$1097,4,FALSE),"0")</f>
        <v>0</v>
      </c>
      <c r="I32" s="193">
        <f>IFERROR(VLOOKUP(B32,[5]rptBudgetaryBudgetCrossOrganiza!$A$2:$M$1097,6,FALSE),"0")</f>
        <v>0</v>
      </c>
      <c r="J32" s="193"/>
      <c r="K32" s="193"/>
      <c r="L32" s="193"/>
      <c r="M32" s="193">
        <f>IFERROR(VLOOKUP(B32,[5]rptBudgetaryBudgetCrossOrganiza!$A$2:$M$1097,9,FALSE),"0")</f>
        <v>50.93</v>
      </c>
      <c r="N32" s="193">
        <v>50.93</v>
      </c>
      <c r="O32" s="193">
        <f t="shared" si="5"/>
        <v>50.93</v>
      </c>
      <c r="Q32" s="169">
        <v>0</v>
      </c>
      <c r="R32" s="169">
        <v>0</v>
      </c>
      <c r="S32" s="169"/>
      <c r="T32" s="169"/>
      <c r="U32" s="169"/>
      <c r="V32" s="169">
        <v>-68.430000000000007</v>
      </c>
      <c r="W32" s="194">
        <v>-68.430000000000007</v>
      </c>
      <c r="X32" s="194">
        <f t="shared" si="6"/>
        <v>-68.430000000000007</v>
      </c>
      <c r="Z32" s="171">
        <v>420</v>
      </c>
      <c r="AA32" s="171">
        <v>420</v>
      </c>
      <c r="AB32" s="171"/>
      <c r="AC32" s="171"/>
      <c r="AD32" s="171"/>
      <c r="AE32" s="171">
        <v>761.65</v>
      </c>
      <c r="AF32" s="195">
        <v>761.65</v>
      </c>
      <c r="AG32" s="195">
        <f t="shared" si="7"/>
        <v>341.65</v>
      </c>
      <c r="AI32" s="173">
        <f>IFERROR(VLOOKUP(B32,[3]rptBudgetaryBudgetCrossOrganiza!$A$1:$K$607,4,FALSE),"0")</f>
        <v>420</v>
      </c>
      <c r="AJ32" s="173">
        <f>IFERROR(VLOOKUP(B32,[3]rptBudgetaryBudgetCrossOrganiza!$A$1:$K$607,6,FALSE),"0")</f>
        <v>420</v>
      </c>
      <c r="AK32" s="196">
        <f t="shared" si="4"/>
        <v>420</v>
      </c>
      <c r="AL32" s="196">
        <f>IFERROR(VLOOKUP(B32,[4]rptBudgetaryBudgetCrossOrganiza!$A$10385:$O$11376,13,FALSE),"0")</f>
        <v>0</v>
      </c>
      <c r="AM32" s="196"/>
      <c r="AN32" s="196"/>
      <c r="AO32" s="196"/>
      <c r="AP32" s="196"/>
      <c r="AQ32" s="196">
        <f t="shared" si="8"/>
        <v>-420</v>
      </c>
      <c r="AS32" s="194"/>
      <c r="AT32" s="194"/>
      <c r="AU32" s="194"/>
      <c r="AV32" s="194"/>
      <c r="AW32" s="194"/>
      <c r="AX32" s="194"/>
      <c r="AY32" s="194"/>
      <c r="AZ32" s="194">
        <f t="shared" si="9"/>
        <v>0</v>
      </c>
    </row>
    <row r="33" spans="1:52" x14ac:dyDescent="0.2">
      <c r="A33" s="197">
        <v>4</v>
      </c>
      <c r="B33" s="141" t="s">
        <v>225</v>
      </c>
      <c r="C33" s="149" t="str">
        <f t="shared" si="0"/>
        <v>05</v>
      </c>
      <c r="D33" s="149" t="str">
        <f t="shared" si="1"/>
        <v>00</v>
      </c>
      <c r="E33" s="147" t="str">
        <f t="shared" si="2"/>
        <v>150</v>
      </c>
      <c r="F33" s="129" t="str">
        <f t="shared" si="3"/>
        <v>5000.07</v>
      </c>
      <c r="G33" s="141" t="s">
        <v>226</v>
      </c>
      <c r="H33" s="193">
        <f>IFERROR(VLOOKUP(B33,[5]rptBudgetaryBudgetCrossOrganiza!$A$2:$M$1097,4,FALSE),"0")</f>
        <v>760</v>
      </c>
      <c r="I33" s="193">
        <f>IFERROR(VLOOKUP(B33,[5]rptBudgetaryBudgetCrossOrganiza!$A$2:$M$1097,6,FALSE),"0")</f>
        <v>760</v>
      </c>
      <c r="J33" s="193"/>
      <c r="K33" s="193"/>
      <c r="L33" s="193"/>
      <c r="M33" s="193">
        <f>IFERROR(VLOOKUP(B33,[5]rptBudgetaryBudgetCrossOrganiza!$A$2:$M$1097,9,FALSE),"0")</f>
        <v>1837.17</v>
      </c>
      <c r="N33" s="193">
        <v>1837.17</v>
      </c>
      <c r="O33" s="193">
        <f t="shared" si="5"/>
        <v>1077.17</v>
      </c>
      <c r="Q33" s="169">
        <v>735</v>
      </c>
      <c r="R33" s="169">
        <v>735</v>
      </c>
      <c r="S33" s="169"/>
      <c r="T33" s="169"/>
      <c r="U33" s="169"/>
      <c r="V33" s="169">
        <v>2613.16</v>
      </c>
      <c r="W33" s="194">
        <v>2613.16</v>
      </c>
      <c r="X33" s="194">
        <f t="shared" si="6"/>
        <v>1878.1599999999999</v>
      </c>
      <c r="Z33" s="171">
        <v>780</v>
      </c>
      <c r="AA33" s="171">
        <v>780</v>
      </c>
      <c r="AB33" s="171"/>
      <c r="AC33" s="171"/>
      <c r="AD33" s="171"/>
      <c r="AE33" s="171">
        <v>3692.65</v>
      </c>
      <c r="AF33" s="195">
        <v>3692.65</v>
      </c>
      <c r="AG33" s="195">
        <f t="shared" si="7"/>
        <v>2912.65</v>
      </c>
      <c r="AI33" s="173">
        <f>IFERROR(VLOOKUP(B33,[3]rptBudgetaryBudgetCrossOrganiza!$A$1:$K$607,4,FALSE),"0")</f>
        <v>800</v>
      </c>
      <c r="AJ33" s="173">
        <f>IFERROR(VLOOKUP(B33,[3]rptBudgetaryBudgetCrossOrganiza!$A$1:$K$607,6,FALSE),"0")</f>
        <v>800</v>
      </c>
      <c r="AK33" s="196">
        <f t="shared" si="4"/>
        <v>800</v>
      </c>
      <c r="AL33" s="196">
        <f>IFERROR(VLOOKUP(B33,[4]rptBudgetaryBudgetCrossOrganiza!$A$10385:$O$11376,13,FALSE),"0")</f>
        <v>0</v>
      </c>
      <c r="AM33" s="196"/>
      <c r="AN33" s="196"/>
      <c r="AO33" s="196"/>
      <c r="AP33" s="196"/>
      <c r="AQ33" s="196">
        <f t="shared" si="8"/>
        <v>-800</v>
      </c>
      <c r="AS33" s="194"/>
      <c r="AT33" s="194"/>
      <c r="AU33" s="194"/>
      <c r="AV33" s="194"/>
      <c r="AW33" s="194"/>
      <c r="AX33" s="194"/>
      <c r="AY33" s="194"/>
      <c r="AZ33" s="194">
        <f t="shared" si="9"/>
        <v>0</v>
      </c>
    </row>
    <row r="34" spans="1:52" x14ac:dyDescent="0.2">
      <c r="A34" s="197">
        <v>4</v>
      </c>
      <c r="B34" s="141" t="s">
        <v>227</v>
      </c>
      <c r="C34" s="149" t="str">
        <f t="shared" si="0"/>
        <v>05</v>
      </c>
      <c r="D34" s="149" t="str">
        <f t="shared" si="1"/>
        <v>00</v>
      </c>
      <c r="E34" s="147" t="str">
        <f t="shared" si="2"/>
        <v>150</v>
      </c>
      <c r="F34" s="129" t="str">
        <f t="shared" si="3"/>
        <v>5000.08</v>
      </c>
      <c r="G34" s="141" t="s">
        <v>228</v>
      </c>
      <c r="H34" s="193">
        <f>IFERROR(VLOOKUP(B34,[5]rptBudgetaryBudgetCrossOrganiza!$A$2:$M$1097,4,FALSE),"0")</f>
        <v>490</v>
      </c>
      <c r="I34" s="193">
        <f>IFERROR(VLOOKUP(B34,[5]rptBudgetaryBudgetCrossOrganiza!$A$2:$M$1097,6,FALSE),"0")</f>
        <v>490</v>
      </c>
      <c r="J34" s="193"/>
      <c r="K34" s="193"/>
      <c r="L34" s="193"/>
      <c r="M34" s="193">
        <f>IFERROR(VLOOKUP(B34,[5]rptBudgetaryBudgetCrossOrganiza!$A$2:$M$1097,9,FALSE),"0")</f>
        <v>471.4</v>
      </c>
      <c r="N34" s="193">
        <v>471.4</v>
      </c>
      <c r="O34" s="193">
        <f t="shared" si="5"/>
        <v>-18.600000000000023</v>
      </c>
      <c r="Q34" s="169">
        <v>485</v>
      </c>
      <c r="R34" s="169">
        <v>485</v>
      </c>
      <c r="S34" s="169"/>
      <c r="T34" s="169"/>
      <c r="U34" s="169"/>
      <c r="V34" s="169">
        <v>487.35</v>
      </c>
      <c r="W34" s="194">
        <v>487.35</v>
      </c>
      <c r="X34" s="194">
        <f t="shared" si="6"/>
        <v>2.3500000000000227</v>
      </c>
      <c r="Z34" s="171">
        <v>500</v>
      </c>
      <c r="AA34" s="171">
        <v>500</v>
      </c>
      <c r="AB34" s="171"/>
      <c r="AC34" s="171"/>
      <c r="AD34" s="171"/>
      <c r="AE34" s="171">
        <v>0</v>
      </c>
      <c r="AF34" s="195">
        <v>0</v>
      </c>
      <c r="AG34" s="195">
        <f t="shared" si="7"/>
        <v>-500</v>
      </c>
      <c r="AI34" s="173">
        <f>IFERROR(VLOOKUP(B34,[3]rptBudgetaryBudgetCrossOrganiza!$A$1:$K$607,4,FALSE),"0")</f>
        <v>520</v>
      </c>
      <c r="AJ34" s="173">
        <f>IFERROR(VLOOKUP(B34,[3]rptBudgetaryBudgetCrossOrganiza!$A$1:$K$607,6,FALSE),"0")</f>
        <v>520</v>
      </c>
      <c r="AK34" s="196">
        <f t="shared" si="4"/>
        <v>520</v>
      </c>
      <c r="AL34" s="196">
        <f>IFERROR(VLOOKUP(B34,[4]rptBudgetaryBudgetCrossOrganiza!$A$10385:$O$11376,13,FALSE),"0")</f>
        <v>0</v>
      </c>
      <c r="AM34" s="196"/>
      <c r="AN34" s="196"/>
      <c r="AO34" s="196"/>
      <c r="AP34" s="196"/>
      <c r="AQ34" s="196">
        <f t="shared" si="8"/>
        <v>-520</v>
      </c>
      <c r="AS34" s="194"/>
      <c r="AT34" s="194"/>
      <c r="AU34" s="194"/>
      <c r="AV34" s="194"/>
      <c r="AW34" s="194"/>
      <c r="AX34" s="194"/>
      <c r="AY34" s="194"/>
      <c r="AZ34" s="194">
        <f t="shared" si="9"/>
        <v>0</v>
      </c>
    </row>
    <row r="35" spans="1:52" x14ac:dyDescent="0.2">
      <c r="A35" s="197">
        <v>4</v>
      </c>
      <c r="B35" s="141" t="s">
        <v>229</v>
      </c>
      <c r="C35" s="149" t="str">
        <f t="shared" si="0"/>
        <v>05</v>
      </c>
      <c r="D35" s="149" t="str">
        <f t="shared" si="1"/>
        <v>00</v>
      </c>
      <c r="E35" s="147" t="str">
        <f t="shared" si="2"/>
        <v>150</v>
      </c>
      <c r="F35" s="129" t="str">
        <f t="shared" si="3"/>
        <v>5000.09</v>
      </c>
      <c r="G35" s="141" t="s">
        <v>230</v>
      </c>
      <c r="H35" s="193">
        <f>IFERROR(VLOOKUP(B35,[5]rptBudgetaryBudgetCrossOrganiza!$A$2:$M$1097,4,FALSE),"0")</f>
        <v>0</v>
      </c>
      <c r="I35" s="193">
        <f>IFERROR(VLOOKUP(B35,[5]rptBudgetaryBudgetCrossOrganiza!$A$2:$M$1097,6,FALSE),"0")</f>
        <v>0</v>
      </c>
      <c r="J35" s="193"/>
      <c r="K35" s="193"/>
      <c r="L35" s="193"/>
      <c r="M35" s="193">
        <f>IFERROR(VLOOKUP(B35,[5]rptBudgetaryBudgetCrossOrganiza!$A$2:$M$1097,9,FALSE),"0")</f>
        <v>0</v>
      </c>
      <c r="N35" s="193">
        <v>0</v>
      </c>
      <c r="O35" s="193">
        <f t="shared" si="5"/>
        <v>0</v>
      </c>
      <c r="Q35" s="169">
        <v>0</v>
      </c>
      <c r="R35" s="169">
        <v>0</v>
      </c>
      <c r="S35" s="169"/>
      <c r="T35" s="169"/>
      <c r="U35" s="169"/>
      <c r="V35" s="169">
        <v>0</v>
      </c>
      <c r="W35" s="194">
        <v>0</v>
      </c>
      <c r="X35" s="194">
        <f t="shared" si="6"/>
        <v>0</v>
      </c>
      <c r="Z35" s="171">
        <v>0</v>
      </c>
      <c r="AA35" s="171">
        <v>0</v>
      </c>
      <c r="AB35" s="171"/>
      <c r="AC35" s="171"/>
      <c r="AD35" s="171"/>
      <c r="AE35" s="171">
        <v>0</v>
      </c>
      <c r="AF35" s="195">
        <v>0</v>
      </c>
      <c r="AG35" s="195">
        <f t="shared" si="7"/>
        <v>0</v>
      </c>
      <c r="AI35" s="173">
        <f>IFERROR(VLOOKUP(B35,[3]rptBudgetaryBudgetCrossOrganiza!$A$1:$K$607,4,FALSE),"0")</f>
        <v>0</v>
      </c>
      <c r="AJ35" s="173">
        <f>IFERROR(VLOOKUP(B35,[3]rptBudgetaryBudgetCrossOrganiza!$A$1:$K$607,6,FALSE),"0")</f>
        <v>0</v>
      </c>
      <c r="AK35" s="196">
        <f t="shared" si="4"/>
        <v>0</v>
      </c>
      <c r="AL35" s="196">
        <f>IFERROR(VLOOKUP(B35,[4]rptBudgetaryBudgetCrossOrganiza!$A$10385:$O$11376,13,FALSE),"0")</f>
        <v>0</v>
      </c>
      <c r="AM35" s="196"/>
      <c r="AN35" s="196"/>
      <c r="AO35" s="196"/>
      <c r="AP35" s="196"/>
      <c r="AQ35" s="196">
        <f t="shared" si="8"/>
        <v>0</v>
      </c>
      <c r="AS35" s="194"/>
      <c r="AT35" s="194"/>
      <c r="AU35" s="194"/>
      <c r="AV35" s="194"/>
      <c r="AW35" s="194"/>
      <c r="AX35" s="194"/>
      <c r="AY35" s="194"/>
      <c r="AZ35" s="194">
        <f t="shared" si="9"/>
        <v>0</v>
      </c>
    </row>
    <row r="36" spans="1:52" x14ac:dyDescent="0.2">
      <c r="A36" s="197">
        <v>4</v>
      </c>
      <c r="B36" s="141" t="s">
        <v>231</v>
      </c>
      <c r="C36" s="149" t="str">
        <f t="shared" si="0"/>
        <v>05</v>
      </c>
      <c r="D36" s="149" t="str">
        <f t="shared" si="1"/>
        <v>00</v>
      </c>
      <c r="E36" s="147" t="str">
        <f t="shared" si="2"/>
        <v>150</v>
      </c>
      <c r="F36" s="129" t="str">
        <f t="shared" si="3"/>
        <v>5000.10</v>
      </c>
      <c r="G36" s="141" t="s">
        <v>232</v>
      </c>
      <c r="H36" s="193">
        <f>IFERROR(VLOOKUP(B36,[5]rptBudgetaryBudgetCrossOrganiza!$A$2:$M$1097,4,FALSE),"0")</f>
        <v>0</v>
      </c>
      <c r="I36" s="193">
        <f>IFERROR(VLOOKUP(B36,[5]rptBudgetaryBudgetCrossOrganiza!$A$2:$M$1097,6,FALSE),"0")</f>
        <v>0</v>
      </c>
      <c r="J36" s="193"/>
      <c r="K36" s="193"/>
      <c r="L36" s="193"/>
      <c r="M36" s="193">
        <f>IFERROR(VLOOKUP(B36,[5]rptBudgetaryBudgetCrossOrganiza!$A$2:$M$1097,9,FALSE),"0")</f>
        <v>0</v>
      </c>
      <c r="N36" s="193">
        <v>0</v>
      </c>
      <c r="O36" s="193">
        <f t="shared" si="5"/>
        <v>0</v>
      </c>
      <c r="Q36" s="169">
        <v>0</v>
      </c>
      <c r="R36" s="169">
        <v>0</v>
      </c>
      <c r="S36" s="169"/>
      <c r="T36" s="169"/>
      <c r="U36" s="169"/>
      <c r="V36" s="169">
        <v>0</v>
      </c>
      <c r="W36" s="194">
        <v>0</v>
      </c>
      <c r="X36" s="194">
        <f t="shared" si="6"/>
        <v>0</v>
      </c>
      <c r="Z36" s="171">
        <v>0</v>
      </c>
      <c r="AA36" s="171">
        <v>0</v>
      </c>
      <c r="AB36" s="171"/>
      <c r="AC36" s="171"/>
      <c r="AD36" s="171"/>
      <c r="AE36" s="171">
        <v>0</v>
      </c>
      <c r="AF36" s="195">
        <v>0</v>
      </c>
      <c r="AG36" s="195">
        <f t="shared" si="7"/>
        <v>0</v>
      </c>
      <c r="AI36" s="173">
        <f>IFERROR(VLOOKUP(B36,[3]rptBudgetaryBudgetCrossOrganiza!$A$1:$K$607,4,FALSE),"0")</f>
        <v>0</v>
      </c>
      <c r="AJ36" s="173">
        <f>IFERROR(VLOOKUP(B36,[3]rptBudgetaryBudgetCrossOrganiza!$A$1:$K$607,6,FALSE),"0")</f>
        <v>0</v>
      </c>
      <c r="AK36" s="196">
        <f t="shared" si="4"/>
        <v>0</v>
      </c>
      <c r="AL36" s="196">
        <f>IFERROR(VLOOKUP(B36,[4]rptBudgetaryBudgetCrossOrganiza!$A$10385:$O$11376,13,FALSE),"0")</f>
        <v>0</v>
      </c>
      <c r="AM36" s="196"/>
      <c r="AN36" s="196"/>
      <c r="AO36" s="196"/>
      <c r="AP36" s="196"/>
      <c r="AQ36" s="196">
        <f t="shared" si="8"/>
        <v>0</v>
      </c>
      <c r="AS36" s="194"/>
      <c r="AT36" s="194"/>
      <c r="AU36" s="194"/>
      <c r="AV36" s="194"/>
      <c r="AW36" s="194"/>
      <c r="AX36" s="194"/>
      <c r="AY36" s="194"/>
      <c r="AZ36" s="194">
        <f t="shared" si="9"/>
        <v>0</v>
      </c>
    </row>
    <row r="37" spans="1:52" x14ac:dyDescent="0.2">
      <c r="A37" s="197">
        <v>4</v>
      </c>
      <c r="B37" s="141" t="s">
        <v>233</v>
      </c>
      <c r="C37" s="149" t="str">
        <f t="shared" si="0"/>
        <v>05</v>
      </c>
      <c r="D37" s="149" t="str">
        <f t="shared" si="1"/>
        <v>00</v>
      </c>
      <c r="E37" s="147" t="str">
        <f t="shared" si="2"/>
        <v>150</v>
      </c>
      <c r="F37" s="129" t="str">
        <f t="shared" si="3"/>
        <v>5000.11</v>
      </c>
      <c r="G37" s="141" t="s">
        <v>234</v>
      </c>
      <c r="H37" s="193">
        <f>IFERROR(VLOOKUP(B37,[5]rptBudgetaryBudgetCrossOrganiza!$A$2:$M$1097,4,FALSE),"0")</f>
        <v>0</v>
      </c>
      <c r="I37" s="193">
        <f>IFERROR(VLOOKUP(B37,[5]rptBudgetaryBudgetCrossOrganiza!$A$2:$M$1097,6,FALSE),"0")</f>
        <v>0</v>
      </c>
      <c r="J37" s="193"/>
      <c r="K37" s="193"/>
      <c r="L37" s="193"/>
      <c r="M37" s="193">
        <f>IFERROR(VLOOKUP(B37,[5]rptBudgetaryBudgetCrossOrganiza!$A$2:$M$1097,9,FALSE),"0")</f>
        <v>0</v>
      </c>
      <c r="N37" s="193">
        <v>0</v>
      </c>
      <c r="O37" s="193">
        <f t="shared" si="5"/>
        <v>0</v>
      </c>
      <c r="Q37" s="169">
        <v>0</v>
      </c>
      <c r="R37" s="169">
        <v>0</v>
      </c>
      <c r="S37" s="169"/>
      <c r="T37" s="169"/>
      <c r="U37" s="169"/>
      <c r="V37" s="169">
        <v>0</v>
      </c>
      <c r="W37" s="194">
        <v>0</v>
      </c>
      <c r="X37" s="194">
        <f t="shared" si="6"/>
        <v>0</v>
      </c>
      <c r="Z37" s="171">
        <v>0</v>
      </c>
      <c r="AA37" s="171">
        <v>0</v>
      </c>
      <c r="AB37" s="171"/>
      <c r="AC37" s="171"/>
      <c r="AD37" s="171"/>
      <c r="AE37" s="171">
        <v>0</v>
      </c>
      <c r="AF37" s="195">
        <v>0</v>
      </c>
      <c r="AG37" s="195">
        <f t="shared" si="7"/>
        <v>0</v>
      </c>
      <c r="AI37" s="173">
        <f>IFERROR(VLOOKUP(B37,[3]rptBudgetaryBudgetCrossOrganiza!$A$1:$K$607,4,FALSE),"0")</f>
        <v>0</v>
      </c>
      <c r="AJ37" s="173">
        <f>IFERROR(VLOOKUP(B37,[3]rptBudgetaryBudgetCrossOrganiza!$A$1:$K$607,6,FALSE),"0")</f>
        <v>0</v>
      </c>
      <c r="AK37" s="196">
        <f t="shared" si="4"/>
        <v>0</v>
      </c>
      <c r="AL37" s="196">
        <f>IFERROR(VLOOKUP(B37,[4]rptBudgetaryBudgetCrossOrganiza!$A$10385:$O$11376,13,FALSE),"0")</f>
        <v>0</v>
      </c>
      <c r="AM37" s="196"/>
      <c r="AN37" s="196"/>
      <c r="AO37" s="196"/>
      <c r="AP37" s="196"/>
      <c r="AQ37" s="196">
        <f t="shared" si="8"/>
        <v>0</v>
      </c>
      <c r="AS37" s="194"/>
      <c r="AT37" s="194"/>
      <c r="AU37" s="194"/>
      <c r="AV37" s="194"/>
      <c r="AW37" s="194"/>
      <c r="AX37" s="194"/>
      <c r="AY37" s="194"/>
      <c r="AZ37" s="194">
        <f t="shared" si="9"/>
        <v>0</v>
      </c>
    </row>
    <row r="38" spans="1:52" x14ac:dyDescent="0.2">
      <c r="A38" s="197">
        <v>4</v>
      </c>
      <c r="B38" s="141" t="s">
        <v>235</v>
      </c>
      <c r="C38" s="149" t="str">
        <f t="shared" si="0"/>
        <v>05</v>
      </c>
      <c r="D38" s="149" t="str">
        <f t="shared" si="1"/>
        <v>00</v>
      </c>
      <c r="E38" s="147" t="str">
        <f t="shared" si="2"/>
        <v>150</v>
      </c>
      <c r="F38" s="129" t="str">
        <f t="shared" si="3"/>
        <v>5000.12</v>
      </c>
      <c r="G38" s="141" t="s">
        <v>236</v>
      </c>
      <c r="H38" s="193">
        <f>IFERROR(VLOOKUP(B38,[5]rptBudgetaryBudgetCrossOrganiza!$A$2:$M$1097,4,FALSE),"0")</f>
        <v>0</v>
      </c>
      <c r="I38" s="193">
        <f>IFERROR(VLOOKUP(B38,[5]rptBudgetaryBudgetCrossOrganiza!$A$2:$M$1097,6,FALSE),"0")</f>
        <v>0</v>
      </c>
      <c r="J38" s="193"/>
      <c r="K38" s="193"/>
      <c r="L38" s="193"/>
      <c r="M38" s="193">
        <f>IFERROR(VLOOKUP(B38,[5]rptBudgetaryBudgetCrossOrganiza!$A$2:$M$1097,9,FALSE),"0")</f>
        <v>0</v>
      </c>
      <c r="N38" s="193">
        <v>0</v>
      </c>
      <c r="O38" s="193">
        <f t="shared" si="5"/>
        <v>0</v>
      </c>
      <c r="Q38" s="169">
        <v>0</v>
      </c>
      <c r="R38" s="169">
        <v>0</v>
      </c>
      <c r="S38" s="169"/>
      <c r="T38" s="169"/>
      <c r="U38" s="169"/>
      <c r="V38" s="169">
        <v>0</v>
      </c>
      <c r="W38" s="194">
        <v>0</v>
      </c>
      <c r="X38" s="194">
        <f t="shared" si="6"/>
        <v>0</v>
      </c>
      <c r="Z38" s="171">
        <v>0</v>
      </c>
      <c r="AA38" s="171">
        <v>0</v>
      </c>
      <c r="AB38" s="171"/>
      <c r="AC38" s="171"/>
      <c r="AD38" s="171"/>
      <c r="AE38" s="171">
        <v>0</v>
      </c>
      <c r="AF38" s="195">
        <v>0</v>
      </c>
      <c r="AG38" s="195">
        <f t="shared" si="7"/>
        <v>0</v>
      </c>
      <c r="AI38" s="173">
        <f>IFERROR(VLOOKUP(B38,[3]rptBudgetaryBudgetCrossOrganiza!$A$1:$K$607,4,FALSE),"0")</f>
        <v>0</v>
      </c>
      <c r="AJ38" s="173">
        <f>IFERROR(VLOOKUP(B38,[3]rptBudgetaryBudgetCrossOrganiza!$A$1:$K$607,6,FALSE),"0")</f>
        <v>0</v>
      </c>
      <c r="AK38" s="196">
        <f t="shared" si="4"/>
        <v>0</v>
      </c>
      <c r="AL38" s="196">
        <f>IFERROR(VLOOKUP(B38,[4]rptBudgetaryBudgetCrossOrganiza!$A$10385:$O$11376,13,FALSE),"0")</f>
        <v>0</v>
      </c>
      <c r="AM38" s="196"/>
      <c r="AN38" s="196"/>
      <c r="AO38" s="196"/>
      <c r="AP38" s="196"/>
      <c r="AQ38" s="196">
        <f t="shared" si="8"/>
        <v>0</v>
      </c>
      <c r="AS38" s="194"/>
      <c r="AT38" s="194"/>
      <c r="AU38" s="194"/>
      <c r="AV38" s="194"/>
      <c r="AW38" s="194"/>
      <c r="AX38" s="194"/>
      <c r="AY38" s="194"/>
      <c r="AZ38" s="194">
        <f t="shared" si="9"/>
        <v>0</v>
      </c>
    </row>
    <row r="39" spans="1:52" x14ac:dyDescent="0.2">
      <c r="A39" s="197">
        <v>4</v>
      </c>
      <c r="B39" s="141" t="s">
        <v>237</v>
      </c>
      <c r="C39" s="149" t="str">
        <f t="shared" si="0"/>
        <v>05</v>
      </c>
      <c r="D39" s="149" t="str">
        <f t="shared" si="1"/>
        <v>00</v>
      </c>
      <c r="E39" s="147" t="str">
        <f t="shared" si="2"/>
        <v>150</v>
      </c>
      <c r="F39" s="129" t="str">
        <f t="shared" si="3"/>
        <v>5000.99</v>
      </c>
      <c r="G39" s="141" t="s">
        <v>238</v>
      </c>
      <c r="H39" s="193">
        <f>IFERROR(VLOOKUP(B39,[5]rptBudgetaryBudgetCrossOrganiza!$A$2:$M$1097,4,FALSE),"0")</f>
        <v>0</v>
      </c>
      <c r="I39" s="193">
        <f>IFERROR(VLOOKUP(B39,[5]rptBudgetaryBudgetCrossOrganiza!$A$2:$M$1097,6,FALSE),"0")</f>
        <v>0</v>
      </c>
      <c r="J39" s="193"/>
      <c r="K39" s="193"/>
      <c r="L39" s="193"/>
      <c r="M39" s="193">
        <f>IFERROR(VLOOKUP(B39,[5]rptBudgetaryBudgetCrossOrganiza!$A$2:$M$1097,9,FALSE),"0")</f>
        <v>0</v>
      </c>
      <c r="N39" s="193">
        <v>0</v>
      </c>
      <c r="O39" s="193">
        <f t="shared" si="5"/>
        <v>0</v>
      </c>
      <c r="Q39" s="169">
        <v>0</v>
      </c>
      <c r="R39" s="169">
        <v>0</v>
      </c>
      <c r="S39" s="169"/>
      <c r="T39" s="169"/>
      <c r="U39" s="169"/>
      <c r="V39" s="169">
        <v>0</v>
      </c>
      <c r="W39" s="194">
        <v>0</v>
      </c>
      <c r="X39" s="194">
        <f t="shared" si="6"/>
        <v>0</v>
      </c>
      <c r="Z39" s="171">
        <v>0</v>
      </c>
      <c r="AA39" s="171">
        <v>0</v>
      </c>
      <c r="AB39" s="171"/>
      <c r="AC39" s="171"/>
      <c r="AD39" s="171"/>
      <c r="AE39" s="171">
        <v>0</v>
      </c>
      <c r="AF39" s="195">
        <v>0</v>
      </c>
      <c r="AG39" s="195">
        <f t="shared" si="7"/>
        <v>0</v>
      </c>
      <c r="AI39" s="173">
        <f>IFERROR(VLOOKUP(B39,[3]rptBudgetaryBudgetCrossOrganiza!$A$1:$K$607,4,FALSE),"0")</f>
        <v>0</v>
      </c>
      <c r="AJ39" s="173">
        <f>IFERROR(VLOOKUP(B39,[3]rptBudgetaryBudgetCrossOrganiza!$A$1:$K$607,6,FALSE),"0")</f>
        <v>0</v>
      </c>
      <c r="AK39" s="196">
        <f t="shared" si="4"/>
        <v>0</v>
      </c>
      <c r="AL39" s="196">
        <f>IFERROR(VLOOKUP(B39,[4]rptBudgetaryBudgetCrossOrganiza!$A$10385:$O$11376,13,FALSE),"0")</f>
        <v>0</v>
      </c>
      <c r="AM39" s="196"/>
      <c r="AN39" s="196"/>
      <c r="AO39" s="196"/>
      <c r="AP39" s="196"/>
      <c r="AQ39" s="196">
        <f t="shared" si="8"/>
        <v>0</v>
      </c>
      <c r="AS39" s="194"/>
      <c r="AT39" s="194"/>
      <c r="AU39" s="194"/>
      <c r="AV39" s="194"/>
      <c r="AW39" s="194"/>
      <c r="AX39" s="194"/>
      <c r="AY39" s="194"/>
      <c r="AZ39" s="194">
        <f t="shared" si="9"/>
        <v>0</v>
      </c>
    </row>
    <row r="40" spans="1:52" x14ac:dyDescent="0.2">
      <c r="A40" s="197">
        <v>4</v>
      </c>
      <c r="B40" s="141" t="s">
        <v>239</v>
      </c>
      <c r="C40" s="149" t="str">
        <f t="shared" si="0"/>
        <v>05</v>
      </c>
      <c r="D40" s="149" t="str">
        <f t="shared" si="1"/>
        <v>00</v>
      </c>
      <c r="E40" s="147" t="str">
        <f t="shared" si="2"/>
        <v>150</v>
      </c>
      <c r="F40" s="129" t="str">
        <f t="shared" si="3"/>
        <v>5100.00</v>
      </c>
      <c r="G40" s="141" t="s">
        <v>240</v>
      </c>
      <c r="H40" s="193">
        <f>IFERROR(VLOOKUP(B40,[5]rptBudgetaryBudgetCrossOrganiza!$A$2:$M$1097,4,FALSE),"0")</f>
        <v>6535</v>
      </c>
      <c r="I40" s="193">
        <f>IFERROR(VLOOKUP(B40,[5]rptBudgetaryBudgetCrossOrganiza!$A$2:$M$1097,6,FALSE),"0")</f>
        <v>6535</v>
      </c>
      <c r="J40" s="193"/>
      <c r="K40" s="193"/>
      <c r="L40" s="193"/>
      <c r="M40" s="193">
        <f>IFERROR(VLOOKUP(B40,[5]rptBudgetaryBudgetCrossOrganiza!$A$2:$M$1097,9,FALSE),"0")</f>
        <v>6294.78</v>
      </c>
      <c r="N40" s="193">
        <v>6294.78</v>
      </c>
      <c r="O40" s="193">
        <f t="shared" si="5"/>
        <v>-240.22000000000025</v>
      </c>
      <c r="Q40" s="169">
        <v>7340</v>
      </c>
      <c r="R40" s="169">
        <v>7340</v>
      </c>
      <c r="S40" s="169"/>
      <c r="T40" s="169"/>
      <c r="U40" s="169"/>
      <c r="V40" s="169">
        <v>7052.14</v>
      </c>
      <c r="W40" s="194">
        <v>7052.14</v>
      </c>
      <c r="X40" s="194">
        <f t="shared" si="6"/>
        <v>-287.85999999999967</v>
      </c>
      <c r="Z40" s="171">
        <v>8300</v>
      </c>
      <c r="AA40" s="171">
        <v>8300</v>
      </c>
      <c r="AB40" s="171"/>
      <c r="AC40" s="171"/>
      <c r="AD40" s="171"/>
      <c r="AE40" s="171">
        <v>4115.7700000000004</v>
      </c>
      <c r="AF40" s="195">
        <v>4115.7700000000004</v>
      </c>
      <c r="AG40" s="195">
        <f t="shared" si="7"/>
        <v>-4184.2299999999996</v>
      </c>
      <c r="AI40" s="173">
        <f>IFERROR(VLOOKUP(B40,[3]rptBudgetaryBudgetCrossOrganiza!$A$1:$K$607,4,FALSE),"0")</f>
        <v>8300</v>
      </c>
      <c r="AJ40" s="173">
        <f>IFERROR(VLOOKUP(B40,[3]rptBudgetaryBudgetCrossOrganiza!$A$1:$K$607,6,FALSE),"0")</f>
        <v>8300</v>
      </c>
      <c r="AK40" s="196">
        <f t="shared" si="4"/>
        <v>8300</v>
      </c>
      <c r="AL40" s="196">
        <f>IFERROR(VLOOKUP(B40,[4]rptBudgetaryBudgetCrossOrganiza!$A$10385:$O$11376,13,FALSE),"0")</f>
        <v>999.3</v>
      </c>
      <c r="AM40" s="196"/>
      <c r="AN40" s="196"/>
      <c r="AO40" s="196"/>
      <c r="AP40" s="196"/>
      <c r="AQ40" s="196">
        <f t="shared" si="8"/>
        <v>-8300</v>
      </c>
      <c r="AS40" s="194"/>
      <c r="AT40" s="194"/>
      <c r="AU40" s="194"/>
      <c r="AV40" s="194"/>
      <c r="AW40" s="194"/>
      <c r="AX40" s="194"/>
      <c r="AY40" s="194"/>
      <c r="AZ40" s="194">
        <f t="shared" si="9"/>
        <v>0</v>
      </c>
    </row>
    <row r="41" spans="1:52" x14ac:dyDescent="0.2">
      <c r="A41" s="197">
        <v>4</v>
      </c>
      <c r="B41" s="141" t="s">
        <v>241</v>
      </c>
      <c r="C41" s="149" t="str">
        <f t="shared" si="0"/>
        <v>05</v>
      </c>
      <c r="D41" s="149" t="str">
        <f t="shared" si="1"/>
        <v>00</v>
      </c>
      <c r="E41" s="147" t="str">
        <f t="shared" si="2"/>
        <v>150</v>
      </c>
      <c r="F41" s="129" t="str">
        <f t="shared" si="3"/>
        <v>5100.01</v>
      </c>
      <c r="G41" s="141" t="s">
        <v>242</v>
      </c>
      <c r="H41" s="193">
        <f>IFERROR(VLOOKUP(B41,[5]rptBudgetaryBudgetCrossOrganiza!$A$2:$M$1097,4,FALSE),"0")</f>
        <v>1440</v>
      </c>
      <c r="I41" s="193">
        <f>IFERROR(VLOOKUP(B41,[5]rptBudgetaryBudgetCrossOrganiza!$A$2:$M$1097,6,FALSE),"0")</f>
        <v>1440</v>
      </c>
      <c r="J41" s="193"/>
      <c r="K41" s="193"/>
      <c r="L41" s="193"/>
      <c r="M41" s="193">
        <f>IFERROR(VLOOKUP(B41,[5]rptBudgetaryBudgetCrossOrganiza!$A$2:$M$1097,9,FALSE),"0")</f>
        <v>1450.41</v>
      </c>
      <c r="N41" s="193">
        <v>1450.41</v>
      </c>
      <c r="O41" s="193">
        <f t="shared" si="5"/>
        <v>10.410000000000082</v>
      </c>
      <c r="Q41" s="169">
        <v>1585</v>
      </c>
      <c r="R41" s="169">
        <v>1585</v>
      </c>
      <c r="S41" s="169"/>
      <c r="T41" s="169"/>
      <c r="U41" s="169"/>
      <c r="V41" s="169">
        <v>1491.17</v>
      </c>
      <c r="W41" s="194">
        <v>1491.17</v>
      </c>
      <c r="X41" s="194">
        <f t="shared" si="6"/>
        <v>-93.829999999999927</v>
      </c>
      <c r="Z41" s="171">
        <v>1755</v>
      </c>
      <c r="AA41" s="171">
        <v>1755</v>
      </c>
      <c r="AB41" s="171"/>
      <c r="AC41" s="171"/>
      <c r="AD41" s="171"/>
      <c r="AE41" s="171">
        <v>931.85</v>
      </c>
      <c r="AF41" s="195">
        <v>931.85</v>
      </c>
      <c r="AG41" s="195"/>
      <c r="AI41" s="173">
        <f>IFERROR(VLOOKUP(B41,[3]rptBudgetaryBudgetCrossOrganiza!$A$1:$K$607,4,FALSE),"0")</f>
        <v>1755</v>
      </c>
      <c r="AJ41" s="173">
        <f>IFERROR(VLOOKUP(B41,[3]rptBudgetaryBudgetCrossOrganiza!$A$1:$K$607,6,FALSE),"0")</f>
        <v>1755</v>
      </c>
      <c r="AK41" s="196">
        <f t="shared" si="4"/>
        <v>1755</v>
      </c>
      <c r="AL41" s="196">
        <f>IFERROR(VLOOKUP(B41,[4]rptBudgetaryBudgetCrossOrganiza!$A$10385:$O$11376,13,FALSE),"0")</f>
        <v>286.8</v>
      </c>
      <c r="AM41" s="196"/>
      <c r="AN41" s="196"/>
      <c r="AO41" s="196"/>
      <c r="AP41" s="196"/>
      <c r="AQ41" s="196">
        <f t="shared" si="8"/>
        <v>-1755</v>
      </c>
      <c r="AS41" s="194"/>
      <c r="AT41" s="194"/>
      <c r="AU41" s="194"/>
      <c r="AV41" s="194"/>
      <c r="AW41" s="194"/>
      <c r="AX41" s="194"/>
      <c r="AY41" s="194"/>
      <c r="AZ41" s="194"/>
    </row>
    <row r="42" spans="1:52" x14ac:dyDescent="0.2">
      <c r="A42" s="197">
        <v>4</v>
      </c>
      <c r="B42" s="141" t="s">
        <v>243</v>
      </c>
      <c r="C42" s="149" t="str">
        <f t="shared" si="0"/>
        <v>05</v>
      </c>
      <c r="D42" s="149" t="str">
        <f t="shared" si="1"/>
        <v>00</v>
      </c>
      <c r="E42" s="147" t="str">
        <f t="shared" si="2"/>
        <v>150</v>
      </c>
      <c r="F42" s="129" t="str">
        <f t="shared" si="3"/>
        <v>5100.02</v>
      </c>
      <c r="G42" s="141" t="s">
        <v>244</v>
      </c>
      <c r="H42" s="193">
        <f>IFERROR(VLOOKUP(B42,[5]rptBudgetaryBudgetCrossOrganiza!$A$2:$M$1097,4,FALSE),"0")</f>
        <v>6310</v>
      </c>
      <c r="I42" s="193">
        <f>IFERROR(VLOOKUP(B42,[5]rptBudgetaryBudgetCrossOrganiza!$A$2:$M$1097,6,FALSE),"0")</f>
        <v>6310</v>
      </c>
      <c r="J42" s="193"/>
      <c r="K42" s="193"/>
      <c r="L42" s="193"/>
      <c r="M42" s="193">
        <f>IFERROR(VLOOKUP(B42,[5]rptBudgetaryBudgetCrossOrganiza!$A$2:$M$1097,9,FALSE),"0")</f>
        <v>6594.84</v>
      </c>
      <c r="N42" s="193">
        <v>6594.84</v>
      </c>
      <c r="O42" s="193">
        <f t="shared" si="5"/>
        <v>284.84000000000015</v>
      </c>
      <c r="Q42" s="169">
        <v>6600</v>
      </c>
      <c r="R42" s="169">
        <v>6600</v>
      </c>
      <c r="S42" s="169"/>
      <c r="T42" s="169"/>
      <c r="U42" s="169"/>
      <c r="V42" s="169">
        <v>6457.59</v>
      </c>
      <c r="W42" s="194">
        <v>6457.59</v>
      </c>
      <c r="X42" s="194"/>
      <c r="Z42" s="171">
        <v>6600</v>
      </c>
      <c r="AA42" s="171">
        <v>6600</v>
      </c>
      <c r="AB42" s="171"/>
      <c r="AC42" s="171"/>
      <c r="AD42" s="171"/>
      <c r="AE42" s="171">
        <v>4377.8</v>
      </c>
      <c r="AF42" s="195">
        <v>4377.8</v>
      </c>
      <c r="AG42" s="195">
        <f>AF42-AA42</f>
        <v>-2222.1999999999998</v>
      </c>
      <c r="AI42" s="173">
        <f>IFERROR(VLOOKUP(B42,[3]rptBudgetaryBudgetCrossOrganiza!$A$1:$K$607,4,FALSE),"0")</f>
        <v>6600</v>
      </c>
      <c r="AJ42" s="173">
        <f>IFERROR(VLOOKUP(B42,[3]rptBudgetaryBudgetCrossOrganiza!$A$1:$K$607,6,FALSE),"0")</f>
        <v>6600</v>
      </c>
      <c r="AK42" s="196">
        <f t="shared" si="4"/>
        <v>6600</v>
      </c>
      <c r="AL42" s="196">
        <f>IFERROR(VLOOKUP(B42,[4]rptBudgetaryBudgetCrossOrganiza!$A$10385:$O$11376,13,FALSE),"0")</f>
        <v>623.52</v>
      </c>
      <c r="AM42" s="196"/>
      <c r="AN42" s="196"/>
      <c r="AO42" s="196"/>
      <c r="AP42" s="196"/>
      <c r="AQ42" s="196">
        <f t="shared" si="8"/>
        <v>-6600</v>
      </c>
      <c r="AS42" s="194"/>
      <c r="AT42" s="194"/>
      <c r="AU42" s="194"/>
      <c r="AV42" s="194"/>
      <c r="AW42" s="194"/>
      <c r="AX42" s="194"/>
      <c r="AY42" s="194"/>
      <c r="AZ42" s="194"/>
    </row>
    <row r="43" spans="1:52" x14ac:dyDescent="0.2">
      <c r="A43" s="197">
        <v>4</v>
      </c>
      <c r="B43" s="198" t="s">
        <v>245</v>
      </c>
      <c r="C43" s="149" t="str">
        <f t="shared" si="0"/>
        <v>05</v>
      </c>
      <c r="D43" s="149" t="str">
        <f t="shared" si="1"/>
        <v>00</v>
      </c>
      <c r="E43" s="147" t="str">
        <f t="shared" si="2"/>
        <v>150</v>
      </c>
      <c r="F43" s="129" t="str">
        <f t="shared" si="3"/>
        <v>5100.03</v>
      </c>
      <c r="G43" s="198" t="s">
        <v>246</v>
      </c>
      <c r="H43" s="193">
        <f>IFERROR(VLOOKUP(B43,[5]rptBudgetaryBudgetCrossOrganiza!$A$2:$M$1097,4,FALSE),"0")</f>
        <v>500</v>
      </c>
      <c r="I43" s="193">
        <f>IFERROR(VLOOKUP(B43,[5]rptBudgetaryBudgetCrossOrganiza!$A$2:$M$1097,6,FALSE),"0")</f>
        <v>500</v>
      </c>
      <c r="J43" s="193"/>
      <c r="K43" s="193"/>
      <c r="L43" s="193"/>
      <c r="M43" s="193">
        <f>IFERROR(VLOOKUP(B43,[5]rptBudgetaryBudgetCrossOrganiza!$A$2:$M$1097,9,FALSE),"0")</f>
        <v>479.33</v>
      </c>
      <c r="N43" s="193">
        <v>479.33</v>
      </c>
      <c r="O43" s="193">
        <f t="shared" si="5"/>
        <v>-20.670000000000016</v>
      </c>
      <c r="Q43" s="169">
        <v>485</v>
      </c>
      <c r="R43" s="169">
        <v>485</v>
      </c>
      <c r="S43" s="169"/>
      <c r="T43" s="169"/>
      <c r="U43" s="169"/>
      <c r="V43" s="169">
        <v>429.05</v>
      </c>
      <c r="W43" s="194">
        <v>429.05</v>
      </c>
      <c r="X43" s="194">
        <f>W43-R43</f>
        <v>-55.949999999999989</v>
      </c>
      <c r="Z43" s="171">
        <v>485</v>
      </c>
      <c r="AA43" s="171">
        <v>485</v>
      </c>
      <c r="AB43" s="171"/>
      <c r="AC43" s="171"/>
      <c r="AD43" s="171"/>
      <c r="AE43" s="171">
        <v>166.1</v>
      </c>
      <c r="AF43" s="195">
        <v>166.1</v>
      </c>
      <c r="AG43" s="195">
        <f>AF42-AA43</f>
        <v>3892.8</v>
      </c>
      <c r="AI43" s="173">
        <f>IFERROR(VLOOKUP(B43,[3]rptBudgetaryBudgetCrossOrganiza!$A$1:$K$607,4,FALSE),"0")</f>
        <v>485</v>
      </c>
      <c r="AJ43" s="173">
        <f>IFERROR(VLOOKUP(B43,[3]rptBudgetaryBudgetCrossOrganiza!$A$1:$K$607,6,FALSE),"0")</f>
        <v>485</v>
      </c>
      <c r="AK43" s="196">
        <f t="shared" si="4"/>
        <v>485</v>
      </c>
      <c r="AL43" s="196">
        <f>IFERROR(VLOOKUP(B43,[4]rptBudgetaryBudgetCrossOrganiza!$A$10385:$O$11376,13,FALSE),"0")</f>
        <v>54.84</v>
      </c>
      <c r="AM43" s="196"/>
      <c r="AN43" s="196"/>
      <c r="AO43" s="196"/>
      <c r="AP43" s="196"/>
      <c r="AQ43" s="196">
        <f t="shared" si="8"/>
        <v>-485</v>
      </c>
      <c r="AS43" s="194"/>
      <c r="AT43" s="194"/>
      <c r="AU43" s="194"/>
      <c r="AV43" s="194"/>
      <c r="AW43" s="194"/>
      <c r="AX43" s="194"/>
      <c r="AY43" s="194"/>
      <c r="AZ43" s="194">
        <f>AY43-AT43</f>
        <v>0</v>
      </c>
    </row>
    <row r="44" spans="1:52" x14ac:dyDescent="0.2">
      <c r="A44" s="197">
        <v>4</v>
      </c>
      <c r="B44" s="141" t="s">
        <v>247</v>
      </c>
      <c r="C44" s="149" t="str">
        <f t="shared" si="0"/>
        <v>05</v>
      </c>
      <c r="D44" s="149" t="str">
        <f t="shared" si="1"/>
        <v>00</v>
      </c>
      <c r="E44" s="147" t="str">
        <f t="shared" si="2"/>
        <v>150</v>
      </c>
      <c r="F44" s="129" t="str">
        <f t="shared" si="3"/>
        <v>5100.04</v>
      </c>
      <c r="G44" s="141" t="s">
        <v>248</v>
      </c>
      <c r="H44" s="193">
        <f>IFERROR(VLOOKUP(B44,[5]rptBudgetaryBudgetCrossOrganiza!$A$2:$M$1097,4,FALSE),"0")</f>
        <v>75</v>
      </c>
      <c r="I44" s="193">
        <f>IFERROR(VLOOKUP(B44,[5]rptBudgetaryBudgetCrossOrganiza!$A$2:$M$1097,6,FALSE),"0")</f>
        <v>75</v>
      </c>
      <c r="J44" s="193"/>
      <c r="K44" s="193"/>
      <c r="L44" s="193"/>
      <c r="M44" s="193">
        <f>IFERROR(VLOOKUP(B44,[5]rptBudgetaryBudgetCrossOrganiza!$A$2:$M$1097,9,FALSE),"0")</f>
        <v>70.92</v>
      </c>
      <c r="N44" s="193">
        <v>70.92</v>
      </c>
      <c r="O44" s="193"/>
      <c r="Q44" s="169">
        <v>75</v>
      </c>
      <c r="R44" s="169">
        <v>75</v>
      </c>
      <c r="S44" s="169"/>
      <c r="T44" s="169"/>
      <c r="U44" s="169"/>
      <c r="V44" s="169">
        <v>63.62</v>
      </c>
      <c r="W44" s="194">
        <v>63.62</v>
      </c>
      <c r="X44" s="194"/>
      <c r="Z44" s="171">
        <v>75</v>
      </c>
      <c r="AA44" s="171">
        <v>75</v>
      </c>
      <c r="AB44" s="171"/>
      <c r="AC44" s="171"/>
      <c r="AD44" s="171"/>
      <c r="AE44" s="171">
        <v>25.64</v>
      </c>
      <c r="AF44" s="195">
        <v>25.64</v>
      </c>
      <c r="AG44" s="195"/>
      <c r="AI44" s="173">
        <f>IFERROR(VLOOKUP(B44,[3]rptBudgetaryBudgetCrossOrganiza!$A$1:$K$607,4,FALSE),"0")</f>
        <v>75</v>
      </c>
      <c r="AJ44" s="173">
        <f>IFERROR(VLOOKUP(B44,[3]rptBudgetaryBudgetCrossOrganiza!$A$1:$K$607,6,FALSE),"0")</f>
        <v>75</v>
      </c>
      <c r="AK44" s="196">
        <f t="shared" si="4"/>
        <v>75</v>
      </c>
      <c r="AL44" s="196">
        <f>IFERROR(VLOOKUP(B44,[4]rptBudgetaryBudgetCrossOrganiza!$A$10385:$O$11376,13,FALSE),"0")</f>
        <v>8.8800000000000008</v>
      </c>
      <c r="AM44" s="196"/>
      <c r="AN44" s="196"/>
      <c r="AO44" s="196"/>
      <c r="AP44" s="196"/>
      <c r="AQ44" s="196"/>
      <c r="AS44" s="194"/>
      <c r="AT44" s="194"/>
      <c r="AU44" s="194"/>
      <c r="AV44" s="194"/>
      <c r="AW44" s="194"/>
      <c r="AX44" s="194"/>
      <c r="AY44" s="194"/>
      <c r="AZ44" s="194"/>
    </row>
    <row r="45" spans="1:52" x14ac:dyDescent="0.2">
      <c r="A45" s="197">
        <v>4</v>
      </c>
      <c r="B45" s="141" t="s">
        <v>249</v>
      </c>
      <c r="C45" s="149" t="str">
        <f t="shared" si="0"/>
        <v>05</v>
      </c>
      <c r="D45" s="149" t="str">
        <f t="shared" si="1"/>
        <v>00</v>
      </c>
      <c r="E45" s="147" t="str">
        <f t="shared" si="2"/>
        <v>150</v>
      </c>
      <c r="F45" s="129" t="str">
        <f t="shared" si="3"/>
        <v>5100.05</v>
      </c>
      <c r="G45" s="141" t="s">
        <v>250</v>
      </c>
      <c r="H45" s="193">
        <f>IFERROR(VLOOKUP(B45,[5]rptBudgetaryBudgetCrossOrganiza!$A$2:$M$1097,4,FALSE),"0")</f>
        <v>100</v>
      </c>
      <c r="I45" s="193">
        <f>IFERROR(VLOOKUP(B45,[5]rptBudgetaryBudgetCrossOrganiza!$A$2:$M$1097,6,FALSE),"0")</f>
        <v>100</v>
      </c>
      <c r="J45" s="193"/>
      <c r="K45" s="193"/>
      <c r="L45" s="193"/>
      <c r="M45" s="193">
        <f>IFERROR(VLOOKUP(B45,[5]rptBudgetaryBudgetCrossOrganiza!$A$2:$M$1097,9,FALSE),"0")</f>
        <v>86.21</v>
      </c>
      <c r="N45" s="193">
        <v>86.21</v>
      </c>
      <c r="O45" s="193"/>
      <c r="Q45" s="169">
        <v>90</v>
      </c>
      <c r="R45" s="169">
        <v>90</v>
      </c>
      <c r="S45" s="169"/>
      <c r="T45" s="169"/>
      <c r="U45" s="169"/>
      <c r="V45" s="169">
        <v>86.89</v>
      </c>
      <c r="W45" s="194">
        <v>86.89</v>
      </c>
      <c r="X45" s="194"/>
      <c r="Z45" s="171">
        <v>100</v>
      </c>
      <c r="AA45" s="171">
        <v>100</v>
      </c>
      <c r="AB45" s="171"/>
      <c r="AC45" s="171"/>
      <c r="AD45" s="171"/>
      <c r="AE45" s="171">
        <v>36.700000000000003</v>
      </c>
      <c r="AF45" s="195">
        <v>36.700000000000003</v>
      </c>
      <c r="AG45" s="195"/>
      <c r="AI45" s="173">
        <f>IFERROR(VLOOKUP(B45,[3]rptBudgetaryBudgetCrossOrganiza!$A$1:$K$607,4,FALSE),"0")</f>
        <v>100</v>
      </c>
      <c r="AJ45" s="173">
        <f>IFERROR(VLOOKUP(B45,[3]rptBudgetaryBudgetCrossOrganiza!$A$1:$K$607,6,FALSE),"0")</f>
        <v>100</v>
      </c>
      <c r="AK45" s="196">
        <f t="shared" si="4"/>
        <v>100</v>
      </c>
      <c r="AL45" s="196">
        <f>IFERROR(VLOOKUP(B45,[4]rptBudgetaryBudgetCrossOrganiza!$A$10385:$O$11376,13,FALSE),"0")</f>
        <v>7</v>
      </c>
      <c r="AM45" s="196"/>
      <c r="AN45" s="196"/>
      <c r="AO45" s="196"/>
      <c r="AP45" s="196"/>
      <c r="AQ45" s="196"/>
      <c r="AS45" s="194"/>
      <c r="AT45" s="194"/>
      <c r="AU45" s="194"/>
      <c r="AV45" s="194"/>
      <c r="AW45" s="194"/>
      <c r="AX45" s="194"/>
      <c r="AY45" s="194"/>
      <c r="AZ45" s="194"/>
    </row>
    <row r="46" spans="1:52" x14ac:dyDescent="0.2">
      <c r="A46" s="197">
        <v>4</v>
      </c>
      <c r="B46" s="141" t="s">
        <v>251</v>
      </c>
      <c r="C46" s="149" t="str">
        <f t="shared" si="0"/>
        <v>05</v>
      </c>
      <c r="D46" s="149" t="str">
        <f t="shared" si="1"/>
        <v>00</v>
      </c>
      <c r="E46" s="147" t="str">
        <f t="shared" si="2"/>
        <v>150</v>
      </c>
      <c r="F46" s="129" t="str">
        <f t="shared" si="3"/>
        <v>5100.06</v>
      </c>
      <c r="G46" s="141" t="s">
        <v>252</v>
      </c>
      <c r="H46" s="193">
        <f>IFERROR(VLOOKUP(B46,[5]rptBudgetaryBudgetCrossOrganiza!$A$2:$M$1097,4,FALSE),"0")</f>
        <v>1090</v>
      </c>
      <c r="I46" s="193">
        <f>IFERROR(VLOOKUP(B46,[5]rptBudgetaryBudgetCrossOrganiza!$A$2:$M$1097,6,FALSE),"0")</f>
        <v>1090</v>
      </c>
      <c r="J46" s="193"/>
      <c r="K46" s="193"/>
      <c r="L46" s="193"/>
      <c r="M46" s="193">
        <f>IFERROR(VLOOKUP(B46,[5]rptBudgetaryBudgetCrossOrganiza!$A$2:$M$1097,9,FALSE),"0")</f>
        <v>1090</v>
      </c>
      <c r="N46" s="193">
        <v>1090</v>
      </c>
      <c r="O46" s="193"/>
      <c r="Q46" s="169">
        <v>1290</v>
      </c>
      <c r="R46" s="169">
        <v>1290</v>
      </c>
      <c r="S46" s="169"/>
      <c r="T46" s="169"/>
      <c r="U46" s="169"/>
      <c r="V46" s="169">
        <v>1290</v>
      </c>
      <c r="W46" s="194">
        <v>1290</v>
      </c>
      <c r="X46" s="194"/>
      <c r="Z46" s="171">
        <v>1210</v>
      </c>
      <c r="AA46" s="171">
        <v>1210</v>
      </c>
      <c r="AB46" s="171"/>
      <c r="AC46" s="171"/>
      <c r="AD46" s="171"/>
      <c r="AE46" s="171">
        <v>403.32</v>
      </c>
      <c r="AF46" s="195">
        <v>403.32</v>
      </c>
      <c r="AG46" s="195"/>
      <c r="AI46" s="173">
        <f>IFERROR(VLOOKUP(B46,[3]rptBudgetaryBudgetCrossOrganiza!$A$1:$K$607,4,FALSE),"0")</f>
        <v>1210</v>
      </c>
      <c r="AJ46" s="173">
        <f>IFERROR(VLOOKUP(B46,[3]rptBudgetaryBudgetCrossOrganiza!$A$1:$K$607,6,FALSE),"0")</f>
        <v>1210</v>
      </c>
      <c r="AK46" s="196">
        <f t="shared" si="4"/>
        <v>1210</v>
      </c>
      <c r="AL46" s="196">
        <f>IFERROR(VLOOKUP(B46,[4]rptBudgetaryBudgetCrossOrganiza!$A$10385:$O$11376,13,FALSE),"0")</f>
        <v>0</v>
      </c>
      <c r="AM46" s="196"/>
      <c r="AN46" s="196"/>
      <c r="AO46" s="196"/>
      <c r="AP46" s="196"/>
      <c r="AQ46" s="196"/>
      <c r="AS46" s="194"/>
      <c r="AT46" s="194"/>
      <c r="AU46" s="194"/>
      <c r="AV46" s="194"/>
      <c r="AW46" s="194"/>
      <c r="AX46" s="194"/>
      <c r="AY46" s="194"/>
      <c r="AZ46" s="194"/>
    </row>
    <row r="47" spans="1:52" x14ac:dyDescent="0.2">
      <c r="A47" s="197">
        <v>4</v>
      </c>
      <c r="B47" s="141" t="s">
        <v>253</v>
      </c>
      <c r="C47" s="149" t="str">
        <f t="shared" si="0"/>
        <v>05</v>
      </c>
      <c r="D47" s="149" t="str">
        <f t="shared" si="1"/>
        <v>00</v>
      </c>
      <c r="E47" s="147" t="str">
        <f t="shared" si="2"/>
        <v>150</v>
      </c>
      <c r="F47" s="129" t="str">
        <f t="shared" si="3"/>
        <v>5100.07</v>
      </c>
      <c r="G47" s="141" t="s">
        <v>254</v>
      </c>
      <c r="H47" s="193">
        <f>IFERROR(VLOOKUP(B47,[5]rptBudgetaryBudgetCrossOrganiza!$A$2:$M$1097,4,FALSE),"0")</f>
        <v>285</v>
      </c>
      <c r="I47" s="193">
        <f>IFERROR(VLOOKUP(B47,[5]rptBudgetaryBudgetCrossOrganiza!$A$2:$M$1097,6,FALSE),"0")</f>
        <v>285</v>
      </c>
      <c r="J47" s="193"/>
      <c r="K47" s="193"/>
      <c r="L47" s="193"/>
      <c r="M47" s="193">
        <f>IFERROR(VLOOKUP(B47,[5]rptBudgetaryBudgetCrossOrganiza!$A$2:$M$1097,9,FALSE),"0")</f>
        <v>224.39</v>
      </c>
      <c r="N47" s="193">
        <v>224.39</v>
      </c>
      <c r="O47" s="193"/>
      <c r="Q47" s="169">
        <v>270</v>
      </c>
      <c r="R47" s="169">
        <v>270</v>
      </c>
      <c r="S47" s="169"/>
      <c r="T47" s="169"/>
      <c r="U47" s="169"/>
      <c r="V47" s="169">
        <v>216.9</v>
      </c>
      <c r="W47" s="194">
        <v>216.9</v>
      </c>
      <c r="X47" s="194"/>
      <c r="Z47" s="171">
        <v>240</v>
      </c>
      <c r="AA47" s="171">
        <v>240</v>
      </c>
      <c r="AB47" s="171"/>
      <c r="AC47" s="171"/>
      <c r="AD47" s="171"/>
      <c r="AE47" s="171">
        <v>91.64</v>
      </c>
      <c r="AF47" s="195">
        <v>91.64</v>
      </c>
      <c r="AG47" s="195"/>
      <c r="AI47" s="173">
        <f>IFERROR(VLOOKUP(B47,[3]rptBudgetaryBudgetCrossOrganiza!$A$1:$K$607,4,FALSE),"0")</f>
        <v>240</v>
      </c>
      <c r="AJ47" s="173">
        <f>IFERROR(VLOOKUP(B47,[3]rptBudgetaryBudgetCrossOrganiza!$A$1:$K$607,6,FALSE),"0")</f>
        <v>240</v>
      </c>
      <c r="AK47" s="196">
        <f t="shared" si="4"/>
        <v>240</v>
      </c>
      <c r="AL47" s="196">
        <f>IFERROR(VLOOKUP(B47,[4]rptBudgetaryBudgetCrossOrganiza!$A$10385:$O$11376,13,FALSE),"0")</f>
        <v>22.16</v>
      </c>
      <c r="AM47" s="196"/>
      <c r="AN47" s="196"/>
      <c r="AO47" s="196"/>
      <c r="AP47" s="196"/>
      <c r="AQ47" s="196"/>
      <c r="AS47" s="194"/>
      <c r="AT47" s="194"/>
      <c r="AU47" s="194"/>
      <c r="AV47" s="194"/>
      <c r="AW47" s="194"/>
      <c r="AX47" s="194"/>
      <c r="AY47" s="194"/>
      <c r="AZ47" s="194"/>
    </row>
    <row r="48" spans="1:52" x14ac:dyDescent="0.2">
      <c r="A48" s="197">
        <v>4</v>
      </c>
      <c r="B48" s="141" t="s">
        <v>255</v>
      </c>
      <c r="C48" s="149" t="str">
        <f t="shared" si="0"/>
        <v>05</v>
      </c>
      <c r="D48" s="149" t="str">
        <f t="shared" si="1"/>
        <v>00</v>
      </c>
      <c r="E48" s="147" t="str">
        <f t="shared" si="2"/>
        <v>150</v>
      </c>
      <c r="F48" s="129" t="str">
        <f t="shared" si="3"/>
        <v>5100.08</v>
      </c>
      <c r="G48" s="141" t="s">
        <v>256</v>
      </c>
      <c r="H48" s="193">
        <f>IFERROR(VLOOKUP(B48,[5]rptBudgetaryBudgetCrossOrganiza!$A$2:$M$1097,4,FALSE),"0")</f>
        <v>0</v>
      </c>
      <c r="I48" s="193">
        <f>IFERROR(VLOOKUP(B48,[5]rptBudgetaryBudgetCrossOrganiza!$A$2:$M$1097,6,FALSE),"0")</f>
        <v>0</v>
      </c>
      <c r="J48" s="193"/>
      <c r="K48" s="193"/>
      <c r="L48" s="193"/>
      <c r="M48" s="193">
        <f>IFERROR(VLOOKUP(B48,[5]rptBudgetaryBudgetCrossOrganiza!$A$2:$M$1097,9,FALSE),"0")</f>
        <v>331.37</v>
      </c>
      <c r="N48" s="193">
        <v>331.37</v>
      </c>
      <c r="O48" s="193"/>
      <c r="Q48" s="169">
        <v>400</v>
      </c>
      <c r="R48" s="169">
        <v>400</v>
      </c>
      <c r="S48" s="169"/>
      <c r="T48" s="169"/>
      <c r="U48" s="169"/>
      <c r="V48" s="169">
        <v>395.44</v>
      </c>
      <c r="W48" s="194">
        <v>395.44</v>
      </c>
      <c r="X48" s="194"/>
      <c r="Z48" s="171">
        <v>420</v>
      </c>
      <c r="AA48" s="171">
        <v>420</v>
      </c>
      <c r="AB48" s="171"/>
      <c r="AC48" s="171"/>
      <c r="AD48" s="171"/>
      <c r="AE48" s="171">
        <v>163.86</v>
      </c>
      <c r="AF48" s="195">
        <v>163.86</v>
      </c>
      <c r="AG48" s="195"/>
      <c r="AI48" s="173">
        <f>IFERROR(VLOOKUP(B48,[3]rptBudgetaryBudgetCrossOrganiza!$A$1:$K$607,4,FALSE),"0")</f>
        <v>420</v>
      </c>
      <c r="AJ48" s="173">
        <f>IFERROR(VLOOKUP(B48,[3]rptBudgetaryBudgetCrossOrganiza!$A$1:$K$607,6,FALSE),"0")</f>
        <v>420</v>
      </c>
      <c r="AK48" s="196">
        <f t="shared" si="4"/>
        <v>420</v>
      </c>
      <c r="AL48" s="196">
        <f>IFERROR(VLOOKUP(B48,[4]rptBudgetaryBudgetCrossOrganiza!$A$10385:$O$11376,13,FALSE),"0")</f>
        <v>0</v>
      </c>
      <c r="AM48" s="196"/>
      <c r="AN48" s="196"/>
      <c r="AO48" s="196"/>
      <c r="AP48" s="196"/>
      <c r="AQ48" s="196"/>
      <c r="AS48" s="194"/>
      <c r="AT48" s="194"/>
      <c r="AU48" s="194"/>
      <c r="AV48" s="194"/>
      <c r="AW48" s="194"/>
      <c r="AX48" s="194"/>
      <c r="AY48" s="194"/>
      <c r="AZ48" s="194"/>
    </row>
    <row r="49" spans="1:52" x14ac:dyDescent="0.2">
      <c r="A49" s="197">
        <v>4</v>
      </c>
      <c r="B49" s="141" t="s">
        <v>257</v>
      </c>
      <c r="C49" s="149" t="str">
        <f t="shared" si="0"/>
        <v>05</v>
      </c>
      <c r="D49" s="149" t="str">
        <f t="shared" si="1"/>
        <v>00</v>
      </c>
      <c r="E49" s="147" t="str">
        <f t="shared" si="2"/>
        <v>150</v>
      </c>
      <c r="F49" s="129" t="str">
        <f t="shared" si="3"/>
        <v>5100.09</v>
      </c>
      <c r="G49" s="141" t="s">
        <v>258</v>
      </c>
      <c r="H49" s="193">
        <f>IFERROR(VLOOKUP(B49,[5]rptBudgetaryBudgetCrossOrganiza!$A$2:$M$1097,4,FALSE),"0")</f>
        <v>0</v>
      </c>
      <c r="I49" s="193">
        <f>IFERROR(VLOOKUP(B49,[5]rptBudgetaryBudgetCrossOrganiza!$A$2:$M$1097,6,FALSE),"0")</f>
        <v>0</v>
      </c>
      <c r="J49" s="193"/>
      <c r="K49" s="193"/>
      <c r="L49" s="193"/>
      <c r="M49" s="193">
        <f>IFERROR(VLOOKUP(B49,[5]rptBudgetaryBudgetCrossOrganiza!$A$2:$M$1097,9,FALSE),"0")</f>
        <v>0</v>
      </c>
      <c r="N49" s="193">
        <v>0</v>
      </c>
      <c r="O49" s="193"/>
      <c r="Q49" s="169">
        <v>0</v>
      </c>
      <c r="R49" s="169">
        <v>0</v>
      </c>
      <c r="S49" s="169"/>
      <c r="T49" s="169"/>
      <c r="U49" s="169"/>
      <c r="V49" s="169">
        <v>0</v>
      </c>
      <c r="W49" s="194">
        <v>0</v>
      </c>
      <c r="X49" s="194"/>
      <c r="Z49" s="171">
        <v>0</v>
      </c>
      <c r="AA49" s="171">
        <v>0</v>
      </c>
      <c r="AB49" s="171"/>
      <c r="AC49" s="171"/>
      <c r="AD49" s="171"/>
      <c r="AE49" s="171">
        <v>0</v>
      </c>
      <c r="AF49" s="195">
        <v>0</v>
      </c>
      <c r="AG49" s="195"/>
      <c r="AI49" s="173">
        <f>IFERROR(VLOOKUP(B49,[3]rptBudgetaryBudgetCrossOrganiza!$A$1:$K$607,4,FALSE),"0")</f>
        <v>0</v>
      </c>
      <c r="AJ49" s="173">
        <f>IFERROR(VLOOKUP(B49,[3]rptBudgetaryBudgetCrossOrganiza!$A$1:$K$607,6,FALSE),"0")</f>
        <v>0</v>
      </c>
      <c r="AK49" s="196">
        <f t="shared" si="4"/>
        <v>0</v>
      </c>
      <c r="AL49" s="196">
        <f>IFERROR(VLOOKUP(B49,[4]rptBudgetaryBudgetCrossOrganiza!$A$10385:$O$11376,13,FALSE),"0")</f>
        <v>0</v>
      </c>
      <c r="AM49" s="196"/>
      <c r="AN49" s="196"/>
      <c r="AO49" s="196"/>
      <c r="AP49" s="196"/>
      <c r="AQ49" s="196"/>
      <c r="AS49" s="194"/>
      <c r="AT49" s="194"/>
      <c r="AU49" s="194"/>
      <c r="AV49" s="194"/>
      <c r="AW49" s="194"/>
      <c r="AX49" s="194"/>
      <c r="AY49" s="194"/>
      <c r="AZ49" s="194"/>
    </row>
    <row r="50" spans="1:52" x14ac:dyDescent="0.2">
      <c r="A50" s="197">
        <v>4</v>
      </c>
      <c r="B50" s="141" t="s">
        <v>259</v>
      </c>
      <c r="C50" s="149" t="str">
        <f t="shared" si="0"/>
        <v>05</v>
      </c>
      <c r="D50" s="149" t="str">
        <f t="shared" si="1"/>
        <v>00</v>
      </c>
      <c r="E50" s="147" t="str">
        <f t="shared" si="2"/>
        <v>150</v>
      </c>
      <c r="F50" s="129" t="str">
        <f t="shared" si="3"/>
        <v>5100.10</v>
      </c>
      <c r="G50" s="141" t="s">
        <v>260</v>
      </c>
      <c r="H50" s="193">
        <f>IFERROR(VLOOKUP(B50,[5]rptBudgetaryBudgetCrossOrganiza!$A$2:$M$1097,4,FALSE),"0")</f>
        <v>0</v>
      </c>
      <c r="I50" s="193">
        <f>IFERROR(VLOOKUP(B50,[5]rptBudgetaryBudgetCrossOrganiza!$A$2:$M$1097,6,FALSE),"0")</f>
        <v>0</v>
      </c>
      <c r="J50" s="193"/>
      <c r="K50" s="193"/>
      <c r="L50" s="193"/>
      <c r="M50" s="193">
        <f>IFERROR(VLOOKUP(B50,[5]rptBudgetaryBudgetCrossOrganiza!$A$2:$M$1097,9,FALSE),"0")</f>
        <v>0</v>
      </c>
      <c r="N50" s="193">
        <v>0</v>
      </c>
      <c r="O50" s="193"/>
      <c r="Q50" s="169">
        <v>0</v>
      </c>
      <c r="R50" s="169">
        <v>0</v>
      </c>
      <c r="S50" s="169"/>
      <c r="T50" s="169"/>
      <c r="U50" s="169"/>
      <c r="V50" s="169">
        <v>0</v>
      </c>
      <c r="W50" s="194">
        <v>0</v>
      </c>
      <c r="X50" s="194"/>
      <c r="Z50" s="171">
        <v>0</v>
      </c>
      <c r="AA50" s="171">
        <v>0</v>
      </c>
      <c r="AB50" s="171"/>
      <c r="AC50" s="171"/>
      <c r="AD50" s="171"/>
      <c r="AE50" s="171">
        <v>0</v>
      </c>
      <c r="AF50" s="195">
        <v>0</v>
      </c>
      <c r="AG50" s="195"/>
      <c r="AI50" s="173">
        <f>IFERROR(VLOOKUP(B50,[3]rptBudgetaryBudgetCrossOrganiza!$A$1:$K$607,4,FALSE),"0")</f>
        <v>0</v>
      </c>
      <c r="AJ50" s="173">
        <f>IFERROR(VLOOKUP(B50,[3]rptBudgetaryBudgetCrossOrganiza!$A$1:$K$607,6,FALSE),"0")</f>
        <v>0</v>
      </c>
      <c r="AK50" s="196">
        <f t="shared" si="4"/>
        <v>0</v>
      </c>
      <c r="AL50" s="196">
        <f>IFERROR(VLOOKUP(B50,[4]rptBudgetaryBudgetCrossOrganiza!$A$10385:$O$11376,13,FALSE),"0")</f>
        <v>0</v>
      </c>
      <c r="AM50" s="196"/>
      <c r="AN50" s="196"/>
      <c r="AO50" s="196"/>
      <c r="AP50" s="196"/>
      <c r="AQ50" s="196"/>
      <c r="AS50" s="194"/>
      <c r="AT50" s="194"/>
      <c r="AU50" s="194"/>
      <c r="AV50" s="194"/>
      <c r="AW50" s="194"/>
      <c r="AX50" s="194"/>
      <c r="AY50" s="194"/>
      <c r="AZ50" s="194"/>
    </row>
    <row r="51" spans="1:52" x14ac:dyDescent="0.2">
      <c r="A51" s="197">
        <v>4</v>
      </c>
      <c r="B51" s="141" t="s">
        <v>261</v>
      </c>
      <c r="C51" s="149" t="str">
        <f t="shared" si="0"/>
        <v>05</v>
      </c>
      <c r="D51" s="149" t="str">
        <f t="shared" si="1"/>
        <v>00</v>
      </c>
      <c r="E51" s="147" t="str">
        <f t="shared" si="2"/>
        <v>150</v>
      </c>
      <c r="F51" s="129" t="str">
        <f t="shared" si="3"/>
        <v>5100.11</v>
      </c>
      <c r="G51" s="141" t="s">
        <v>262</v>
      </c>
      <c r="H51" s="193">
        <f>IFERROR(VLOOKUP(B51,[5]rptBudgetaryBudgetCrossOrganiza!$A$2:$M$1097,4,FALSE),"0")</f>
        <v>570</v>
      </c>
      <c r="I51" s="193">
        <f>IFERROR(VLOOKUP(B51,[5]rptBudgetaryBudgetCrossOrganiza!$A$2:$M$1097,6,FALSE),"0")</f>
        <v>570</v>
      </c>
      <c r="J51" s="193"/>
      <c r="K51" s="193"/>
      <c r="L51" s="193"/>
      <c r="M51" s="193">
        <f>IFERROR(VLOOKUP(B51,[5]rptBudgetaryBudgetCrossOrganiza!$A$2:$M$1097,9,FALSE),"0")</f>
        <v>668.06</v>
      </c>
      <c r="N51" s="193">
        <v>668.06</v>
      </c>
      <c r="O51" s="193"/>
      <c r="Q51" s="169">
        <v>610</v>
      </c>
      <c r="R51" s="169">
        <v>610</v>
      </c>
      <c r="S51" s="169"/>
      <c r="T51" s="169"/>
      <c r="U51" s="169"/>
      <c r="V51" s="169">
        <v>764.52</v>
      </c>
      <c r="W51" s="194">
        <v>764.52</v>
      </c>
      <c r="X51" s="194"/>
      <c r="Z51" s="171">
        <v>645</v>
      </c>
      <c r="AA51" s="171">
        <v>645</v>
      </c>
      <c r="AB51" s="171"/>
      <c r="AC51" s="171"/>
      <c r="AD51" s="171"/>
      <c r="AE51" s="171">
        <v>452.58</v>
      </c>
      <c r="AF51" s="195">
        <v>452.58</v>
      </c>
      <c r="AG51" s="195"/>
      <c r="AI51" s="173">
        <f>IFERROR(VLOOKUP(B51,[3]rptBudgetaryBudgetCrossOrganiza!$A$1:$K$607,4,FALSE),"0")</f>
        <v>645</v>
      </c>
      <c r="AJ51" s="173">
        <f>IFERROR(VLOOKUP(B51,[3]rptBudgetaryBudgetCrossOrganiza!$A$1:$K$607,6,FALSE),"0")</f>
        <v>645</v>
      </c>
      <c r="AK51" s="196">
        <f t="shared" si="4"/>
        <v>645</v>
      </c>
      <c r="AL51" s="196">
        <f>IFERROR(VLOOKUP(B51,[4]rptBudgetaryBudgetCrossOrganiza!$A$10385:$O$11376,13,FALSE),"0")</f>
        <v>87</v>
      </c>
      <c r="AM51" s="196"/>
      <c r="AN51" s="196"/>
      <c r="AO51" s="196"/>
      <c r="AP51" s="196"/>
      <c r="AQ51" s="196"/>
      <c r="AS51" s="194"/>
      <c r="AT51" s="194"/>
      <c r="AU51" s="194"/>
      <c r="AV51" s="194"/>
      <c r="AW51" s="194"/>
      <c r="AX51" s="194"/>
      <c r="AY51" s="194"/>
      <c r="AZ51" s="194"/>
    </row>
    <row r="52" spans="1:52" x14ac:dyDescent="0.2">
      <c r="A52" s="197">
        <v>4</v>
      </c>
      <c r="B52" s="141" t="s">
        <v>263</v>
      </c>
      <c r="C52" s="149" t="str">
        <f t="shared" si="0"/>
        <v>05</v>
      </c>
      <c r="D52" s="149" t="str">
        <f t="shared" si="1"/>
        <v>00</v>
      </c>
      <c r="E52" s="147" t="str">
        <f t="shared" si="2"/>
        <v>150</v>
      </c>
      <c r="F52" s="129" t="str">
        <f t="shared" si="3"/>
        <v>5100.12</v>
      </c>
      <c r="G52" s="141" t="s">
        <v>264</v>
      </c>
      <c r="H52" s="193">
        <f>IFERROR(VLOOKUP(B52,[5]rptBudgetaryBudgetCrossOrganiza!$A$2:$M$1097,4,FALSE),"0")</f>
        <v>0</v>
      </c>
      <c r="I52" s="193">
        <f>IFERROR(VLOOKUP(B52,[5]rptBudgetaryBudgetCrossOrganiza!$A$2:$M$1097,6,FALSE),"0")</f>
        <v>0</v>
      </c>
      <c r="J52" s="193"/>
      <c r="K52" s="193"/>
      <c r="L52" s="193"/>
      <c r="M52" s="193">
        <f>IFERROR(VLOOKUP(B52,[5]rptBudgetaryBudgetCrossOrganiza!$A$2:$M$1097,9,FALSE),"0")</f>
        <v>0</v>
      </c>
      <c r="N52" s="193">
        <v>0</v>
      </c>
      <c r="O52" s="193"/>
      <c r="Q52" s="169">
        <v>0</v>
      </c>
      <c r="R52" s="169">
        <v>0</v>
      </c>
      <c r="S52" s="169"/>
      <c r="T52" s="169"/>
      <c r="U52" s="169"/>
      <c r="V52" s="169">
        <v>0</v>
      </c>
      <c r="W52" s="194">
        <v>0</v>
      </c>
      <c r="X52" s="194"/>
      <c r="Z52" s="171">
        <v>0</v>
      </c>
      <c r="AA52" s="171">
        <v>0</v>
      </c>
      <c r="AB52" s="171"/>
      <c r="AC52" s="171"/>
      <c r="AD52" s="171"/>
      <c r="AE52" s="171">
        <v>0</v>
      </c>
      <c r="AF52" s="195">
        <v>0</v>
      </c>
      <c r="AG52" s="195"/>
      <c r="AI52" s="173">
        <f>IFERROR(VLOOKUP(B52,[3]rptBudgetaryBudgetCrossOrganiza!$A$1:$K$607,4,FALSE),"0")</f>
        <v>0</v>
      </c>
      <c r="AJ52" s="173">
        <f>IFERROR(VLOOKUP(B52,[3]rptBudgetaryBudgetCrossOrganiza!$A$1:$K$607,6,FALSE),"0")</f>
        <v>0</v>
      </c>
      <c r="AK52" s="196">
        <f t="shared" si="4"/>
        <v>0</v>
      </c>
      <c r="AL52" s="196">
        <f>IFERROR(VLOOKUP(B52,[4]rptBudgetaryBudgetCrossOrganiza!$A$10385:$O$11376,13,FALSE),"0")</f>
        <v>0</v>
      </c>
      <c r="AM52" s="196"/>
      <c r="AN52" s="196"/>
      <c r="AO52" s="196"/>
      <c r="AP52" s="196"/>
      <c r="AQ52" s="196"/>
      <c r="AS52" s="194"/>
      <c r="AT52" s="194"/>
      <c r="AU52" s="194"/>
      <c r="AV52" s="194"/>
      <c r="AW52" s="194"/>
      <c r="AX52" s="194"/>
      <c r="AY52" s="194"/>
      <c r="AZ52" s="194"/>
    </row>
    <row r="53" spans="1:52" x14ac:dyDescent="0.2">
      <c r="A53" s="197">
        <v>4</v>
      </c>
      <c r="B53" s="141" t="s">
        <v>265</v>
      </c>
      <c r="C53" s="149" t="str">
        <f t="shared" si="0"/>
        <v>05</v>
      </c>
      <c r="D53" s="149" t="str">
        <f t="shared" si="1"/>
        <v>00</v>
      </c>
      <c r="E53" s="147" t="str">
        <f t="shared" si="2"/>
        <v>150</v>
      </c>
      <c r="F53" s="129" t="str">
        <f t="shared" si="3"/>
        <v>5100.13</v>
      </c>
      <c r="G53" s="141" t="s">
        <v>266</v>
      </c>
      <c r="H53" s="193">
        <f>IFERROR(VLOOKUP(B53,[5]rptBudgetaryBudgetCrossOrganiza!$A$2:$M$1097,4,FALSE),"0")</f>
        <v>0</v>
      </c>
      <c r="I53" s="193">
        <f>IFERROR(VLOOKUP(B53,[5]rptBudgetaryBudgetCrossOrganiza!$A$2:$M$1097,6,FALSE),"0")</f>
        <v>0</v>
      </c>
      <c r="J53" s="193"/>
      <c r="K53" s="193"/>
      <c r="L53" s="193"/>
      <c r="M53" s="193">
        <f>IFERROR(VLOOKUP(B53,[5]rptBudgetaryBudgetCrossOrganiza!$A$2:$M$1097,9,FALSE),"0")</f>
        <v>0</v>
      </c>
      <c r="N53" s="193">
        <v>0</v>
      </c>
      <c r="O53" s="193"/>
      <c r="Q53" s="169">
        <v>0</v>
      </c>
      <c r="R53" s="169">
        <v>0</v>
      </c>
      <c r="S53" s="169"/>
      <c r="T53" s="169"/>
      <c r="U53" s="169"/>
      <c r="V53" s="169">
        <v>0</v>
      </c>
      <c r="W53" s="194">
        <v>0</v>
      </c>
      <c r="X53" s="194"/>
      <c r="Z53" s="171">
        <v>0</v>
      </c>
      <c r="AA53" s="171">
        <v>0</v>
      </c>
      <c r="AB53" s="171"/>
      <c r="AC53" s="171"/>
      <c r="AD53" s="171"/>
      <c r="AE53" s="171">
        <v>0</v>
      </c>
      <c r="AF53" s="195">
        <v>0</v>
      </c>
      <c r="AG53" s="195"/>
      <c r="AI53" s="173">
        <f>IFERROR(VLOOKUP(B53,[3]rptBudgetaryBudgetCrossOrganiza!$A$1:$K$607,4,FALSE),"0")</f>
        <v>0</v>
      </c>
      <c r="AJ53" s="173">
        <f>IFERROR(VLOOKUP(B53,[3]rptBudgetaryBudgetCrossOrganiza!$A$1:$K$607,6,FALSE),"0")</f>
        <v>0</v>
      </c>
      <c r="AK53" s="196">
        <f t="shared" si="4"/>
        <v>0</v>
      </c>
      <c r="AL53" s="196">
        <f>IFERROR(VLOOKUP(B53,[4]rptBudgetaryBudgetCrossOrganiza!$A$10385:$O$11376,13,FALSE),"0")</f>
        <v>0</v>
      </c>
      <c r="AM53" s="196"/>
      <c r="AN53" s="196"/>
      <c r="AO53" s="196"/>
      <c r="AP53" s="196"/>
      <c r="AQ53" s="196"/>
      <c r="AS53" s="194"/>
      <c r="AT53" s="194"/>
      <c r="AU53" s="194"/>
      <c r="AV53" s="194"/>
      <c r="AW53" s="194"/>
      <c r="AX53" s="194"/>
      <c r="AY53" s="194"/>
      <c r="AZ53" s="194"/>
    </row>
    <row r="54" spans="1:52" x14ac:dyDescent="0.2">
      <c r="A54" s="197">
        <v>4</v>
      </c>
      <c r="B54" s="141" t="s">
        <v>267</v>
      </c>
      <c r="C54" s="149" t="str">
        <f t="shared" si="0"/>
        <v>05</v>
      </c>
      <c r="D54" s="149" t="str">
        <f t="shared" si="1"/>
        <v>00</v>
      </c>
      <c r="E54" s="147" t="str">
        <f t="shared" si="2"/>
        <v>150</v>
      </c>
      <c r="F54" s="129" t="str">
        <f t="shared" si="3"/>
        <v>5100.14</v>
      </c>
      <c r="G54" s="141" t="s">
        <v>268</v>
      </c>
      <c r="H54" s="193">
        <f>IFERROR(VLOOKUP(B54,[5]rptBudgetaryBudgetCrossOrganiza!$A$2:$M$1097,4,FALSE),"0")</f>
        <v>0</v>
      </c>
      <c r="I54" s="193">
        <f>IFERROR(VLOOKUP(B54,[5]rptBudgetaryBudgetCrossOrganiza!$A$2:$M$1097,6,FALSE),"0")</f>
        <v>0</v>
      </c>
      <c r="J54" s="193"/>
      <c r="K54" s="193"/>
      <c r="L54" s="193"/>
      <c r="M54" s="193">
        <f>IFERROR(VLOOKUP(B54,[5]rptBudgetaryBudgetCrossOrganiza!$A$2:$M$1097,9,FALSE),"0")</f>
        <v>0</v>
      </c>
      <c r="N54" s="193">
        <v>0</v>
      </c>
      <c r="O54" s="193"/>
      <c r="Q54" s="169">
        <v>0</v>
      </c>
      <c r="R54" s="169">
        <v>0</v>
      </c>
      <c r="S54" s="169"/>
      <c r="T54" s="169"/>
      <c r="U54" s="169"/>
      <c r="V54" s="169">
        <v>0</v>
      </c>
      <c r="W54" s="194">
        <v>0</v>
      </c>
      <c r="X54" s="194"/>
      <c r="Z54" s="171">
        <v>0</v>
      </c>
      <c r="AA54" s="171">
        <v>0</v>
      </c>
      <c r="AB54" s="171"/>
      <c r="AC54" s="171"/>
      <c r="AD54" s="171"/>
      <c r="AE54" s="171">
        <v>0</v>
      </c>
      <c r="AF54" s="195">
        <v>0</v>
      </c>
      <c r="AG54" s="195"/>
      <c r="AI54" s="173">
        <f>IFERROR(VLOOKUP(B54,[3]rptBudgetaryBudgetCrossOrganiza!$A$1:$K$607,4,FALSE),"0")</f>
        <v>0</v>
      </c>
      <c r="AJ54" s="173">
        <f>IFERROR(VLOOKUP(B54,[3]rptBudgetaryBudgetCrossOrganiza!$A$1:$K$607,6,FALSE),"0")</f>
        <v>0</v>
      </c>
      <c r="AK54" s="196">
        <f t="shared" si="4"/>
        <v>0</v>
      </c>
      <c r="AL54" s="196">
        <f>IFERROR(VLOOKUP(B54,[4]rptBudgetaryBudgetCrossOrganiza!$A$10385:$O$11376,13,FALSE),"0")</f>
        <v>0</v>
      </c>
      <c r="AM54" s="196"/>
      <c r="AN54" s="196"/>
      <c r="AO54" s="196"/>
      <c r="AP54" s="196"/>
      <c r="AQ54" s="196"/>
      <c r="AS54" s="194"/>
      <c r="AT54" s="194"/>
      <c r="AU54" s="194"/>
      <c r="AV54" s="194"/>
      <c r="AW54" s="194"/>
      <c r="AX54" s="194"/>
      <c r="AY54" s="194"/>
      <c r="AZ54" s="194"/>
    </row>
    <row r="55" spans="1:52" x14ac:dyDescent="0.2">
      <c r="A55" s="197">
        <v>4</v>
      </c>
      <c r="B55" s="141" t="s">
        <v>269</v>
      </c>
      <c r="C55" s="149" t="str">
        <f t="shared" si="0"/>
        <v>05</v>
      </c>
      <c r="D55" s="149" t="str">
        <f t="shared" si="1"/>
        <v>00</v>
      </c>
      <c r="E55" s="147" t="str">
        <f t="shared" si="2"/>
        <v>150</v>
      </c>
      <c r="F55" s="129" t="str">
        <f t="shared" si="3"/>
        <v>5100.15</v>
      </c>
      <c r="G55" s="141" t="s">
        <v>270</v>
      </c>
      <c r="H55" s="193">
        <f>IFERROR(VLOOKUP(B55,[5]rptBudgetaryBudgetCrossOrganiza!$A$2:$M$1097,4,FALSE),"0")</f>
        <v>155</v>
      </c>
      <c r="I55" s="193">
        <f>IFERROR(VLOOKUP(B55,[5]rptBudgetaryBudgetCrossOrganiza!$A$2:$M$1097,6,FALSE),"0")</f>
        <v>155</v>
      </c>
      <c r="J55" s="193"/>
      <c r="K55" s="193"/>
      <c r="L55" s="193"/>
      <c r="M55" s="193">
        <f>IFERROR(VLOOKUP(B55,[5]rptBudgetaryBudgetCrossOrganiza!$A$2:$M$1097,9,FALSE),"0")</f>
        <v>152.63999999999999</v>
      </c>
      <c r="N55" s="193">
        <v>152.63999999999999</v>
      </c>
      <c r="O55" s="193"/>
      <c r="Q55" s="169">
        <v>155</v>
      </c>
      <c r="R55" s="169">
        <v>155</v>
      </c>
      <c r="S55" s="169"/>
      <c r="T55" s="169"/>
      <c r="U55" s="169"/>
      <c r="V55" s="169">
        <v>145.91999999999999</v>
      </c>
      <c r="W55" s="194">
        <v>145.91999999999999</v>
      </c>
      <c r="X55" s="194"/>
      <c r="Z55" s="171">
        <v>155</v>
      </c>
      <c r="AA55" s="171">
        <v>155</v>
      </c>
      <c r="AB55" s="171"/>
      <c r="AC55" s="171"/>
      <c r="AD55" s="171"/>
      <c r="AE55" s="171">
        <v>78.06</v>
      </c>
      <c r="AF55" s="195">
        <v>78.06</v>
      </c>
      <c r="AG55" s="195"/>
      <c r="AI55" s="173">
        <f>IFERROR(VLOOKUP(B55,[3]rptBudgetaryBudgetCrossOrganiza!$A$1:$K$607,4,FALSE),"0")</f>
        <v>155</v>
      </c>
      <c r="AJ55" s="173">
        <f>IFERROR(VLOOKUP(B55,[3]rptBudgetaryBudgetCrossOrganiza!$A$1:$K$607,6,FALSE),"0")</f>
        <v>155</v>
      </c>
      <c r="AK55" s="196">
        <f t="shared" si="4"/>
        <v>155</v>
      </c>
      <c r="AL55" s="196">
        <f>IFERROR(VLOOKUP(B55,[4]rptBudgetaryBudgetCrossOrganiza!$A$10385:$O$11376,13,FALSE),"0")</f>
        <v>72</v>
      </c>
      <c r="AM55" s="196"/>
      <c r="AN55" s="196"/>
      <c r="AO55" s="196"/>
      <c r="AP55" s="196"/>
      <c r="AQ55" s="196"/>
      <c r="AS55" s="194"/>
      <c r="AT55" s="194"/>
      <c r="AU55" s="194"/>
      <c r="AV55" s="194"/>
      <c r="AW55" s="194"/>
      <c r="AX55" s="194"/>
      <c r="AY55" s="194"/>
      <c r="AZ55" s="194"/>
    </row>
    <row r="56" spans="1:52" x14ac:dyDescent="0.2">
      <c r="A56" s="197">
        <v>4</v>
      </c>
      <c r="B56" s="141" t="s">
        <v>271</v>
      </c>
      <c r="C56" s="149" t="str">
        <f t="shared" si="0"/>
        <v>05</v>
      </c>
      <c r="D56" s="149" t="str">
        <f t="shared" si="1"/>
        <v>00</v>
      </c>
      <c r="E56" s="147" t="str">
        <f t="shared" si="2"/>
        <v>150</v>
      </c>
      <c r="F56" s="129" t="str">
        <f t="shared" si="3"/>
        <v>5100.16</v>
      </c>
      <c r="G56" s="141" t="s">
        <v>272</v>
      </c>
      <c r="H56" s="193">
        <f>IFERROR(VLOOKUP(B56,[5]rptBudgetaryBudgetCrossOrganiza!$A$2:$M$1097,4,FALSE),"0")</f>
        <v>0</v>
      </c>
      <c r="I56" s="193">
        <f>IFERROR(VLOOKUP(B56,[5]rptBudgetaryBudgetCrossOrganiza!$A$2:$M$1097,6,FALSE),"0")</f>
        <v>0</v>
      </c>
      <c r="J56" s="193"/>
      <c r="K56" s="193"/>
      <c r="L56" s="193"/>
      <c r="M56" s="193">
        <f>IFERROR(VLOOKUP(B56,[5]rptBudgetaryBudgetCrossOrganiza!$A$2:$M$1097,9,FALSE),"0")</f>
        <v>0</v>
      </c>
      <c r="N56" s="193">
        <v>0</v>
      </c>
      <c r="O56" s="193"/>
      <c r="Q56" s="169">
        <v>0</v>
      </c>
      <c r="R56" s="169">
        <v>0</v>
      </c>
      <c r="S56" s="169"/>
      <c r="T56" s="169"/>
      <c r="U56" s="169"/>
      <c r="V56" s="169">
        <v>0</v>
      </c>
      <c r="W56" s="194">
        <v>0</v>
      </c>
      <c r="X56" s="194"/>
      <c r="Z56" s="171">
        <v>0</v>
      </c>
      <c r="AA56" s="171">
        <v>0</v>
      </c>
      <c r="AB56" s="171"/>
      <c r="AC56" s="171"/>
      <c r="AD56" s="171"/>
      <c r="AE56" s="171">
        <v>0</v>
      </c>
      <c r="AF56" s="195">
        <v>0</v>
      </c>
      <c r="AG56" s="195"/>
      <c r="AI56" s="173">
        <f>IFERROR(VLOOKUP(B56,[3]rptBudgetaryBudgetCrossOrganiza!$A$1:$K$607,4,FALSE),"0")</f>
        <v>0</v>
      </c>
      <c r="AJ56" s="173">
        <f>IFERROR(VLOOKUP(B56,[3]rptBudgetaryBudgetCrossOrganiza!$A$1:$K$607,6,FALSE),"0")</f>
        <v>0</v>
      </c>
      <c r="AK56" s="196">
        <f t="shared" si="4"/>
        <v>0</v>
      </c>
      <c r="AL56" s="196">
        <f>IFERROR(VLOOKUP(B56,[4]rptBudgetaryBudgetCrossOrganiza!$A$10385:$O$11376,13,FALSE),"0")</f>
        <v>0</v>
      </c>
      <c r="AM56" s="196"/>
      <c r="AN56" s="196"/>
      <c r="AO56" s="196"/>
      <c r="AP56" s="196"/>
      <c r="AQ56" s="196"/>
      <c r="AS56" s="194"/>
      <c r="AT56" s="194"/>
      <c r="AU56" s="194"/>
      <c r="AV56" s="194"/>
      <c r="AW56" s="194"/>
      <c r="AX56" s="194"/>
      <c r="AY56" s="194"/>
      <c r="AZ56" s="194"/>
    </row>
    <row r="57" spans="1:52" x14ac:dyDescent="0.2">
      <c r="A57" s="197">
        <v>4</v>
      </c>
      <c r="B57" s="141" t="s">
        <v>273</v>
      </c>
      <c r="C57" s="149" t="str">
        <f t="shared" si="0"/>
        <v>05</v>
      </c>
      <c r="D57" s="149" t="str">
        <f t="shared" si="1"/>
        <v>00</v>
      </c>
      <c r="E57" s="147" t="str">
        <f t="shared" si="2"/>
        <v>150</v>
      </c>
      <c r="F57" s="129" t="str">
        <f t="shared" si="3"/>
        <v>5100.17</v>
      </c>
      <c r="G57" s="141" t="s">
        <v>274</v>
      </c>
      <c r="H57" s="193">
        <f>IFERROR(VLOOKUP(B57,[5]rptBudgetaryBudgetCrossOrganiza!$A$2:$M$1097,4,FALSE),"0")</f>
        <v>1215</v>
      </c>
      <c r="I57" s="193">
        <f>IFERROR(VLOOKUP(B57,[5]rptBudgetaryBudgetCrossOrganiza!$A$2:$M$1097,6,FALSE),"0")</f>
        <v>1215</v>
      </c>
      <c r="J57" s="193"/>
      <c r="K57" s="193"/>
      <c r="L57" s="193"/>
      <c r="M57" s="193">
        <f>IFERROR(VLOOKUP(B57,[5]rptBudgetaryBudgetCrossOrganiza!$A$2:$M$1097,9,FALSE),"0")</f>
        <v>828.02</v>
      </c>
      <c r="N57" s="193">
        <v>828.02</v>
      </c>
      <c r="O57" s="193"/>
      <c r="Q57" s="169">
        <v>800</v>
      </c>
      <c r="R57" s="169">
        <v>800</v>
      </c>
      <c r="S57" s="169"/>
      <c r="T57" s="169"/>
      <c r="U57" s="169"/>
      <c r="V57" s="169">
        <v>814.25</v>
      </c>
      <c r="W57" s="194">
        <v>814.25</v>
      </c>
      <c r="X57" s="194"/>
      <c r="Z57" s="171">
        <v>765</v>
      </c>
      <c r="AA57" s="171">
        <v>765</v>
      </c>
      <c r="AB57" s="171"/>
      <c r="AC57" s="171"/>
      <c r="AD57" s="171"/>
      <c r="AE57" s="171">
        <v>1910.57</v>
      </c>
      <c r="AF57" s="195">
        <v>1910.57</v>
      </c>
      <c r="AG57" s="195"/>
      <c r="AI57" s="173">
        <f>IFERROR(VLOOKUP(B57,[3]rptBudgetaryBudgetCrossOrganiza!$A$1:$K$607,4,FALSE),"0")</f>
        <v>765</v>
      </c>
      <c r="AJ57" s="173">
        <f>IFERROR(VLOOKUP(B57,[3]rptBudgetaryBudgetCrossOrganiza!$A$1:$K$607,6,FALSE),"0")</f>
        <v>765</v>
      </c>
      <c r="AK57" s="196">
        <f t="shared" si="4"/>
        <v>765</v>
      </c>
      <c r="AL57" s="196">
        <f>IFERROR(VLOOKUP(B57,[4]rptBudgetaryBudgetCrossOrganiza!$A$10385:$O$11376,13,FALSE),"0")</f>
        <v>479.88</v>
      </c>
      <c r="AM57" s="196"/>
      <c r="AN57" s="196"/>
      <c r="AO57" s="196"/>
      <c r="AP57" s="196"/>
      <c r="AQ57" s="196"/>
      <c r="AS57" s="194"/>
      <c r="AT57" s="194"/>
      <c r="AU57" s="194"/>
      <c r="AV57" s="194"/>
      <c r="AW57" s="194"/>
      <c r="AX57" s="194"/>
      <c r="AY57" s="194"/>
      <c r="AZ57" s="194"/>
    </row>
    <row r="58" spans="1:52" x14ac:dyDescent="0.2">
      <c r="A58" s="197">
        <v>5</v>
      </c>
      <c r="B58" s="141" t="s">
        <v>275</v>
      </c>
      <c r="C58" s="149" t="str">
        <f t="shared" si="0"/>
        <v>05</v>
      </c>
      <c r="D58" s="149" t="str">
        <f t="shared" si="1"/>
        <v>00</v>
      </c>
      <c r="E58" s="147" t="str">
        <f t="shared" si="2"/>
        <v>150</v>
      </c>
      <c r="F58" s="129" t="str">
        <f t="shared" si="3"/>
        <v>6000.01</v>
      </c>
      <c r="G58" s="141" t="s">
        <v>276</v>
      </c>
      <c r="H58" s="193">
        <f>IFERROR(VLOOKUP(B58,[5]rptBudgetaryBudgetCrossOrganiza!$A$2:$M$1097,4,FALSE),"0")</f>
        <v>90000</v>
      </c>
      <c r="I58" s="193">
        <f>IFERROR(VLOOKUP(B58,[5]rptBudgetaryBudgetCrossOrganiza!$A$2:$M$1097,6,FALSE),"0")</f>
        <v>90000</v>
      </c>
      <c r="J58" s="193"/>
      <c r="K58" s="193"/>
      <c r="L58" s="193"/>
      <c r="M58" s="193">
        <f>IFERROR(VLOOKUP(B58,[5]rptBudgetaryBudgetCrossOrganiza!$A$2:$M$1097,9,FALSE),"0")</f>
        <v>53144.47</v>
      </c>
      <c r="N58" s="193">
        <v>53144.47</v>
      </c>
      <c r="O58" s="193"/>
      <c r="Q58" s="169">
        <v>55000</v>
      </c>
      <c r="R58" s="169">
        <v>55000</v>
      </c>
      <c r="S58" s="169"/>
      <c r="T58" s="169"/>
      <c r="U58" s="169"/>
      <c r="V58" s="169">
        <v>62601.47</v>
      </c>
      <c r="W58" s="194">
        <v>62601.47</v>
      </c>
      <c r="X58" s="194"/>
      <c r="Z58" s="171">
        <v>58000</v>
      </c>
      <c r="AA58" s="171">
        <v>58000</v>
      </c>
      <c r="AB58" s="171"/>
      <c r="AC58" s="171"/>
      <c r="AD58" s="171"/>
      <c r="AE58" s="171">
        <v>80812</v>
      </c>
      <c r="AF58" s="195">
        <v>80812</v>
      </c>
      <c r="AG58" s="195"/>
      <c r="AI58" s="173">
        <f>IFERROR(VLOOKUP(B58,[3]rptBudgetaryBudgetCrossOrganiza!$A$1:$K$607,4,FALSE),"0")</f>
        <v>58000</v>
      </c>
      <c r="AJ58" s="173">
        <f>IFERROR(VLOOKUP(B58,[3]rptBudgetaryBudgetCrossOrganiza!$A$1:$K$607,6,FALSE),"0")</f>
        <v>58000</v>
      </c>
      <c r="AK58" s="196">
        <f t="shared" si="4"/>
        <v>58000</v>
      </c>
      <c r="AL58" s="196">
        <f>IFERROR(VLOOKUP(B58,[4]rptBudgetaryBudgetCrossOrganiza!$A$10385:$O$11376,13,FALSE),"0")</f>
        <v>0</v>
      </c>
      <c r="AM58" s="196"/>
      <c r="AN58" s="196"/>
      <c r="AO58" s="196"/>
      <c r="AP58" s="196"/>
      <c r="AQ58" s="196"/>
      <c r="AS58" s="194"/>
      <c r="AT58" s="194"/>
      <c r="AU58" s="194"/>
      <c r="AV58" s="194"/>
      <c r="AW58" s="194"/>
      <c r="AX58" s="194"/>
      <c r="AY58" s="194"/>
      <c r="AZ58" s="194"/>
    </row>
    <row r="59" spans="1:52" x14ac:dyDescent="0.2">
      <c r="A59" s="141">
        <v>6</v>
      </c>
      <c r="B59" s="141" t="s">
        <v>277</v>
      </c>
      <c r="C59" s="149" t="str">
        <f t="shared" si="0"/>
        <v>05</v>
      </c>
      <c r="D59" s="149" t="str">
        <f t="shared" si="1"/>
        <v>00</v>
      </c>
      <c r="E59" s="147" t="str">
        <f t="shared" si="2"/>
        <v>150</v>
      </c>
      <c r="F59" s="129" t="str">
        <f t="shared" si="3"/>
        <v>6200.02</v>
      </c>
      <c r="G59" s="141" t="s">
        <v>278</v>
      </c>
      <c r="H59" s="193">
        <f>IFERROR(VLOOKUP(B59,[5]rptBudgetaryBudgetCrossOrganiza!$A$2:$M$1097,4,FALSE),"0")</f>
        <v>0</v>
      </c>
      <c r="I59" s="193">
        <f>IFERROR(VLOOKUP(B59,[5]rptBudgetaryBudgetCrossOrganiza!$A$2:$M$1097,6,FALSE),"0")</f>
        <v>0</v>
      </c>
      <c r="J59" s="193"/>
      <c r="K59" s="193"/>
      <c r="L59" s="193"/>
      <c r="M59" s="193">
        <f>IFERROR(VLOOKUP(B59,[5]rptBudgetaryBudgetCrossOrganiza!$A$2:$M$1097,9,FALSE),"0")</f>
        <v>0</v>
      </c>
      <c r="N59" s="193">
        <v>0</v>
      </c>
      <c r="O59" s="193"/>
      <c r="Q59" s="169">
        <v>0</v>
      </c>
      <c r="R59" s="169">
        <v>0</v>
      </c>
      <c r="S59" s="169"/>
      <c r="T59" s="169"/>
      <c r="U59" s="169"/>
      <c r="V59" s="169">
        <v>0</v>
      </c>
      <c r="W59" s="194">
        <v>0</v>
      </c>
      <c r="X59" s="194"/>
      <c r="Z59" s="171">
        <v>0</v>
      </c>
      <c r="AA59" s="171">
        <v>0</v>
      </c>
      <c r="AB59" s="171"/>
      <c r="AC59" s="171"/>
      <c r="AD59" s="171"/>
      <c r="AE59" s="171">
        <v>0</v>
      </c>
      <c r="AF59" s="195">
        <v>0</v>
      </c>
      <c r="AG59" s="195"/>
      <c r="AI59" s="173">
        <f>IFERROR(VLOOKUP(B59,[3]rptBudgetaryBudgetCrossOrganiza!$A$1:$K$607,4,FALSE),"0")</f>
        <v>0</v>
      </c>
      <c r="AJ59" s="173">
        <f>IFERROR(VLOOKUP(B59,[3]rptBudgetaryBudgetCrossOrganiza!$A$1:$K$607,6,FALSE),"0")</f>
        <v>0</v>
      </c>
      <c r="AK59" s="196">
        <f t="shared" si="4"/>
        <v>0</v>
      </c>
      <c r="AL59" s="196">
        <f>IFERROR(VLOOKUP(B59,[4]rptBudgetaryBudgetCrossOrganiza!$A$10385:$O$11376,13,FALSE),"0")</f>
        <v>0</v>
      </c>
      <c r="AM59" s="196"/>
      <c r="AN59" s="196"/>
      <c r="AO59" s="196"/>
      <c r="AP59" s="196"/>
      <c r="AQ59" s="196"/>
      <c r="AS59" s="194"/>
      <c r="AT59" s="194"/>
      <c r="AU59" s="194"/>
      <c r="AV59" s="194"/>
      <c r="AW59" s="194"/>
      <c r="AX59" s="194"/>
      <c r="AY59" s="194"/>
      <c r="AZ59" s="194"/>
    </row>
    <row r="60" spans="1:52" x14ac:dyDescent="0.2">
      <c r="A60" s="197">
        <v>4</v>
      </c>
      <c r="B60" s="141" t="s">
        <v>279</v>
      </c>
      <c r="C60" s="149" t="str">
        <f t="shared" si="0"/>
        <v>05</v>
      </c>
      <c r="D60" s="149" t="str">
        <f t="shared" si="1"/>
        <v>00</v>
      </c>
      <c r="E60" s="147" t="str">
        <f t="shared" si="2"/>
        <v>160</v>
      </c>
      <c r="F60" s="129" t="str">
        <f t="shared" si="3"/>
        <v>5000.01</v>
      </c>
      <c r="G60" s="141" t="s">
        <v>214</v>
      </c>
      <c r="H60" s="193">
        <f>IFERROR(VLOOKUP(B60,[5]rptBudgetaryBudgetCrossOrganiza!$A$2:$M$1097,4,FALSE),"0")</f>
        <v>166050</v>
      </c>
      <c r="I60" s="193">
        <f>IFERROR(VLOOKUP(B60,[5]rptBudgetaryBudgetCrossOrganiza!$A$2:$M$1097,6,FALSE),"0")</f>
        <v>166050</v>
      </c>
      <c r="J60" s="193"/>
      <c r="K60" s="193"/>
      <c r="L60" s="193"/>
      <c r="M60" s="193">
        <f>IFERROR(VLOOKUP(B60,[5]rptBudgetaryBudgetCrossOrganiza!$A$2:$M$1097,9,FALSE),"0")</f>
        <v>142132.14000000001</v>
      </c>
      <c r="N60" s="193">
        <v>142132.14000000001</v>
      </c>
      <c r="O60" s="193">
        <f t="shared" ref="O60:O76" si="10">N60-I60</f>
        <v>-23917.859999999986</v>
      </c>
      <c r="Q60" s="169">
        <v>177840</v>
      </c>
      <c r="R60" s="169">
        <v>178605</v>
      </c>
      <c r="S60" s="169"/>
      <c r="T60" s="169"/>
      <c r="U60" s="169"/>
      <c r="V60" s="169">
        <v>177625.18</v>
      </c>
      <c r="W60" s="194">
        <v>177625.18</v>
      </c>
      <c r="X60" s="194">
        <f t="shared" ref="X60:X73" si="11">W60-R60</f>
        <v>-979.82000000000698</v>
      </c>
      <c r="Z60" s="171">
        <v>190650</v>
      </c>
      <c r="AA60" s="171">
        <v>193990</v>
      </c>
      <c r="AB60" s="171"/>
      <c r="AC60" s="171"/>
      <c r="AD60" s="171"/>
      <c r="AE60" s="171">
        <v>192666.56</v>
      </c>
      <c r="AF60" s="195">
        <v>192666.56</v>
      </c>
      <c r="AG60" s="195">
        <f t="shared" ref="AG60:AG75" si="12">AF60-AA60</f>
        <v>-1323.4400000000023</v>
      </c>
      <c r="AI60" s="173">
        <f>IFERROR(VLOOKUP(B60,[3]rptBudgetaryBudgetCrossOrganiza!$A$1:$K$607,4,FALSE),"0")</f>
        <v>196365</v>
      </c>
      <c r="AJ60" s="173">
        <f>IFERROR(VLOOKUP(B60,[3]rptBudgetaryBudgetCrossOrganiza!$A$1:$K$607,6,FALSE),"0")</f>
        <v>196365</v>
      </c>
      <c r="AK60" s="196">
        <f t="shared" si="4"/>
        <v>196365</v>
      </c>
      <c r="AL60" s="196">
        <f>IFERROR(VLOOKUP(B60,[4]rptBudgetaryBudgetCrossOrganiza!$A$10385:$O$11376,13,FALSE),"0")</f>
        <v>69230.710000000006</v>
      </c>
      <c r="AM60" s="196"/>
      <c r="AN60" s="196"/>
      <c r="AO60" s="196"/>
      <c r="AP60" s="196"/>
      <c r="AQ60" s="196">
        <f t="shared" ref="AQ60:AQ76" si="13">AP60-AJ60</f>
        <v>-196365</v>
      </c>
      <c r="AS60" s="194"/>
      <c r="AT60" s="194"/>
      <c r="AU60" s="194"/>
      <c r="AV60" s="194"/>
      <c r="AW60" s="194"/>
      <c r="AX60" s="194"/>
      <c r="AY60" s="194"/>
      <c r="AZ60" s="194">
        <f t="shared" ref="AZ60:AZ73" si="14">AY60-AT60</f>
        <v>0</v>
      </c>
    </row>
    <row r="61" spans="1:52" x14ac:dyDescent="0.2">
      <c r="A61" s="197">
        <v>4</v>
      </c>
      <c r="B61" s="141" t="s">
        <v>280</v>
      </c>
      <c r="C61" s="149" t="str">
        <f t="shared" si="0"/>
        <v>05</v>
      </c>
      <c r="D61" s="149" t="str">
        <f t="shared" si="1"/>
        <v>00</v>
      </c>
      <c r="E61" s="147" t="str">
        <f t="shared" si="2"/>
        <v>160</v>
      </c>
      <c r="F61" s="129" t="str">
        <f t="shared" si="3"/>
        <v>5000.02</v>
      </c>
      <c r="G61" s="141" t="s">
        <v>216</v>
      </c>
      <c r="H61" s="193">
        <f>IFERROR(VLOOKUP(B61,[5]rptBudgetaryBudgetCrossOrganiza!$A$2:$M$1097,4,FALSE),"0")</f>
        <v>8000</v>
      </c>
      <c r="I61" s="193">
        <f>IFERROR(VLOOKUP(B61,[5]rptBudgetaryBudgetCrossOrganiza!$A$2:$M$1097,6,FALSE),"0")</f>
        <v>8000</v>
      </c>
      <c r="J61" s="193"/>
      <c r="K61" s="193"/>
      <c r="L61" s="193"/>
      <c r="M61" s="193">
        <f>IFERROR(VLOOKUP(B61,[5]rptBudgetaryBudgetCrossOrganiza!$A$2:$M$1097,9,FALSE),"0")</f>
        <v>3542.84</v>
      </c>
      <c r="N61" s="193">
        <v>3542.84</v>
      </c>
      <c r="O61" s="193">
        <f t="shared" si="10"/>
        <v>-4457.16</v>
      </c>
      <c r="Q61" s="169">
        <v>2000</v>
      </c>
      <c r="R61" s="169">
        <v>2000</v>
      </c>
      <c r="S61" s="169"/>
      <c r="T61" s="169"/>
      <c r="U61" s="169"/>
      <c r="V61" s="169">
        <v>0</v>
      </c>
      <c r="W61" s="194">
        <v>0</v>
      </c>
      <c r="X61" s="194">
        <f t="shared" si="11"/>
        <v>-2000</v>
      </c>
      <c r="Z61" s="171">
        <v>4425</v>
      </c>
      <c r="AA61" s="171">
        <v>4425</v>
      </c>
      <c r="AB61" s="171"/>
      <c r="AC61" s="171"/>
      <c r="AD61" s="171"/>
      <c r="AE61" s="171">
        <v>6153.49</v>
      </c>
      <c r="AF61" s="195">
        <v>6153.49</v>
      </c>
      <c r="AG61" s="195">
        <f t="shared" si="12"/>
        <v>1728.4899999999998</v>
      </c>
      <c r="AI61" s="173">
        <f>IFERROR(VLOOKUP(B61,[3]rptBudgetaryBudgetCrossOrganiza!$A$1:$K$607,4,FALSE),"0")</f>
        <v>4425</v>
      </c>
      <c r="AJ61" s="173">
        <f>IFERROR(VLOOKUP(B61,[3]rptBudgetaryBudgetCrossOrganiza!$A$1:$K$607,6,FALSE),"0")</f>
        <v>4425</v>
      </c>
      <c r="AK61" s="196">
        <f t="shared" si="4"/>
        <v>4425</v>
      </c>
      <c r="AL61" s="196">
        <f>IFERROR(VLOOKUP(B61,[4]rptBudgetaryBudgetCrossOrganiza!$A$10385:$O$11376,13,FALSE),"0")</f>
        <v>0</v>
      </c>
      <c r="AM61" s="196"/>
      <c r="AN61" s="196"/>
      <c r="AO61" s="196"/>
      <c r="AP61" s="196"/>
      <c r="AQ61" s="196">
        <f t="shared" si="13"/>
        <v>-4425</v>
      </c>
      <c r="AS61" s="194"/>
      <c r="AT61" s="194"/>
      <c r="AU61" s="194"/>
      <c r="AV61" s="194"/>
      <c r="AW61" s="194"/>
      <c r="AX61" s="194"/>
      <c r="AY61" s="194"/>
      <c r="AZ61" s="194">
        <f t="shared" si="14"/>
        <v>0</v>
      </c>
    </row>
    <row r="62" spans="1:52" x14ac:dyDescent="0.2">
      <c r="A62" s="197">
        <v>4</v>
      </c>
      <c r="B62" s="141" t="s">
        <v>281</v>
      </c>
      <c r="C62" s="149" t="str">
        <f t="shared" si="0"/>
        <v>05</v>
      </c>
      <c r="D62" s="149" t="str">
        <f t="shared" si="1"/>
        <v>00</v>
      </c>
      <c r="E62" s="147" t="str">
        <f t="shared" si="2"/>
        <v>160</v>
      </c>
      <c r="F62" s="129" t="str">
        <f t="shared" si="3"/>
        <v>5000.03</v>
      </c>
      <c r="G62" s="141" t="s">
        <v>218</v>
      </c>
      <c r="H62" s="193">
        <f>IFERROR(VLOOKUP(B62,[5]rptBudgetaryBudgetCrossOrganiza!$A$2:$M$1097,4,FALSE),"0")</f>
        <v>1000</v>
      </c>
      <c r="I62" s="193">
        <f>IFERROR(VLOOKUP(B62,[5]rptBudgetaryBudgetCrossOrganiza!$A$2:$M$1097,6,FALSE),"0")</f>
        <v>1000</v>
      </c>
      <c r="J62" s="193"/>
      <c r="K62" s="193"/>
      <c r="L62" s="193"/>
      <c r="M62" s="193">
        <f>IFERROR(VLOOKUP(B62,[5]rptBudgetaryBudgetCrossOrganiza!$A$2:$M$1097,9,FALSE),"0")</f>
        <v>336.99</v>
      </c>
      <c r="N62" s="193">
        <v>336.99</v>
      </c>
      <c r="O62" s="193">
        <f t="shared" si="10"/>
        <v>-663.01</v>
      </c>
      <c r="Q62" s="169">
        <v>600</v>
      </c>
      <c r="R62" s="169">
        <v>600</v>
      </c>
      <c r="S62" s="169"/>
      <c r="T62" s="169"/>
      <c r="U62" s="169"/>
      <c r="V62" s="169">
        <v>79.81</v>
      </c>
      <c r="W62" s="194">
        <v>79.81</v>
      </c>
      <c r="X62" s="194">
        <f t="shared" si="11"/>
        <v>-520.19000000000005</v>
      </c>
      <c r="Z62" s="171">
        <v>0</v>
      </c>
      <c r="AA62" s="171">
        <v>0</v>
      </c>
      <c r="AB62" s="171"/>
      <c r="AC62" s="171"/>
      <c r="AD62" s="171"/>
      <c r="AE62" s="171">
        <v>362.61</v>
      </c>
      <c r="AF62" s="195">
        <v>362.61</v>
      </c>
      <c r="AG62" s="195">
        <f t="shared" si="12"/>
        <v>362.61</v>
      </c>
      <c r="AI62" s="173">
        <f>IFERROR(VLOOKUP(B62,[3]rptBudgetaryBudgetCrossOrganiza!$A$1:$K$607,4,FALSE),"0")</f>
        <v>0</v>
      </c>
      <c r="AJ62" s="173">
        <f>IFERROR(VLOOKUP(B62,[3]rptBudgetaryBudgetCrossOrganiza!$A$1:$K$607,6,FALSE),"0")</f>
        <v>0</v>
      </c>
      <c r="AK62" s="196">
        <f t="shared" si="4"/>
        <v>0</v>
      </c>
      <c r="AL62" s="196">
        <f>IFERROR(VLOOKUP(B62,[4]rptBudgetaryBudgetCrossOrganiza!$A$10385:$O$11376,13,FALSE),"0")</f>
        <v>2.82</v>
      </c>
      <c r="AM62" s="196"/>
      <c r="AN62" s="196"/>
      <c r="AO62" s="196"/>
      <c r="AP62" s="196"/>
      <c r="AQ62" s="196">
        <f t="shared" si="13"/>
        <v>0</v>
      </c>
      <c r="AS62" s="194"/>
      <c r="AT62" s="194"/>
      <c r="AU62" s="194"/>
      <c r="AV62" s="194"/>
      <c r="AW62" s="194"/>
      <c r="AX62" s="194"/>
      <c r="AY62" s="194"/>
      <c r="AZ62" s="194">
        <f t="shared" si="14"/>
        <v>0</v>
      </c>
    </row>
    <row r="63" spans="1:52" x14ac:dyDescent="0.2">
      <c r="A63" s="197">
        <v>4</v>
      </c>
      <c r="B63" s="141" t="s">
        <v>282</v>
      </c>
      <c r="C63" s="149" t="str">
        <f t="shared" si="0"/>
        <v>05</v>
      </c>
      <c r="D63" s="149" t="str">
        <f t="shared" si="1"/>
        <v>00</v>
      </c>
      <c r="E63" s="147" t="str">
        <f t="shared" si="2"/>
        <v>160</v>
      </c>
      <c r="F63" s="129" t="str">
        <f t="shared" si="3"/>
        <v>5000.04</v>
      </c>
      <c r="G63" s="141" t="s">
        <v>220</v>
      </c>
      <c r="H63" s="193">
        <f>IFERROR(VLOOKUP(B63,[5]rptBudgetaryBudgetCrossOrganiza!$A$2:$M$1097,4,FALSE),"0")</f>
        <v>0</v>
      </c>
      <c r="I63" s="193">
        <f>IFERROR(VLOOKUP(B63,[5]rptBudgetaryBudgetCrossOrganiza!$A$2:$M$1097,6,FALSE),"0")</f>
        <v>0</v>
      </c>
      <c r="J63" s="193"/>
      <c r="K63" s="193"/>
      <c r="L63" s="193"/>
      <c r="M63" s="193">
        <f>IFERROR(VLOOKUP(B63,[5]rptBudgetaryBudgetCrossOrganiza!$A$2:$M$1097,9,FALSE),"0")</f>
        <v>0</v>
      </c>
      <c r="N63" s="193">
        <v>0</v>
      </c>
      <c r="O63" s="193">
        <f t="shared" si="10"/>
        <v>0</v>
      </c>
      <c r="Q63" s="169">
        <v>0</v>
      </c>
      <c r="R63" s="169">
        <v>0</v>
      </c>
      <c r="S63" s="169"/>
      <c r="T63" s="169"/>
      <c r="U63" s="169"/>
      <c r="V63" s="169">
        <v>0</v>
      </c>
      <c r="W63" s="194">
        <v>0</v>
      </c>
      <c r="X63" s="194">
        <f t="shared" si="11"/>
        <v>0</v>
      </c>
      <c r="Z63" s="171">
        <v>0</v>
      </c>
      <c r="AA63" s="171">
        <v>0</v>
      </c>
      <c r="AB63" s="171"/>
      <c r="AC63" s="171"/>
      <c r="AD63" s="171"/>
      <c r="AE63" s="171">
        <v>0</v>
      </c>
      <c r="AF63" s="195">
        <v>0</v>
      </c>
      <c r="AG63" s="195">
        <f t="shared" si="12"/>
        <v>0</v>
      </c>
      <c r="AI63" s="173">
        <f>IFERROR(VLOOKUP(B63,[3]rptBudgetaryBudgetCrossOrganiza!$A$1:$K$607,4,FALSE),"0")</f>
        <v>0</v>
      </c>
      <c r="AJ63" s="173">
        <f>IFERROR(VLOOKUP(B63,[3]rptBudgetaryBudgetCrossOrganiza!$A$1:$K$607,6,FALSE),"0")</f>
        <v>0</v>
      </c>
      <c r="AK63" s="196">
        <f t="shared" si="4"/>
        <v>0</v>
      </c>
      <c r="AL63" s="196">
        <f>IFERROR(VLOOKUP(B63,[4]rptBudgetaryBudgetCrossOrganiza!$A$10385:$O$11376,13,FALSE),"0")</f>
        <v>0</v>
      </c>
      <c r="AM63" s="196"/>
      <c r="AN63" s="196"/>
      <c r="AO63" s="196"/>
      <c r="AP63" s="196"/>
      <c r="AQ63" s="196">
        <f t="shared" si="13"/>
        <v>0</v>
      </c>
      <c r="AS63" s="194"/>
      <c r="AT63" s="194"/>
      <c r="AU63" s="194"/>
      <c r="AV63" s="194"/>
      <c r="AW63" s="194"/>
      <c r="AX63" s="194"/>
      <c r="AY63" s="194"/>
      <c r="AZ63" s="194">
        <f t="shared" si="14"/>
        <v>0</v>
      </c>
    </row>
    <row r="64" spans="1:52" x14ac:dyDescent="0.2">
      <c r="A64" s="197">
        <v>4</v>
      </c>
      <c r="B64" s="141" t="s">
        <v>283</v>
      </c>
      <c r="C64" s="149" t="str">
        <f t="shared" si="0"/>
        <v>05</v>
      </c>
      <c r="D64" s="149" t="str">
        <f t="shared" si="1"/>
        <v>00</v>
      </c>
      <c r="E64" s="147" t="str">
        <f t="shared" si="2"/>
        <v>160</v>
      </c>
      <c r="F64" s="129" t="str">
        <f t="shared" si="3"/>
        <v>5000.05</v>
      </c>
      <c r="G64" s="141" t="s">
        <v>222</v>
      </c>
      <c r="H64" s="193">
        <f>IFERROR(VLOOKUP(B64,[5]rptBudgetaryBudgetCrossOrganiza!$A$2:$M$1097,4,FALSE),"0")</f>
        <v>0</v>
      </c>
      <c r="I64" s="193">
        <f>IFERROR(VLOOKUP(B64,[5]rptBudgetaryBudgetCrossOrganiza!$A$2:$M$1097,6,FALSE),"0")</f>
        <v>0</v>
      </c>
      <c r="J64" s="193"/>
      <c r="K64" s="193"/>
      <c r="L64" s="193"/>
      <c r="M64" s="193">
        <f>IFERROR(VLOOKUP(B64,[5]rptBudgetaryBudgetCrossOrganiza!$A$2:$M$1097,9,FALSE),"0")</f>
        <v>0</v>
      </c>
      <c r="N64" s="193">
        <v>0</v>
      </c>
      <c r="O64" s="193">
        <f t="shared" si="10"/>
        <v>0</v>
      </c>
      <c r="Q64" s="169">
        <v>0</v>
      </c>
      <c r="R64" s="169">
        <v>0</v>
      </c>
      <c r="S64" s="169"/>
      <c r="T64" s="169"/>
      <c r="U64" s="169"/>
      <c r="V64" s="169">
        <v>0</v>
      </c>
      <c r="W64" s="194">
        <v>0</v>
      </c>
      <c r="X64" s="194">
        <f t="shared" si="11"/>
        <v>0</v>
      </c>
      <c r="Z64" s="171">
        <v>0</v>
      </c>
      <c r="AA64" s="171">
        <v>0</v>
      </c>
      <c r="AB64" s="171"/>
      <c r="AC64" s="171"/>
      <c r="AD64" s="171"/>
      <c r="AE64" s="171">
        <v>0</v>
      </c>
      <c r="AF64" s="195">
        <v>0</v>
      </c>
      <c r="AG64" s="195">
        <f t="shared" si="12"/>
        <v>0</v>
      </c>
      <c r="AI64" s="173">
        <f>IFERROR(VLOOKUP(B64,[3]rptBudgetaryBudgetCrossOrganiza!$A$1:$K$607,4,FALSE),"0")</f>
        <v>0</v>
      </c>
      <c r="AJ64" s="173">
        <f>IFERROR(VLOOKUP(B64,[3]rptBudgetaryBudgetCrossOrganiza!$A$1:$K$607,6,FALSE),"0")</f>
        <v>0</v>
      </c>
      <c r="AK64" s="196">
        <f t="shared" si="4"/>
        <v>0</v>
      </c>
      <c r="AL64" s="196">
        <f>IFERROR(VLOOKUP(B64,[4]rptBudgetaryBudgetCrossOrganiza!$A$10385:$O$11376,13,FALSE),"0")</f>
        <v>0</v>
      </c>
      <c r="AM64" s="196"/>
      <c r="AN64" s="196"/>
      <c r="AO64" s="196"/>
      <c r="AP64" s="196"/>
      <c r="AQ64" s="196">
        <f t="shared" si="13"/>
        <v>0</v>
      </c>
      <c r="AS64" s="194"/>
      <c r="AT64" s="194"/>
      <c r="AU64" s="194"/>
      <c r="AV64" s="194"/>
      <c r="AW64" s="194"/>
      <c r="AX64" s="194"/>
      <c r="AY64" s="194"/>
      <c r="AZ64" s="194">
        <f t="shared" si="14"/>
        <v>0</v>
      </c>
    </row>
    <row r="65" spans="1:52" x14ac:dyDescent="0.2">
      <c r="A65" s="197">
        <v>4</v>
      </c>
      <c r="B65" s="141" t="s">
        <v>284</v>
      </c>
      <c r="C65" s="149" t="str">
        <f t="shared" si="0"/>
        <v>05</v>
      </c>
      <c r="D65" s="149" t="str">
        <f t="shared" si="1"/>
        <v>00</v>
      </c>
      <c r="E65" s="147" t="str">
        <f t="shared" si="2"/>
        <v>160</v>
      </c>
      <c r="F65" s="129" t="str">
        <f t="shared" si="3"/>
        <v>5000.06</v>
      </c>
      <c r="G65" s="141" t="s">
        <v>224</v>
      </c>
      <c r="H65" s="193">
        <f>IFERROR(VLOOKUP(B65,[5]rptBudgetaryBudgetCrossOrganiza!$A$2:$M$1097,4,FALSE),"0")</f>
        <v>0</v>
      </c>
      <c r="I65" s="193">
        <f>IFERROR(VLOOKUP(B65,[5]rptBudgetaryBudgetCrossOrganiza!$A$2:$M$1097,6,FALSE),"0")</f>
        <v>0</v>
      </c>
      <c r="J65" s="193"/>
      <c r="K65" s="193"/>
      <c r="L65" s="193"/>
      <c r="M65" s="193">
        <f>IFERROR(VLOOKUP(B65,[5]rptBudgetaryBudgetCrossOrganiza!$A$2:$M$1097,9,FALSE),"0")</f>
        <v>118.42</v>
      </c>
      <c r="N65" s="193">
        <v>118.42</v>
      </c>
      <c r="O65" s="193">
        <f t="shared" si="10"/>
        <v>118.42</v>
      </c>
      <c r="Q65" s="169">
        <v>150</v>
      </c>
      <c r="R65" s="169">
        <v>150</v>
      </c>
      <c r="S65" s="169"/>
      <c r="T65" s="169"/>
      <c r="U65" s="169"/>
      <c r="V65" s="169">
        <v>0</v>
      </c>
      <c r="W65" s="194">
        <v>0</v>
      </c>
      <c r="X65" s="194">
        <f t="shared" si="11"/>
        <v>-150</v>
      </c>
      <c r="Z65" s="171">
        <v>0</v>
      </c>
      <c r="AA65" s="171">
        <v>0</v>
      </c>
      <c r="AB65" s="171"/>
      <c r="AC65" s="171"/>
      <c r="AD65" s="171"/>
      <c r="AE65" s="171">
        <v>536.22</v>
      </c>
      <c r="AF65" s="195">
        <v>536.22</v>
      </c>
      <c r="AG65" s="195">
        <f t="shared" si="12"/>
        <v>536.22</v>
      </c>
      <c r="AI65" s="173">
        <f>IFERROR(VLOOKUP(B65,[3]rptBudgetaryBudgetCrossOrganiza!$A$1:$K$607,4,FALSE),"0")</f>
        <v>0</v>
      </c>
      <c r="AJ65" s="173">
        <f>IFERROR(VLOOKUP(B65,[3]rptBudgetaryBudgetCrossOrganiza!$A$1:$K$607,6,FALSE),"0")</f>
        <v>0</v>
      </c>
      <c r="AK65" s="196">
        <f t="shared" si="4"/>
        <v>0</v>
      </c>
      <c r="AL65" s="196">
        <f>IFERROR(VLOOKUP(B65,[4]rptBudgetaryBudgetCrossOrganiza!$A$10385:$O$11376,13,FALSE),"0")</f>
        <v>0</v>
      </c>
      <c r="AM65" s="196"/>
      <c r="AN65" s="196"/>
      <c r="AO65" s="196"/>
      <c r="AP65" s="196"/>
      <c r="AQ65" s="196">
        <f t="shared" si="13"/>
        <v>0</v>
      </c>
      <c r="AS65" s="194"/>
      <c r="AT65" s="194"/>
      <c r="AU65" s="194"/>
      <c r="AV65" s="194"/>
      <c r="AW65" s="194"/>
      <c r="AX65" s="194"/>
      <c r="AY65" s="194"/>
      <c r="AZ65" s="194">
        <f t="shared" si="14"/>
        <v>0</v>
      </c>
    </row>
    <row r="66" spans="1:52" x14ac:dyDescent="0.2">
      <c r="A66" s="197">
        <v>4</v>
      </c>
      <c r="B66" s="141" t="s">
        <v>285</v>
      </c>
      <c r="C66" s="149" t="str">
        <f t="shared" si="0"/>
        <v>05</v>
      </c>
      <c r="D66" s="149" t="str">
        <f t="shared" si="1"/>
        <v>00</v>
      </c>
      <c r="E66" s="147" t="str">
        <f t="shared" si="2"/>
        <v>160</v>
      </c>
      <c r="F66" s="129" t="str">
        <f t="shared" si="3"/>
        <v>5000.07</v>
      </c>
      <c r="G66" s="141" t="s">
        <v>226</v>
      </c>
      <c r="H66" s="193">
        <f>IFERROR(VLOOKUP(B66,[5]rptBudgetaryBudgetCrossOrganiza!$A$2:$M$1097,4,FALSE),"0")</f>
        <v>475</v>
      </c>
      <c r="I66" s="193">
        <f>IFERROR(VLOOKUP(B66,[5]rptBudgetaryBudgetCrossOrganiza!$A$2:$M$1097,6,FALSE),"0")</f>
        <v>475</v>
      </c>
      <c r="J66" s="193"/>
      <c r="K66" s="193"/>
      <c r="L66" s="193"/>
      <c r="M66" s="193">
        <f>IFERROR(VLOOKUP(B66,[5]rptBudgetaryBudgetCrossOrganiza!$A$2:$M$1097,9,FALSE),"0")</f>
        <v>946.38</v>
      </c>
      <c r="N66" s="193">
        <v>946.38</v>
      </c>
      <c r="O66" s="193">
        <f t="shared" si="10"/>
        <v>471.38</v>
      </c>
      <c r="Q66" s="169">
        <v>420</v>
      </c>
      <c r="R66" s="169">
        <v>420</v>
      </c>
      <c r="S66" s="169"/>
      <c r="T66" s="169"/>
      <c r="U66" s="169"/>
      <c r="V66" s="169">
        <v>344.11</v>
      </c>
      <c r="W66" s="194">
        <v>344.11</v>
      </c>
      <c r="X66" s="194">
        <f t="shared" si="11"/>
        <v>-75.889999999999986</v>
      </c>
      <c r="Z66" s="171">
        <v>465</v>
      </c>
      <c r="AA66" s="171">
        <v>465</v>
      </c>
      <c r="AB66" s="171"/>
      <c r="AC66" s="171"/>
      <c r="AD66" s="171"/>
      <c r="AE66" s="171">
        <v>654.16999999999996</v>
      </c>
      <c r="AF66" s="195">
        <v>654.16999999999996</v>
      </c>
      <c r="AG66" s="195">
        <f t="shared" si="12"/>
        <v>189.16999999999996</v>
      </c>
      <c r="AI66" s="173">
        <f>IFERROR(VLOOKUP(B66,[3]rptBudgetaryBudgetCrossOrganiza!$A$1:$K$607,4,FALSE),"0")</f>
        <v>485</v>
      </c>
      <c r="AJ66" s="173">
        <f>IFERROR(VLOOKUP(B66,[3]rptBudgetaryBudgetCrossOrganiza!$A$1:$K$607,6,FALSE),"0")</f>
        <v>485</v>
      </c>
      <c r="AK66" s="196">
        <f t="shared" si="4"/>
        <v>485</v>
      </c>
      <c r="AL66" s="196">
        <f>IFERROR(VLOOKUP(B66,[4]rptBudgetaryBudgetCrossOrganiza!$A$10385:$O$11376,13,FALSE),"0")</f>
        <v>909.72</v>
      </c>
      <c r="AM66" s="196"/>
      <c r="AN66" s="196"/>
      <c r="AO66" s="196"/>
      <c r="AP66" s="196"/>
      <c r="AQ66" s="196">
        <f t="shared" si="13"/>
        <v>-485</v>
      </c>
      <c r="AS66" s="194"/>
      <c r="AT66" s="194"/>
      <c r="AU66" s="194"/>
      <c r="AV66" s="194"/>
      <c r="AW66" s="194"/>
      <c r="AX66" s="194"/>
      <c r="AY66" s="194"/>
      <c r="AZ66" s="194">
        <f t="shared" si="14"/>
        <v>0</v>
      </c>
    </row>
    <row r="67" spans="1:52" x14ac:dyDescent="0.2">
      <c r="A67" s="197">
        <v>4</v>
      </c>
      <c r="B67" s="141" t="s">
        <v>286</v>
      </c>
      <c r="C67" s="149" t="str">
        <f t="shared" ref="C67:C130" si="15">MID(B67,5,2)</f>
        <v>05</v>
      </c>
      <c r="D67" s="149" t="str">
        <f t="shared" ref="D67:D130" si="16">MID(B67,8,2)</f>
        <v>00</v>
      </c>
      <c r="E67" s="147" t="str">
        <f t="shared" ref="E67:E130" si="17">MID(B67,11,3)</f>
        <v>160</v>
      </c>
      <c r="F67" s="129" t="str">
        <f t="shared" ref="F67:F130" si="18">RIGHT(B67,7)</f>
        <v>5000.08</v>
      </c>
      <c r="G67" s="141" t="s">
        <v>228</v>
      </c>
      <c r="H67" s="193">
        <f>IFERROR(VLOOKUP(B67,[5]rptBudgetaryBudgetCrossOrganiza!$A$2:$M$1097,4,FALSE),"0")</f>
        <v>850</v>
      </c>
      <c r="I67" s="193">
        <f>IFERROR(VLOOKUP(B67,[5]rptBudgetaryBudgetCrossOrganiza!$A$2:$M$1097,6,FALSE),"0")</f>
        <v>850</v>
      </c>
      <c r="J67" s="193"/>
      <c r="K67" s="193"/>
      <c r="L67" s="193"/>
      <c r="M67" s="193">
        <f>IFERROR(VLOOKUP(B67,[5]rptBudgetaryBudgetCrossOrganiza!$A$2:$M$1097,9,FALSE),"0")</f>
        <v>290.55</v>
      </c>
      <c r="N67" s="193">
        <v>290.55</v>
      </c>
      <c r="O67" s="193">
        <f t="shared" si="10"/>
        <v>-559.45000000000005</v>
      </c>
      <c r="Q67" s="169">
        <v>565</v>
      </c>
      <c r="R67" s="169">
        <v>565</v>
      </c>
      <c r="S67" s="169"/>
      <c r="T67" s="169"/>
      <c r="U67" s="169"/>
      <c r="V67" s="169">
        <v>555.80999999999995</v>
      </c>
      <c r="W67" s="194">
        <v>555.80999999999995</v>
      </c>
      <c r="X67" s="194">
        <f t="shared" si="11"/>
        <v>-9.1900000000000546</v>
      </c>
      <c r="Z67" s="171">
        <v>780</v>
      </c>
      <c r="AA67" s="171">
        <v>780</v>
      </c>
      <c r="AB67" s="171"/>
      <c r="AC67" s="171"/>
      <c r="AD67" s="171"/>
      <c r="AE67" s="171">
        <v>818.69</v>
      </c>
      <c r="AF67" s="195">
        <v>818.69</v>
      </c>
      <c r="AG67" s="195">
        <f t="shared" si="12"/>
        <v>38.690000000000055</v>
      </c>
      <c r="AI67" s="173">
        <f>IFERROR(VLOOKUP(B67,[3]rptBudgetaryBudgetCrossOrganiza!$A$1:$K$607,4,FALSE),"0")</f>
        <v>800</v>
      </c>
      <c r="AJ67" s="173">
        <f>IFERROR(VLOOKUP(B67,[3]rptBudgetaryBudgetCrossOrganiza!$A$1:$K$607,6,FALSE),"0")</f>
        <v>800</v>
      </c>
      <c r="AK67" s="196">
        <f t="shared" si="4"/>
        <v>800</v>
      </c>
      <c r="AL67" s="196">
        <f>IFERROR(VLOOKUP(B67,[4]rptBudgetaryBudgetCrossOrganiza!$A$10385:$O$11376,13,FALSE),"0")</f>
        <v>365.7</v>
      </c>
      <c r="AM67" s="196"/>
      <c r="AN67" s="196"/>
      <c r="AO67" s="196"/>
      <c r="AP67" s="196"/>
      <c r="AQ67" s="196">
        <f t="shared" si="13"/>
        <v>-800</v>
      </c>
      <c r="AS67" s="194"/>
      <c r="AT67" s="194"/>
      <c r="AU67" s="194"/>
      <c r="AV67" s="194"/>
      <c r="AW67" s="194"/>
      <c r="AX67" s="194"/>
      <c r="AY67" s="194"/>
      <c r="AZ67" s="194">
        <f t="shared" si="14"/>
        <v>0</v>
      </c>
    </row>
    <row r="68" spans="1:52" x14ac:dyDescent="0.2">
      <c r="A68" s="197">
        <v>4</v>
      </c>
      <c r="B68" s="141" t="s">
        <v>287</v>
      </c>
      <c r="C68" s="149" t="str">
        <f t="shared" si="15"/>
        <v>05</v>
      </c>
      <c r="D68" s="149" t="str">
        <f t="shared" si="16"/>
        <v>00</v>
      </c>
      <c r="E68" s="147" t="str">
        <f t="shared" si="17"/>
        <v>160</v>
      </c>
      <c r="F68" s="129" t="str">
        <f t="shared" si="18"/>
        <v>5000.09</v>
      </c>
      <c r="G68" s="141" t="s">
        <v>230</v>
      </c>
      <c r="H68" s="193">
        <f>IFERROR(VLOOKUP(B68,[5]rptBudgetaryBudgetCrossOrganiza!$A$2:$M$1097,4,FALSE),"0")</f>
        <v>0</v>
      </c>
      <c r="I68" s="193">
        <f>IFERROR(VLOOKUP(B68,[5]rptBudgetaryBudgetCrossOrganiza!$A$2:$M$1097,6,FALSE),"0")</f>
        <v>0</v>
      </c>
      <c r="J68" s="193"/>
      <c r="K68" s="193"/>
      <c r="L68" s="193"/>
      <c r="M68" s="193">
        <f>IFERROR(VLOOKUP(B68,[5]rptBudgetaryBudgetCrossOrganiza!$A$2:$M$1097,9,FALSE),"0")</f>
        <v>0</v>
      </c>
      <c r="N68" s="193">
        <v>0</v>
      </c>
      <c r="O68" s="193">
        <f t="shared" si="10"/>
        <v>0</v>
      </c>
      <c r="Q68" s="169">
        <v>0</v>
      </c>
      <c r="R68" s="169">
        <v>0</v>
      </c>
      <c r="S68" s="169"/>
      <c r="T68" s="169"/>
      <c r="U68" s="169"/>
      <c r="V68" s="169">
        <v>0</v>
      </c>
      <c r="W68" s="194">
        <v>0</v>
      </c>
      <c r="X68" s="194">
        <f t="shared" si="11"/>
        <v>0</v>
      </c>
      <c r="Z68" s="171">
        <v>0</v>
      </c>
      <c r="AA68" s="171">
        <v>0</v>
      </c>
      <c r="AB68" s="171"/>
      <c r="AC68" s="171"/>
      <c r="AD68" s="171"/>
      <c r="AE68" s="171">
        <v>0</v>
      </c>
      <c r="AF68" s="195">
        <v>0</v>
      </c>
      <c r="AG68" s="195">
        <f t="shared" si="12"/>
        <v>0</v>
      </c>
      <c r="AI68" s="173">
        <f>IFERROR(VLOOKUP(B68,[3]rptBudgetaryBudgetCrossOrganiza!$A$1:$K$607,4,FALSE),"0")</f>
        <v>0</v>
      </c>
      <c r="AJ68" s="173">
        <f>IFERROR(VLOOKUP(B68,[3]rptBudgetaryBudgetCrossOrganiza!$A$1:$K$607,6,FALSE),"0")</f>
        <v>0</v>
      </c>
      <c r="AK68" s="196">
        <f t="shared" si="4"/>
        <v>0</v>
      </c>
      <c r="AL68" s="196">
        <f>IFERROR(VLOOKUP(B68,[4]rptBudgetaryBudgetCrossOrganiza!$A$10385:$O$11376,13,FALSE),"0")</f>
        <v>0</v>
      </c>
      <c r="AM68" s="196"/>
      <c r="AN68" s="196"/>
      <c r="AO68" s="196"/>
      <c r="AP68" s="196"/>
      <c r="AQ68" s="196">
        <f t="shared" si="13"/>
        <v>0</v>
      </c>
      <c r="AS68" s="194"/>
      <c r="AT68" s="194"/>
      <c r="AU68" s="194"/>
      <c r="AV68" s="194"/>
      <c r="AW68" s="194"/>
      <c r="AX68" s="194"/>
      <c r="AY68" s="194"/>
      <c r="AZ68" s="194">
        <f t="shared" si="14"/>
        <v>0</v>
      </c>
    </row>
    <row r="69" spans="1:52" x14ac:dyDescent="0.2">
      <c r="A69" s="197">
        <v>4</v>
      </c>
      <c r="B69" s="141" t="s">
        <v>288</v>
      </c>
      <c r="C69" s="149" t="str">
        <f t="shared" si="15"/>
        <v>05</v>
      </c>
      <c r="D69" s="149" t="str">
        <f t="shared" si="16"/>
        <v>00</v>
      </c>
      <c r="E69" s="147" t="str">
        <f t="shared" si="17"/>
        <v>160</v>
      </c>
      <c r="F69" s="129" t="str">
        <f t="shared" si="18"/>
        <v>5000.10</v>
      </c>
      <c r="G69" s="141" t="s">
        <v>232</v>
      </c>
      <c r="H69" s="193">
        <f>IFERROR(VLOOKUP(B69,[5]rptBudgetaryBudgetCrossOrganiza!$A$2:$M$1097,4,FALSE),"0")</f>
        <v>0</v>
      </c>
      <c r="I69" s="193">
        <f>IFERROR(VLOOKUP(B69,[5]rptBudgetaryBudgetCrossOrganiza!$A$2:$M$1097,6,FALSE),"0")</f>
        <v>0</v>
      </c>
      <c r="J69" s="193"/>
      <c r="K69" s="193"/>
      <c r="L69" s="193"/>
      <c r="M69" s="193">
        <f>IFERROR(VLOOKUP(B69,[5]rptBudgetaryBudgetCrossOrganiza!$A$2:$M$1097,9,FALSE),"0")</f>
        <v>0</v>
      </c>
      <c r="N69" s="193">
        <v>0</v>
      </c>
      <c r="O69" s="193">
        <f t="shared" si="10"/>
        <v>0</v>
      </c>
      <c r="Q69" s="169">
        <v>0</v>
      </c>
      <c r="R69" s="169">
        <v>0</v>
      </c>
      <c r="S69" s="169"/>
      <c r="T69" s="169"/>
      <c r="U69" s="169"/>
      <c r="V69" s="169">
        <v>0</v>
      </c>
      <c r="W69" s="194">
        <v>0</v>
      </c>
      <c r="X69" s="194">
        <f t="shared" si="11"/>
        <v>0</v>
      </c>
      <c r="Z69" s="171">
        <v>0</v>
      </c>
      <c r="AA69" s="171">
        <v>0</v>
      </c>
      <c r="AB69" s="171"/>
      <c r="AC69" s="171"/>
      <c r="AD69" s="171"/>
      <c r="AE69" s="171">
        <v>0</v>
      </c>
      <c r="AF69" s="195">
        <v>0</v>
      </c>
      <c r="AG69" s="195">
        <f t="shared" si="12"/>
        <v>0</v>
      </c>
      <c r="AI69" s="173">
        <f>IFERROR(VLOOKUP(B69,[3]rptBudgetaryBudgetCrossOrganiza!$A$1:$K$607,4,FALSE),"0")</f>
        <v>0</v>
      </c>
      <c r="AJ69" s="173">
        <f>IFERROR(VLOOKUP(B69,[3]rptBudgetaryBudgetCrossOrganiza!$A$1:$K$607,6,FALSE),"0")</f>
        <v>0</v>
      </c>
      <c r="AK69" s="196">
        <f t="shared" si="4"/>
        <v>0</v>
      </c>
      <c r="AL69" s="196">
        <f>IFERROR(VLOOKUP(B69,[4]rptBudgetaryBudgetCrossOrganiza!$A$10385:$O$11376,13,FALSE),"0")</f>
        <v>0</v>
      </c>
      <c r="AM69" s="196"/>
      <c r="AN69" s="196"/>
      <c r="AO69" s="196"/>
      <c r="AP69" s="196"/>
      <c r="AQ69" s="196">
        <f t="shared" si="13"/>
        <v>0</v>
      </c>
      <c r="AS69" s="194"/>
      <c r="AT69" s="194"/>
      <c r="AU69" s="194"/>
      <c r="AV69" s="194"/>
      <c r="AW69" s="194"/>
      <c r="AX69" s="194"/>
      <c r="AY69" s="194"/>
      <c r="AZ69" s="194">
        <f t="shared" si="14"/>
        <v>0</v>
      </c>
    </row>
    <row r="70" spans="1:52" x14ac:dyDescent="0.2">
      <c r="A70" s="197">
        <v>4</v>
      </c>
      <c r="B70" s="141" t="s">
        <v>289</v>
      </c>
      <c r="C70" s="149" t="str">
        <f t="shared" si="15"/>
        <v>05</v>
      </c>
      <c r="D70" s="149" t="str">
        <f t="shared" si="16"/>
        <v>00</v>
      </c>
      <c r="E70" s="147" t="str">
        <f t="shared" si="17"/>
        <v>160</v>
      </c>
      <c r="F70" s="129" t="str">
        <f t="shared" si="18"/>
        <v>5000.11</v>
      </c>
      <c r="G70" s="141" t="s">
        <v>234</v>
      </c>
      <c r="H70" s="193">
        <f>IFERROR(VLOOKUP(B70,[5]rptBudgetaryBudgetCrossOrganiza!$A$2:$M$1097,4,FALSE),"0")</f>
        <v>0</v>
      </c>
      <c r="I70" s="193">
        <f>IFERROR(VLOOKUP(B70,[5]rptBudgetaryBudgetCrossOrganiza!$A$2:$M$1097,6,FALSE),"0")</f>
        <v>0</v>
      </c>
      <c r="J70" s="193"/>
      <c r="K70" s="193"/>
      <c r="L70" s="193"/>
      <c r="M70" s="193">
        <f>IFERROR(VLOOKUP(B70,[5]rptBudgetaryBudgetCrossOrganiza!$A$2:$M$1097,9,FALSE),"0")</f>
        <v>0</v>
      </c>
      <c r="N70" s="193">
        <v>0</v>
      </c>
      <c r="O70" s="193">
        <f t="shared" si="10"/>
        <v>0</v>
      </c>
      <c r="Q70" s="169">
        <v>0</v>
      </c>
      <c r="R70" s="169">
        <v>0</v>
      </c>
      <c r="S70" s="169"/>
      <c r="T70" s="169"/>
      <c r="U70" s="169"/>
      <c r="V70" s="169">
        <v>0</v>
      </c>
      <c r="W70" s="194">
        <v>0</v>
      </c>
      <c r="X70" s="194">
        <f t="shared" si="11"/>
        <v>0</v>
      </c>
      <c r="Z70" s="171">
        <v>0</v>
      </c>
      <c r="AA70" s="171">
        <v>0</v>
      </c>
      <c r="AB70" s="171"/>
      <c r="AC70" s="171"/>
      <c r="AD70" s="171"/>
      <c r="AE70" s="171">
        <v>0</v>
      </c>
      <c r="AF70" s="195">
        <v>0</v>
      </c>
      <c r="AG70" s="195">
        <f t="shared" si="12"/>
        <v>0</v>
      </c>
      <c r="AI70" s="173">
        <f>IFERROR(VLOOKUP(B70,[3]rptBudgetaryBudgetCrossOrganiza!$A$1:$K$607,4,FALSE),"0")</f>
        <v>0</v>
      </c>
      <c r="AJ70" s="173">
        <f>IFERROR(VLOOKUP(B70,[3]rptBudgetaryBudgetCrossOrganiza!$A$1:$K$607,6,FALSE),"0")</f>
        <v>0</v>
      </c>
      <c r="AK70" s="196">
        <f t="shared" si="4"/>
        <v>0</v>
      </c>
      <c r="AL70" s="196">
        <f>IFERROR(VLOOKUP(B70,[4]rptBudgetaryBudgetCrossOrganiza!$A$10385:$O$11376,13,FALSE),"0")</f>
        <v>0</v>
      </c>
      <c r="AM70" s="196"/>
      <c r="AN70" s="196"/>
      <c r="AO70" s="196"/>
      <c r="AP70" s="196"/>
      <c r="AQ70" s="196">
        <f t="shared" si="13"/>
        <v>0</v>
      </c>
      <c r="AS70" s="194"/>
      <c r="AT70" s="194"/>
      <c r="AU70" s="194"/>
      <c r="AV70" s="194"/>
      <c r="AW70" s="194"/>
      <c r="AX70" s="194"/>
      <c r="AY70" s="194"/>
      <c r="AZ70" s="194">
        <f t="shared" si="14"/>
        <v>0</v>
      </c>
    </row>
    <row r="71" spans="1:52" x14ac:dyDescent="0.2">
      <c r="A71" s="197">
        <v>4</v>
      </c>
      <c r="B71" s="141" t="s">
        <v>290</v>
      </c>
      <c r="C71" s="149" t="str">
        <f t="shared" si="15"/>
        <v>05</v>
      </c>
      <c r="D71" s="149" t="str">
        <f t="shared" si="16"/>
        <v>00</v>
      </c>
      <c r="E71" s="147" t="str">
        <f t="shared" si="17"/>
        <v>160</v>
      </c>
      <c r="F71" s="129" t="str">
        <f t="shared" si="18"/>
        <v>5000.12</v>
      </c>
      <c r="G71" s="141" t="s">
        <v>236</v>
      </c>
      <c r="H71" s="193">
        <f>IFERROR(VLOOKUP(B71,[5]rptBudgetaryBudgetCrossOrganiza!$A$2:$M$1097,4,FALSE),"0")</f>
        <v>0</v>
      </c>
      <c r="I71" s="193">
        <f>IFERROR(VLOOKUP(B71,[5]rptBudgetaryBudgetCrossOrganiza!$A$2:$M$1097,6,FALSE),"0")</f>
        <v>0</v>
      </c>
      <c r="J71" s="193"/>
      <c r="K71" s="193"/>
      <c r="L71" s="193"/>
      <c r="M71" s="193">
        <f>IFERROR(VLOOKUP(B71,[5]rptBudgetaryBudgetCrossOrganiza!$A$2:$M$1097,9,FALSE),"0")</f>
        <v>0</v>
      </c>
      <c r="N71" s="193">
        <v>0</v>
      </c>
      <c r="O71" s="193">
        <f t="shared" si="10"/>
        <v>0</v>
      </c>
      <c r="Q71" s="169">
        <v>0</v>
      </c>
      <c r="R71" s="169">
        <v>0</v>
      </c>
      <c r="S71" s="169"/>
      <c r="T71" s="169"/>
      <c r="U71" s="169"/>
      <c r="V71" s="169">
        <v>0</v>
      </c>
      <c r="W71" s="194">
        <v>0</v>
      </c>
      <c r="X71" s="194">
        <f t="shared" si="11"/>
        <v>0</v>
      </c>
      <c r="Z71" s="171">
        <v>0</v>
      </c>
      <c r="AA71" s="171">
        <v>0</v>
      </c>
      <c r="AB71" s="171"/>
      <c r="AC71" s="171"/>
      <c r="AD71" s="171"/>
      <c r="AE71" s="171">
        <v>0</v>
      </c>
      <c r="AF71" s="195">
        <v>0</v>
      </c>
      <c r="AG71" s="195">
        <f t="shared" si="12"/>
        <v>0</v>
      </c>
      <c r="AI71" s="173">
        <f>IFERROR(VLOOKUP(B71,[3]rptBudgetaryBudgetCrossOrganiza!$A$1:$K$607,4,FALSE),"0")</f>
        <v>0</v>
      </c>
      <c r="AJ71" s="173">
        <f>IFERROR(VLOOKUP(B71,[3]rptBudgetaryBudgetCrossOrganiza!$A$1:$K$607,6,FALSE),"0")</f>
        <v>0</v>
      </c>
      <c r="AK71" s="196">
        <f t="shared" si="4"/>
        <v>0</v>
      </c>
      <c r="AL71" s="196">
        <f>IFERROR(VLOOKUP(B71,[4]rptBudgetaryBudgetCrossOrganiza!$A$10385:$O$11376,13,FALSE),"0")</f>
        <v>0</v>
      </c>
      <c r="AM71" s="196"/>
      <c r="AN71" s="196"/>
      <c r="AO71" s="196"/>
      <c r="AP71" s="196"/>
      <c r="AQ71" s="196">
        <f t="shared" si="13"/>
        <v>0</v>
      </c>
      <c r="AS71" s="194"/>
      <c r="AT71" s="194"/>
      <c r="AU71" s="194"/>
      <c r="AV71" s="194"/>
      <c r="AW71" s="194"/>
      <c r="AX71" s="194"/>
      <c r="AY71" s="194"/>
      <c r="AZ71" s="194">
        <f t="shared" si="14"/>
        <v>0</v>
      </c>
    </row>
    <row r="72" spans="1:52" x14ac:dyDescent="0.2">
      <c r="A72" s="197">
        <v>4</v>
      </c>
      <c r="B72" s="141" t="s">
        <v>291</v>
      </c>
      <c r="C72" s="149" t="str">
        <f t="shared" si="15"/>
        <v>05</v>
      </c>
      <c r="D72" s="149" t="str">
        <f t="shared" si="16"/>
        <v>00</v>
      </c>
      <c r="E72" s="147" t="str">
        <f t="shared" si="17"/>
        <v>160</v>
      </c>
      <c r="F72" s="129" t="str">
        <f t="shared" si="18"/>
        <v>5000.99</v>
      </c>
      <c r="G72" s="141" t="s">
        <v>238</v>
      </c>
      <c r="H72" s="193">
        <f>IFERROR(VLOOKUP(B72,[5]rptBudgetaryBudgetCrossOrganiza!$A$2:$M$1097,4,FALSE),"0")</f>
        <v>0</v>
      </c>
      <c r="I72" s="193">
        <f>IFERROR(VLOOKUP(B72,[5]rptBudgetaryBudgetCrossOrganiza!$A$2:$M$1097,6,FALSE),"0")</f>
        <v>0</v>
      </c>
      <c r="J72" s="193"/>
      <c r="K72" s="193"/>
      <c r="L72" s="193"/>
      <c r="M72" s="193">
        <f>IFERROR(VLOOKUP(B72,[5]rptBudgetaryBudgetCrossOrganiza!$A$2:$M$1097,9,FALSE),"0")</f>
        <v>0</v>
      </c>
      <c r="N72" s="193">
        <v>0</v>
      </c>
      <c r="O72" s="193">
        <f t="shared" si="10"/>
        <v>0</v>
      </c>
      <c r="Q72" s="169">
        <v>0</v>
      </c>
      <c r="R72" s="169">
        <v>0</v>
      </c>
      <c r="S72" s="169"/>
      <c r="T72" s="169"/>
      <c r="U72" s="169"/>
      <c r="V72" s="169">
        <v>0</v>
      </c>
      <c r="W72" s="194">
        <v>0</v>
      </c>
      <c r="X72" s="194">
        <f t="shared" si="11"/>
        <v>0</v>
      </c>
      <c r="Z72" s="171">
        <v>0</v>
      </c>
      <c r="AA72" s="171">
        <v>0</v>
      </c>
      <c r="AB72" s="171"/>
      <c r="AC72" s="171"/>
      <c r="AD72" s="171"/>
      <c r="AE72" s="171">
        <v>0</v>
      </c>
      <c r="AF72" s="195">
        <v>0</v>
      </c>
      <c r="AG72" s="195">
        <f t="shared" si="12"/>
        <v>0</v>
      </c>
      <c r="AI72" s="173">
        <f>IFERROR(VLOOKUP(B72,[3]rptBudgetaryBudgetCrossOrganiza!$A$1:$K$607,4,FALSE),"0")</f>
        <v>0</v>
      </c>
      <c r="AJ72" s="173">
        <f>IFERROR(VLOOKUP(B72,[3]rptBudgetaryBudgetCrossOrganiza!$A$1:$K$607,6,FALSE),"0")</f>
        <v>0</v>
      </c>
      <c r="AK72" s="196">
        <f t="shared" si="4"/>
        <v>0</v>
      </c>
      <c r="AL72" s="196">
        <f>IFERROR(VLOOKUP(B72,[4]rptBudgetaryBudgetCrossOrganiza!$A$10385:$O$11376,13,FALSE),"0")</f>
        <v>0</v>
      </c>
      <c r="AM72" s="196"/>
      <c r="AN72" s="196"/>
      <c r="AO72" s="196"/>
      <c r="AP72" s="196"/>
      <c r="AQ72" s="196">
        <f t="shared" si="13"/>
        <v>0</v>
      </c>
      <c r="AS72" s="194"/>
      <c r="AT72" s="194"/>
      <c r="AU72" s="194"/>
      <c r="AV72" s="194"/>
      <c r="AW72" s="194"/>
      <c r="AX72" s="194"/>
      <c r="AY72" s="194"/>
      <c r="AZ72" s="194">
        <f t="shared" si="14"/>
        <v>0</v>
      </c>
    </row>
    <row r="73" spans="1:52" x14ac:dyDescent="0.2">
      <c r="A73" s="197">
        <v>4</v>
      </c>
      <c r="B73" s="141" t="s">
        <v>292</v>
      </c>
      <c r="C73" s="149" t="str">
        <f t="shared" si="15"/>
        <v>05</v>
      </c>
      <c r="D73" s="149" t="str">
        <f t="shared" si="16"/>
        <v>00</v>
      </c>
      <c r="E73" s="147" t="str">
        <f t="shared" si="17"/>
        <v>160</v>
      </c>
      <c r="F73" s="129" t="str">
        <f t="shared" si="18"/>
        <v>5100.00</v>
      </c>
      <c r="G73" s="141" t="s">
        <v>240</v>
      </c>
      <c r="H73" s="193">
        <f>IFERROR(VLOOKUP(B73,[5]rptBudgetaryBudgetCrossOrganiza!$A$2:$M$1097,4,FALSE),"0")</f>
        <v>27635</v>
      </c>
      <c r="I73" s="193">
        <f>IFERROR(VLOOKUP(B73,[5]rptBudgetaryBudgetCrossOrganiza!$A$2:$M$1097,6,FALSE),"0")</f>
        <v>27635</v>
      </c>
      <c r="J73" s="193"/>
      <c r="K73" s="193"/>
      <c r="L73" s="193"/>
      <c r="M73" s="193">
        <f>IFERROR(VLOOKUP(B73,[5]rptBudgetaryBudgetCrossOrganiza!$A$2:$M$1097,9,FALSE),"0")</f>
        <v>23662.67</v>
      </c>
      <c r="N73" s="193">
        <v>23662.67</v>
      </c>
      <c r="O73" s="193">
        <f t="shared" si="10"/>
        <v>-3972.3300000000017</v>
      </c>
      <c r="Q73" s="169">
        <v>32070</v>
      </c>
      <c r="R73" s="169">
        <v>32070</v>
      </c>
      <c r="S73" s="169"/>
      <c r="T73" s="169"/>
      <c r="U73" s="169"/>
      <c r="V73" s="169">
        <v>31740.61</v>
      </c>
      <c r="W73" s="194">
        <v>31740.61</v>
      </c>
      <c r="X73" s="194">
        <f t="shared" si="11"/>
        <v>-329.38999999999942</v>
      </c>
      <c r="Z73" s="171">
        <v>36170</v>
      </c>
      <c r="AA73" s="171">
        <v>36170</v>
      </c>
      <c r="AB73" s="171"/>
      <c r="AC73" s="171"/>
      <c r="AD73" s="171"/>
      <c r="AE73" s="171">
        <v>35323.03</v>
      </c>
      <c r="AF73" s="195">
        <v>35323.03</v>
      </c>
      <c r="AG73" s="195">
        <f t="shared" si="12"/>
        <v>-846.97000000000116</v>
      </c>
      <c r="AI73" s="173">
        <f>IFERROR(VLOOKUP(B73,[3]rptBudgetaryBudgetCrossOrganiza!$A$1:$K$607,4,FALSE),"0")</f>
        <v>36170</v>
      </c>
      <c r="AJ73" s="173">
        <f>IFERROR(VLOOKUP(B73,[3]rptBudgetaryBudgetCrossOrganiza!$A$1:$K$607,6,FALSE),"0")</f>
        <v>36170</v>
      </c>
      <c r="AK73" s="196">
        <f t="shared" si="4"/>
        <v>36170</v>
      </c>
      <c r="AL73" s="196">
        <f>IFERROR(VLOOKUP(B73,[4]rptBudgetaryBudgetCrossOrganiza!$A$10385:$O$11376,13,FALSE),"0")</f>
        <v>11583.53</v>
      </c>
      <c r="AM73" s="196"/>
      <c r="AN73" s="196"/>
      <c r="AO73" s="196"/>
      <c r="AP73" s="196"/>
      <c r="AQ73" s="196">
        <f t="shared" si="13"/>
        <v>-36170</v>
      </c>
      <c r="AS73" s="194"/>
      <c r="AT73" s="194"/>
      <c r="AU73" s="194"/>
      <c r="AV73" s="194"/>
      <c r="AW73" s="194"/>
      <c r="AX73" s="194"/>
      <c r="AY73" s="194"/>
      <c r="AZ73" s="194">
        <f t="shared" si="14"/>
        <v>0</v>
      </c>
    </row>
    <row r="74" spans="1:52" x14ac:dyDescent="0.2">
      <c r="A74" s="197">
        <v>4</v>
      </c>
      <c r="B74" s="141" t="s">
        <v>293</v>
      </c>
      <c r="C74" s="149" t="str">
        <f t="shared" si="15"/>
        <v>05</v>
      </c>
      <c r="D74" s="149" t="str">
        <f t="shared" si="16"/>
        <v>00</v>
      </c>
      <c r="E74" s="147" t="str">
        <f t="shared" si="17"/>
        <v>160</v>
      </c>
      <c r="F74" s="129" t="str">
        <f t="shared" si="18"/>
        <v>5100.01</v>
      </c>
      <c r="G74" s="141" t="s">
        <v>242</v>
      </c>
      <c r="H74" s="193">
        <f>IFERROR(VLOOKUP(B74,[5]rptBudgetaryBudgetCrossOrganiza!$A$2:$M$1097,4,FALSE),"0")</f>
        <v>15205</v>
      </c>
      <c r="I74" s="193">
        <f>IFERROR(VLOOKUP(B74,[5]rptBudgetaryBudgetCrossOrganiza!$A$2:$M$1097,6,FALSE),"0")</f>
        <v>15205</v>
      </c>
      <c r="J74" s="193"/>
      <c r="K74" s="193"/>
      <c r="L74" s="193"/>
      <c r="M74" s="193">
        <f>IFERROR(VLOOKUP(B74,[5]rptBudgetaryBudgetCrossOrganiza!$A$2:$M$1097,9,FALSE),"0")</f>
        <v>13467.81</v>
      </c>
      <c r="N74" s="193">
        <v>13467.81</v>
      </c>
      <c r="O74" s="193">
        <f t="shared" si="10"/>
        <v>-1737.1900000000005</v>
      </c>
      <c r="Q74" s="169">
        <v>16735</v>
      </c>
      <c r="R74" s="169">
        <v>16735</v>
      </c>
      <c r="S74" s="169"/>
      <c r="T74" s="169"/>
      <c r="U74" s="169"/>
      <c r="V74" s="169">
        <v>16501.63</v>
      </c>
      <c r="W74" s="194">
        <v>16501.63</v>
      </c>
      <c r="X74" s="194"/>
      <c r="Z74" s="171">
        <v>17980</v>
      </c>
      <c r="AA74" s="171">
        <v>17980</v>
      </c>
      <c r="AB74" s="171"/>
      <c r="AC74" s="171"/>
      <c r="AD74" s="171"/>
      <c r="AE74" s="171">
        <v>17406.560000000001</v>
      </c>
      <c r="AF74" s="195">
        <v>17406.560000000001</v>
      </c>
      <c r="AG74" s="195">
        <f t="shared" si="12"/>
        <v>-573.43999999999869</v>
      </c>
      <c r="AI74" s="173">
        <f>IFERROR(VLOOKUP(B74,[3]rptBudgetaryBudgetCrossOrganiza!$A$1:$K$607,4,FALSE),"0")</f>
        <v>17980</v>
      </c>
      <c r="AJ74" s="173">
        <f>IFERROR(VLOOKUP(B74,[3]rptBudgetaryBudgetCrossOrganiza!$A$1:$K$607,6,FALSE),"0")</f>
        <v>17980</v>
      </c>
      <c r="AK74" s="196">
        <f t="shared" si="4"/>
        <v>17980</v>
      </c>
      <c r="AL74" s="196">
        <f>IFERROR(VLOOKUP(B74,[4]rptBudgetaryBudgetCrossOrganiza!$A$10385:$O$11376,13,FALSE),"0")</f>
        <v>5647.75</v>
      </c>
      <c r="AM74" s="196"/>
      <c r="AN74" s="196"/>
      <c r="AO74" s="196"/>
      <c r="AP74" s="196"/>
      <c r="AQ74" s="196">
        <f t="shared" si="13"/>
        <v>-17980</v>
      </c>
      <c r="AS74" s="194"/>
      <c r="AT74" s="194"/>
      <c r="AU74" s="194"/>
      <c r="AV74" s="194"/>
      <c r="AW74" s="194"/>
      <c r="AX74" s="194"/>
      <c r="AY74" s="194"/>
      <c r="AZ74" s="194"/>
    </row>
    <row r="75" spans="1:52" x14ac:dyDescent="0.2">
      <c r="A75" s="197">
        <v>4</v>
      </c>
      <c r="B75" s="141" t="s">
        <v>294</v>
      </c>
      <c r="C75" s="149" t="str">
        <f t="shared" si="15"/>
        <v>05</v>
      </c>
      <c r="D75" s="149" t="str">
        <f t="shared" si="16"/>
        <v>00</v>
      </c>
      <c r="E75" s="147" t="str">
        <f t="shared" si="17"/>
        <v>160</v>
      </c>
      <c r="F75" s="129" t="str">
        <f t="shared" si="18"/>
        <v>5100.02</v>
      </c>
      <c r="G75" s="141" t="s">
        <v>244</v>
      </c>
      <c r="H75" s="193">
        <f>IFERROR(VLOOKUP(B75,[5]rptBudgetaryBudgetCrossOrganiza!$A$2:$M$1097,4,FALSE),"0")</f>
        <v>33815</v>
      </c>
      <c r="I75" s="193">
        <f>IFERROR(VLOOKUP(B75,[5]rptBudgetaryBudgetCrossOrganiza!$A$2:$M$1097,6,FALSE),"0")</f>
        <v>33815</v>
      </c>
      <c r="J75" s="193"/>
      <c r="K75" s="193"/>
      <c r="L75" s="193"/>
      <c r="M75" s="193">
        <f>IFERROR(VLOOKUP(B75,[5]rptBudgetaryBudgetCrossOrganiza!$A$2:$M$1097,9,FALSE),"0")</f>
        <v>37040.78</v>
      </c>
      <c r="N75" s="193">
        <v>37040.78</v>
      </c>
      <c r="O75" s="193">
        <f t="shared" si="10"/>
        <v>3225.7799999999988</v>
      </c>
      <c r="Q75" s="169">
        <v>46555</v>
      </c>
      <c r="R75" s="169">
        <v>46555</v>
      </c>
      <c r="S75" s="169"/>
      <c r="T75" s="169"/>
      <c r="U75" s="169"/>
      <c r="V75" s="169">
        <v>32664.46</v>
      </c>
      <c r="W75" s="194">
        <v>32664.46</v>
      </c>
      <c r="X75" s="194"/>
      <c r="Z75" s="171">
        <v>31910</v>
      </c>
      <c r="AA75" s="171">
        <v>31910</v>
      </c>
      <c r="AB75" s="171"/>
      <c r="AC75" s="171"/>
      <c r="AD75" s="171"/>
      <c r="AE75" s="171">
        <v>35673.93</v>
      </c>
      <c r="AF75" s="195">
        <v>35673.93</v>
      </c>
      <c r="AG75" s="195">
        <f t="shared" si="12"/>
        <v>3763.9300000000003</v>
      </c>
      <c r="AI75" s="173">
        <f>IFERROR(VLOOKUP(B75,[3]rptBudgetaryBudgetCrossOrganiza!$A$1:$K$607,4,FALSE),"0")</f>
        <v>31910</v>
      </c>
      <c r="AJ75" s="173">
        <f>IFERROR(VLOOKUP(B75,[3]rptBudgetaryBudgetCrossOrganiza!$A$1:$K$607,6,FALSE),"0")</f>
        <v>31910</v>
      </c>
      <c r="AK75" s="196">
        <f t="shared" si="4"/>
        <v>31910</v>
      </c>
      <c r="AL75" s="196">
        <f>IFERROR(VLOOKUP(B75,[4]rptBudgetaryBudgetCrossOrganiza!$A$10385:$O$11376,13,FALSE),"0")</f>
        <v>11084.23</v>
      </c>
      <c r="AM75" s="196"/>
      <c r="AN75" s="196"/>
      <c r="AO75" s="196"/>
      <c r="AP75" s="196"/>
      <c r="AQ75" s="196">
        <f t="shared" si="13"/>
        <v>-31910</v>
      </c>
      <c r="AS75" s="194"/>
      <c r="AT75" s="194"/>
      <c r="AU75" s="194"/>
      <c r="AV75" s="194"/>
      <c r="AW75" s="194"/>
      <c r="AX75" s="194"/>
      <c r="AY75" s="194"/>
      <c r="AZ75" s="194"/>
    </row>
    <row r="76" spans="1:52" x14ac:dyDescent="0.2">
      <c r="A76" s="197">
        <v>4</v>
      </c>
      <c r="B76" s="198" t="s">
        <v>295</v>
      </c>
      <c r="C76" s="149" t="str">
        <f t="shared" si="15"/>
        <v>05</v>
      </c>
      <c r="D76" s="149" t="str">
        <f t="shared" si="16"/>
        <v>00</v>
      </c>
      <c r="E76" s="147" t="str">
        <f t="shared" si="17"/>
        <v>160</v>
      </c>
      <c r="F76" s="129" t="str">
        <f t="shared" si="18"/>
        <v>5100.03</v>
      </c>
      <c r="G76" s="198" t="s">
        <v>246</v>
      </c>
      <c r="H76" s="193">
        <f>IFERROR(VLOOKUP(B76,[5]rptBudgetaryBudgetCrossOrganiza!$A$2:$M$1097,4,FALSE),"0")</f>
        <v>4040</v>
      </c>
      <c r="I76" s="193">
        <f>IFERROR(VLOOKUP(B76,[5]rptBudgetaryBudgetCrossOrganiza!$A$2:$M$1097,6,FALSE),"0")</f>
        <v>4040</v>
      </c>
      <c r="J76" s="193"/>
      <c r="K76" s="193"/>
      <c r="L76" s="193"/>
      <c r="M76" s="193">
        <f>IFERROR(VLOOKUP(B76,[5]rptBudgetaryBudgetCrossOrganiza!$A$2:$M$1097,9,FALSE),"0")</f>
        <v>3524.28</v>
      </c>
      <c r="N76" s="193">
        <v>3524.28</v>
      </c>
      <c r="O76" s="193">
        <f t="shared" si="10"/>
        <v>-515.7199999999998</v>
      </c>
      <c r="Q76" s="169">
        <v>4465</v>
      </c>
      <c r="R76" s="169">
        <v>4465</v>
      </c>
      <c r="S76" s="169"/>
      <c r="T76" s="169"/>
      <c r="U76" s="169"/>
      <c r="V76" s="169">
        <v>3460.83</v>
      </c>
      <c r="W76" s="194">
        <v>3460.83</v>
      </c>
      <c r="X76" s="194"/>
      <c r="Z76" s="171">
        <v>3785</v>
      </c>
      <c r="AA76" s="171">
        <v>3785</v>
      </c>
      <c r="AB76" s="171"/>
      <c r="AC76" s="171"/>
      <c r="AD76" s="171"/>
      <c r="AE76" s="171">
        <v>3878.63</v>
      </c>
      <c r="AF76" s="195">
        <v>3878.63</v>
      </c>
      <c r="AG76" s="195">
        <f>AF75-AA76</f>
        <v>31888.93</v>
      </c>
      <c r="AI76" s="173">
        <f>IFERROR(VLOOKUP(B76,[3]rptBudgetaryBudgetCrossOrganiza!$A$1:$K$607,4,FALSE),"0")</f>
        <v>3785</v>
      </c>
      <c r="AJ76" s="173">
        <f>IFERROR(VLOOKUP(B76,[3]rptBudgetaryBudgetCrossOrganiza!$A$1:$K$607,6,FALSE),"0")</f>
        <v>3785</v>
      </c>
      <c r="AK76" s="196">
        <f t="shared" si="4"/>
        <v>3785</v>
      </c>
      <c r="AL76" s="196">
        <f>IFERROR(VLOOKUP(B76,[4]rptBudgetaryBudgetCrossOrganiza!$A$10385:$O$11376,13,FALSE),"0")</f>
        <v>1118.51</v>
      </c>
      <c r="AM76" s="196"/>
      <c r="AN76" s="196"/>
      <c r="AO76" s="196"/>
      <c r="AP76" s="196"/>
      <c r="AQ76" s="196">
        <f t="shared" si="13"/>
        <v>-3785</v>
      </c>
      <c r="AS76" s="194"/>
      <c r="AT76" s="194"/>
      <c r="AU76" s="194"/>
      <c r="AV76" s="194"/>
      <c r="AW76" s="194"/>
      <c r="AX76" s="194"/>
      <c r="AY76" s="194"/>
      <c r="AZ76" s="194"/>
    </row>
    <row r="77" spans="1:52" x14ac:dyDescent="0.2">
      <c r="A77" s="197">
        <v>4</v>
      </c>
      <c r="B77" s="141" t="s">
        <v>296</v>
      </c>
      <c r="C77" s="149" t="str">
        <f t="shared" si="15"/>
        <v>05</v>
      </c>
      <c r="D77" s="149" t="str">
        <f t="shared" si="16"/>
        <v>00</v>
      </c>
      <c r="E77" s="147" t="str">
        <f t="shared" si="17"/>
        <v>160</v>
      </c>
      <c r="F77" s="129" t="str">
        <f t="shared" si="18"/>
        <v>5100.04</v>
      </c>
      <c r="G77" s="141" t="s">
        <v>248</v>
      </c>
      <c r="H77" s="193">
        <f>IFERROR(VLOOKUP(B77,[5]rptBudgetaryBudgetCrossOrganiza!$A$2:$M$1097,4,FALSE),"0")</f>
        <v>595</v>
      </c>
      <c r="I77" s="193">
        <f>IFERROR(VLOOKUP(B77,[5]rptBudgetaryBudgetCrossOrganiza!$A$2:$M$1097,6,FALSE),"0")</f>
        <v>595</v>
      </c>
      <c r="J77" s="193"/>
      <c r="K77" s="193"/>
      <c r="L77" s="193"/>
      <c r="M77" s="193">
        <f>IFERROR(VLOOKUP(B77,[5]rptBudgetaryBudgetCrossOrganiza!$A$2:$M$1097,9,FALSE),"0")</f>
        <v>534.86</v>
      </c>
      <c r="N77" s="193">
        <v>534.86</v>
      </c>
      <c r="O77" s="193"/>
      <c r="Q77" s="169">
        <v>685</v>
      </c>
      <c r="R77" s="169">
        <v>685</v>
      </c>
      <c r="S77" s="169"/>
      <c r="T77" s="169"/>
      <c r="U77" s="169"/>
      <c r="V77" s="169">
        <v>586.07000000000005</v>
      </c>
      <c r="W77" s="194">
        <v>586.07000000000005</v>
      </c>
      <c r="X77" s="194"/>
      <c r="Z77" s="171">
        <v>590</v>
      </c>
      <c r="AA77" s="171">
        <v>590</v>
      </c>
      <c r="AB77" s="171"/>
      <c r="AC77" s="171"/>
      <c r="AD77" s="171"/>
      <c r="AE77" s="171">
        <v>621.58000000000004</v>
      </c>
      <c r="AF77" s="195">
        <v>621.58000000000004</v>
      </c>
      <c r="AG77" s="195"/>
      <c r="AI77" s="173">
        <f>IFERROR(VLOOKUP(B77,[3]rptBudgetaryBudgetCrossOrganiza!$A$1:$K$607,4,FALSE),"0")</f>
        <v>590</v>
      </c>
      <c r="AJ77" s="173">
        <f>IFERROR(VLOOKUP(B77,[3]rptBudgetaryBudgetCrossOrganiza!$A$1:$K$607,6,FALSE),"0")</f>
        <v>590</v>
      </c>
      <c r="AK77" s="196">
        <f t="shared" si="4"/>
        <v>590</v>
      </c>
      <c r="AL77" s="196">
        <f>IFERROR(VLOOKUP(B77,[4]rptBudgetaryBudgetCrossOrganiza!$A$10385:$O$11376,13,FALSE),"0")</f>
        <v>187.36</v>
      </c>
      <c r="AM77" s="196"/>
      <c r="AN77" s="196"/>
      <c r="AO77" s="196"/>
      <c r="AP77" s="196"/>
      <c r="AQ77" s="196"/>
      <c r="AS77" s="194"/>
      <c r="AT77" s="194"/>
      <c r="AU77" s="194"/>
      <c r="AV77" s="194"/>
      <c r="AW77" s="194"/>
      <c r="AX77" s="194"/>
      <c r="AY77" s="194"/>
      <c r="AZ77" s="194"/>
    </row>
    <row r="78" spans="1:52" x14ac:dyDescent="0.2">
      <c r="A78" s="197">
        <v>4</v>
      </c>
      <c r="B78" s="141" t="s">
        <v>297</v>
      </c>
      <c r="C78" s="149" t="str">
        <f t="shared" si="15"/>
        <v>05</v>
      </c>
      <c r="D78" s="149" t="str">
        <f t="shared" si="16"/>
        <v>00</v>
      </c>
      <c r="E78" s="147" t="str">
        <f t="shared" si="17"/>
        <v>160</v>
      </c>
      <c r="F78" s="129" t="str">
        <f t="shared" si="18"/>
        <v>5100.05</v>
      </c>
      <c r="G78" s="141" t="s">
        <v>250</v>
      </c>
      <c r="H78" s="193">
        <f>IFERROR(VLOOKUP(B78,[5]rptBudgetaryBudgetCrossOrganiza!$A$2:$M$1097,4,FALSE),"0")</f>
        <v>185</v>
      </c>
      <c r="I78" s="193">
        <f>IFERROR(VLOOKUP(B78,[5]rptBudgetaryBudgetCrossOrganiza!$A$2:$M$1097,6,FALSE),"0")</f>
        <v>185</v>
      </c>
      <c r="J78" s="193"/>
      <c r="K78" s="193"/>
      <c r="L78" s="193"/>
      <c r="M78" s="193">
        <f>IFERROR(VLOOKUP(B78,[5]rptBudgetaryBudgetCrossOrganiza!$A$2:$M$1097,9,FALSE),"0")</f>
        <v>121.21</v>
      </c>
      <c r="N78" s="193">
        <v>121.21</v>
      </c>
      <c r="O78" s="193"/>
      <c r="Q78" s="169">
        <v>160</v>
      </c>
      <c r="R78" s="169">
        <v>160</v>
      </c>
      <c r="S78" s="169"/>
      <c r="T78" s="169"/>
      <c r="U78" s="169"/>
      <c r="V78" s="169">
        <v>162.15</v>
      </c>
      <c r="W78" s="194">
        <v>162.15</v>
      </c>
      <c r="X78" s="194"/>
      <c r="Z78" s="171">
        <v>180</v>
      </c>
      <c r="AA78" s="171">
        <v>180</v>
      </c>
      <c r="AB78" s="171"/>
      <c r="AC78" s="171"/>
      <c r="AD78" s="171"/>
      <c r="AE78" s="171">
        <v>159.82</v>
      </c>
      <c r="AF78" s="195">
        <v>159.82</v>
      </c>
      <c r="AG78" s="195"/>
      <c r="AI78" s="173">
        <f>IFERROR(VLOOKUP(B78,[3]rptBudgetaryBudgetCrossOrganiza!$A$1:$K$607,4,FALSE),"0")</f>
        <v>180</v>
      </c>
      <c r="AJ78" s="173">
        <f>IFERROR(VLOOKUP(B78,[3]rptBudgetaryBudgetCrossOrganiza!$A$1:$K$607,6,FALSE),"0")</f>
        <v>180</v>
      </c>
      <c r="AK78" s="196">
        <f t="shared" si="4"/>
        <v>180</v>
      </c>
      <c r="AL78" s="196">
        <f>IFERROR(VLOOKUP(B78,[4]rptBudgetaryBudgetCrossOrganiza!$A$10385:$O$11376,13,FALSE),"0")</f>
        <v>45.9</v>
      </c>
      <c r="AM78" s="196"/>
      <c r="AN78" s="196"/>
      <c r="AO78" s="196"/>
      <c r="AP78" s="196"/>
      <c r="AQ78" s="196"/>
      <c r="AS78" s="194"/>
      <c r="AT78" s="194"/>
      <c r="AU78" s="194"/>
      <c r="AV78" s="194"/>
      <c r="AW78" s="194"/>
      <c r="AX78" s="194"/>
      <c r="AY78" s="194"/>
      <c r="AZ78" s="194"/>
    </row>
    <row r="79" spans="1:52" x14ac:dyDescent="0.2">
      <c r="A79" s="197">
        <v>4</v>
      </c>
      <c r="B79" s="141" t="s">
        <v>298</v>
      </c>
      <c r="C79" s="149" t="str">
        <f t="shared" si="15"/>
        <v>05</v>
      </c>
      <c r="D79" s="149" t="str">
        <f t="shared" si="16"/>
        <v>00</v>
      </c>
      <c r="E79" s="147" t="str">
        <f t="shared" si="17"/>
        <v>160</v>
      </c>
      <c r="F79" s="129" t="str">
        <f t="shared" si="18"/>
        <v>5100.06</v>
      </c>
      <c r="G79" s="141" t="s">
        <v>252</v>
      </c>
      <c r="H79" s="193">
        <f>IFERROR(VLOOKUP(B79,[5]rptBudgetaryBudgetCrossOrganiza!$A$2:$M$1097,4,FALSE),"0")</f>
        <v>4290</v>
      </c>
      <c r="I79" s="193">
        <f>IFERROR(VLOOKUP(B79,[5]rptBudgetaryBudgetCrossOrganiza!$A$2:$M$1097,6,FALSE),"0")</f>
        <v>4290</v>
      </c>
      <c r="J79" s="193"/>
      <c r="K79" s="193"/>
      <c r="L79" s="193"/>
      <c r="M79" s="193">
        <f>IFERROR(VLOOKUP(B79,[5]rptBudgetaryBudgetCrossOrganiza!$A$2:$M$1097,9,FALSE),"0")</f>
        <v>4290</v>
      </c>
      <c r="N79" s="193">
        <v>4290</v>
      </c>
      <c r="O79" s="193"/>
      <c r="Q79" s="169">
        <v>5060</v>
      </c>
      <c r="R79" s="169">
        <v>5060</v>
      </c>
      <c r="S79" s="169"/>
      <c r="T79" s="169"/>
      <c r="U79" s="169"/>
      <c r="V79" s="169">
        <v>5060</v>
      </c>
      <c r="W79" s="194">
        <v>5060</v>
      </c>
      <c r="X79" s="194"/>
      <c r="Z79" s="171">
        <v>5950</v>
      </c>
      <c r="AA79" s="171">
        <v>5950</v>
      </c>
      <c r="AB79" s="171"/>
      <c r="AC79" s="171"/>
      <c r="AD79" s="171"/>
      <c r="AE79" s="171">
        <v>2491.65</v>
      </c>
      <c r="AF79" s="195">
        <v>2491.65</v>
      </c>
      <c r="AG79" s="195"/>
      <c r="AI79" s="173">
        <f>IFERROR(VLOOKUP(B79,[3]rptBudgetaryBudgetCrossOrganiza!$A$1:$K$607,4,FALSE),"0")</f>
        <v>5950</v>
      </c>
      <c r="AJ79" s="173">
        <f>IFERROR(VLOOKUP(B79,[3]rptBudgetaryBudgetCrossOrganiza!$A$1:$K$607,6,FALSE),"0")</f>
        <v>5950</v>
      </c>
      <c r="AK79" s="196">
        <f t="shared" si="4"/>
        <v>5950</v>
      </c>
      <c r="AL79" s="196">
        <f>IFERROR(VLOOKUP(B79,[4]rptBudgetaryBudgetCrossOrganiza!$A$10385:$O$11376,13,FALSE),"0")</f>
        <v>0</v>
      </c>
      <c r="AM79" s="196"/>
      <c r="AN79" s="196"/>
      <c r="AO79" s="196"/>
      <c r="AP79" s="196"/>
      <c r="AQ79" s="196"/>
      <c r="AS79" s="194"/>
      <c r="AT79" s="194"/>
      <c r="AU79" s="194"/>
      <c r="AV79" s="194"/>
      <c r="AW79" s="194"/>
      <c r="AX79" s="194"/>
      <c r="AY79" s="194"/>
      <c r="AZ79" s="194"/>
    </row>
    <row r="80" spans="1:52" x14ac:dyDescent="0.2">
      <c r="A80" s="197">
        <v>4</v>
      </c>
      <c r="B80" s="141" t="s">
        <v>299</v>
      </c>
      <c r="C80" s="149" t="str">
        <f t="shared" si="15"/>
        <v>05</v>
      </c>
      <c r="D80" s="149" t="str">
        <f t="shared" si="16"/>
        <v>00</v>
      </c>
      <c r="E80" s="147" t="str">
        <f t="shared" si="17"/>
        <v>160</v>
      </c>
      <c r="F80" s="129" t="str">
        <f t="shared" si="18"/>
        <v>5100.07</v>
      </c>
      <c r="G80" s="141" t="s">
        <v>254</v>
      </c>
      <c r="H80" s="193">
        <f>IFERROR(VLOOKUP(B80,[5]rptBudgetaryBudgetCrossOrganiza!$A$2:$M$1097,4,FALSE),"0")</f>
        <v>1140</v>
      </c>
      <c r="I80" s="193">
        <f>IFERROR(VLOOKUP(B80,[5]rptBudgetaryBudgetCrossOrganiza!$A$2:$M$1097,6,FALSE),"0")</f>
        <v>1140</v>
      </c>
      <c r="J80" s="193"/>
      <c r="K80" s="193"/>
      <c r="L80" s="193"/>
      <c r="M80" s="193">
        <f>IFERROR(VLOOKUP(B80,[5]rptBudgetaryBudgetCrossOrganiza!$A$2:$M$1097,9,FALSE),"0")</f>
        <v>689.97</v>
      </c>
      <c r="N80" s="193">
        <v>689.97</v>
      </c>
      <c r="O80" s="193"/>
      <c r="Q80" s="169">
        <v>1100</v>
      </c>
      <c r="R80" s="169">
        <v>1100</v>
      </c>
      <c r="S80" s="169"/>
      <c r="T80" s="169"/>
      <c r="U80" s="169"/>
      <c r="V80" s="169">
        <v>936.03</v>
      </c>
      <c r="W80" s="194">
        <v>936.03</v>
      </c>
      <c r="X80" s="194"/>
      <c r="Z80" s="171">
        <v>990</v>
      </c>
      <c r="AA80" s="171">
        <v>990</v>
      </c>
      <c r="AB80" s="171"/>
      <c r="AC80" s="171"/>
      <c r="AD80" s="171"/>
      <c r="AE80" s="171">
        <v>763.25</v>
      </c>
      <c r="AF80" s="195">
        <v>763.25</v>
      </c>
      <c r="AG80" s="195"/>
      <c r="AI80" s="173">
        <f>IFERROR(VLOOKUP(B80,[3]rptBudgetaryBudgetCrossOrganiza!$A$1:$K$607,4,FALSE),"0")</f>
        <v>990</v>
      </c>
      <c r="AJ80" s="173">
        <f>IFERROR(VLOOKUP(B80,[3]rptBudgetaryBudgetCrossOrganiza!$A$1:$K$607,6,FALSE),"0")</f>
        <v>990</v>
      </c>
      <c r="AK80" s="196">
        <f t="shared" si="4"/>
        <v>990</v>
      </c>
      <c r="AL80" s="196">
        <f>IFERROR(VLOOKUP(B80,[4]rptBudgetaryBudgetCrossOrganiza!$A$10385:$O$11376,13,FALSE),"0")</f>
        <v>198.15</v>
      </c>
      <c r="AM80" s="196"/>
      <c r="AN80" s="196"/>
      <c r="AO80" s="196"/>
      <c r="AP80" s="196"/>
      <c r="AQ80" s="196"/>
      <c r="AS80" s="194"/>
      <c r="AT80" s="194"/>
      <c r="AU80" s="194"/>
      <c r="AV80" s="194"/>
      <c r="AW80" s="194"/>
      <c r="AX80" s="194"/>
      <c r="AY80" s="194"/>
      <c r="AZ80" s="194"/>
    </row>
    <row r="81" spans="1:52" x14ac:dyDescent="0.2">
      <c r="A81" s="197">
        <v>4</v>
      </c>
      <c r="B81" s="141" t="s">
        <v>300</v>
      </c>
      <c r="C81" s="149" t="str">
        <f t="shared" si="15"/>
        <v>05</v>
      </c>
      <c r="D81" s="149" t="str">
        <f t="shared" si="16"/>
        <v>00</v>
      </c>
      <c r="E81" s="147" t="str">
        <f t="shared" si="17"/>
        <v>160</v>
      </c>
      <c r="F81" s="129" t="str">
        <f t="shared" si="18"/>
        <v>5100.08</v>
      </c>
      <c r="G81" s="141" t="s">
        <v>256</v>
      </c>
      <c r="H81" s="193">
        <f>IFERROR(VLOOKUP(B81,[5]rptBudgetaryBudgetCrossOrganiza!$A$2:$M$1097,4,FALSE),"0")</f>
        <v>0</v>
      </c>
      <c r="I81" s="193">
        <f>IFERROR(VLOOKUP(B81,[5]rptBudgetaryBudgetCrossOrganiza!$A$2:$M$1097,6,FALSE),"0")</f>
        <v>0</v>
      </c>
      <c r="J81" s="193"/>
      <c r="K81" s="193"/>
      <c r="L81" s="193"/>
      <c r="M81" s="193">
        <f>IFERROR(VLOOKUP(B81,[5]rptBudgetaryBudgetCrossOrganiza!$A$2:$M$1097,9,FALSE),"0")</f>
        <v>20.73</v>
      </c>
      <c r="N81" s="193">
        <v>20.73</v>
      </c>
      <c r="O81" s="193"/>
      <c r="Q81" s="169">
        <v>0</v>
      </c>
      <c r="R81" s="169">
        <v>0</v>
      </c>
      <c r="S81" s="169"/>
      <c r="T81" s="169"/>
      <c r="U81" s="169"/>
      <c r="V81" s="169">
        <v>0</v>
      </c>
      <c r="W81" s="194">
        <v>0</v>
      </c>
      <c r="X81" s="194"/>
      <c r="Z81" s="171">
        <v>0</v>
      </c>
      <c r="AA81" s="171">
        <v>0</v>
      </c>
      <c r="AB81" s="171"/>
      <c r="AC81" s="171"/>
      <c r="AD81" s="171"/>
      <c r="AE81" s="171">
        <v>0</v>
      </c>
      <c r="AF81" s="195">
        <v>0</v>
      </c>
      <c r="AG81" s="195"/>
      <c r="AI81" s="173">
        <f>IFERROR(VLOOKUP(B81,[3]rptBudgetaryBudgetCrossOrganiza!$A$1:$K$607,4,FALSE),"0")</f>
        <v>0</v>
      </c>
      <c r="AJ81" s="173">
        <f>IFERROR(VLOOKUP(B81,[3]rptBudgetaryBudgetCrossOrganiza!$A$1:$K$607,6,FALSE),"0")</f>
        <v>0</v>
      </c>
      <c r="AK81" s="196">
        <f t="shared" si="4"/>
        <v>0</v>
      </c>
      <c r="AL81" s="196">
        <f>IFERROR(VLOOKUP(B81,[4]rptBudgetaryBudgetCrossOrganiza!$A$10385:$O$11376,13,FALSE),"0")</f>
        <v>807.93</v>
      </c>
      <c r="AM81" s="196"/>
      <c r="AN81" s="196"/>
      <c r="AO81" s="196"/>
      <c r="AP81" s="196"/>
      <c r="AQ81" s="196"/>
      <c r="AS81" s="194"/>
      <c r="AT81" s="194"/>
      <c r="AU81" s="194"/>
      <c r="AV81" s="194"/>
      <c r="AW81" s="194"/>
      <c r="AX81" s="194"/>
      <c r="AY81" s="194"/>
      <c r="AZ81" s="194"/>
    </row>
    <row r="82" spans="1:52" x14ac:dyDescent="0.2">
      <c r="A82" s="197">
        <v>4</v>
      </c>
      <c r="B82" s="141" t="s">
        <v>301</v>
      </c>
      <c r="C82" s="149" t="str">
        <f t="shared" si="15"/>
        <v>05</v>
      </c>
      <c r="D82" s="149" t="str">
        <f t="shared" si="16"/>
        <v>00</v>
      </c>
      <c r="E82" s="147" t="str">
        <f t="shared" si="17"/>
        <v>160</v>
      </c>
      <c r="F82" s="129" t="str">
        <f t="shared" si="18"/>
        <v>5100.09</v>
      </c>
      <c r="G82" s="141" t="s">
        <v>258</v>
      </c>
      <c r="H82" s="193">
        <f>IFERROR(VLOOKUP(B82,[5]rptBudgetaryBudgetCrossOrganiza!$A$2:$M$1097,4,FALSE),"0")</f>
        <v>0</v>
      </c>
      <c r="I82" s="193">
        <f>IFERROR(VLOOKUP(B82,[5]rptBudgetaryBudgetCrossOrganiza!$A$2:$M$1097,6,FALSE),"0")</f>
        <v>0</v>
      </c>
      <c r="J82" s="193"/>
      <c r="K82" s="193"/>
      <c r="L82" s="193"/>
      <c r="M82" s="193">
        <f>IFERROR(VLOOKUP(B82,[5]rptBudgetaryBudgetCrossOrganiza!$A$2:$M$1097,9,FALSE),"0")</f>
        <v>375.01</v>
      </c>
      <c r="N82" s="193">
        <v>375.01</v>
      </c>
      <c r="O82" s="193"/>
      <c r="Q82" s="169">
        <v>0</v>
      </c>
      <c r="R82" s="169">
        <v>0</v>
      </c>
      <c r="S82" s="169"/>
      <c r="T82" s="169"/>
      <c r="U82" s="169"/>
      <c r="V82" s="169">
        <v>-226.18</v>
      </c>
      <c r="W82" s="194">
        <v>-226.18</v>
      </c>
      <c r="X82" s="194"/>
      <c r="Z82" s="171">
        <v>0</v>
      </c>
      <c r="AA82" s="171">
        <v>0</v>
      </c>
      <c r="AB82" s="171"/>
      <c r="AC82" s="171"/>
      <c r="AD82" s="171"/>
      <c r="AE82" s="171">
        <v>0</v>
      </c>
      <c r="AF82" s="195">
        <v>0</v>
      </c>
      <c r="AG82" s="195"/>
      <c r="AI82" s="173">
        <f>IFERROR(VLOOKUP(B82,[3]rptBudgetaryBudgetCrossOrganiza!$A$1:$K$607,4,FALSE),"0")</f>
        <v>0</v>
      </c>
      <c r="AJ82" s="173">
        <f>IFERROR(VLOOKUP(B82,[3]rptBudgetaryBudgetCrossOrganiza!$A$1:$K$607,6,FALSE),"0")</f>
        <v>0</v>
      </c>
      <c r="AK82" s="196">
        <f t="shared" si="4"/>
        <v>0</v>
      </c>
      <c r="AL82" s="196">
        <f>IFERROR(VLOOKUP(B82,[4]rptBudgetaryBudgetCrossOrganiza!$A$10385:$O$11376,13,FALSE),"0")</f>
        <v>0</v>
      </c>
      <c r="AM82" s="196"/>
      <c r="AN82" s="196"/>
      <c r="AO82" s="196"/>
      <c r="AP82" s="196"/>
      <c r="AQ82" s="196"/>
      <c r="AS82" s="194"/>
      <c r="AT82" s="194"/>
      <c r="AU82" s="194"/>
      <c r="AV82" s="194"/>
      <c r="AW82" s="194"/>
      <c r="AX82" s="194"/>
      <c r="AY82" s="194"/>
      <c r="AZ82" s="194"/>
    </row>
    <row r="83" spans="1:52" x14ac:dyDescent="0.2">
      <c r="A83" s="197">
        <v>4</v>
      </c>
      <c r="B83" s="141" t="s">
        <v>302</v>
      </c>
      <c r="C83" s="149" t="str">
        <f t="shared" si="15"/>
        <v>05</v>
      </c>
      <c r="D83" s="149" t="str">
        <f t="shared" si="16"/>
        <v>00</v>
      </c>
      <c r="E83" s="147" t="str">
        <f t="shared" si="17"/>
        <v>160</v>
      </c>
      <c r="F83" s="129" t="str">
        <f t="shared" si="18"/>
        <v>5100.10</v>
      </c>
      <c r="G83" s="141" t="s">
        <v>260</v>
      </c>
      <c r="H83" s="193">
        <f>IFERROR(VLOOKUP(B83,[5]rptBudgetaryBudgetCrossOrganiza!$A$2:$M$1097,4,FALSE),"0")</f>
        <v>0</v>
      </c>
      <c r="I83" s="193">
        <f>IFERROR(VLOOKUP(B83,[5]rptBudgetaryBudgetCrossOrganiza!$A$2:$M$1097,6,FALSE),"0")</f>
        <v>0</v>
      </c>
      <c r="J83" s="193"/>
      <c r="K83" s="193"/>
      <c r="L83" s="193"/>
      <c r="M83" s="193">
        <f>IFERROR(VLOOKUP(B83,[5]rptBudgetaryBudgetCrossOrganiza!$A$2:$M$1097,9,FALSE),"0")</f>
        <v>0</v>
      </c>
      <c r="N83" s="193">
        <v>0</v>
      </c>
      <c r="O83" s="193"/>
      <c r="Q83" s="169">
        <v>0</v>
      </c>
      <c r="R83" s="169">
        <v>0</v>
      </c>
      <c r="S83" s="169"/>
      <c r="T83" s="169"/>
      <c r="U83" s="169"/>
      <c r="V83" s="169">
        <v>0</v>
      </c>
      <c r="W83" s="194">
        <v>0</v>
      </c>
      <c r="X83" s="194"/>
      <c r="Z83" s="171">
        <v>0</v>
      </c>
      <c r="AA83" s="171">
        <v>0</v>
      </c>
      <c r="AB83" s="171"/>
      <c r="AC83" s="171"/>
      <c r="AD83" s="171"/>
      <c r="AE83" s="171">
        <v>0</v>
      </c>
      <c r="AF83" s="195">
        <v>0</v>
      </c>
      <c r="AG83" s="195"/>
      <c r="AI83" s="173">
        <f>IFERROR(VLOOKUP(B83,[3]rptBudgetaryBudgetCrossOrganiza!$A$1:$K$607,4,FALSE),"0")</f>
        <v>0</v>
      </c>
      <c r="AJ83" s="173">
        <f>IFERROR(VLOOKUP(B83,[3]rptBudgetaryBudgetCrossOrganiza!$A$1:$K$607,6,FALSE),"0")</f>
        <v>0</v>
      </c>
      <c r="AK83" s="196">
        <f t="shared" si="4"/>
        <v>0</v>
      </c>
      <c r="AL83" s="196">
        <f>IFERROR(VLOOKUP(B83,[4]rptBudgetaryBudgetCrossOrganiza!$A$10385:$O$11376,13,FALSE),"0")</f>
        <v>0</v>
      </c>
      <c r="AM83" s="196"/>
      <c r="AN83" s="196"/>
      <c r="AO83" s="196"/>
      <c r="AP83" s="196"/>
      <c r="AQ83" s="196"/>
      <c r="AS83" s="194"/>
      <c r="AT83" s="194"/>
      <c r="AU83" s="194"/>
      <c r="AV83" s="194"/>
      <c r="AW83" s="194"/>
      <c r="AX83" s="194"/>
      <c r="AY83" s="194"/>
      <c r="AZ83" s="194"/>
    </row>
    <row r="84" spans="1:52" x14ac:dyDescent="0.2">
      <c r="A84" s="197">
        <v>4</v>
      </c>
      <c r="B84" s="141" t="s">
        <v>303</v>
      </c>
      <c r="C84" s="149" t="str">
        <f t="shared" si="15"/>
        <v>05</v>
      </c>
      <c r="D84" s="149" t="str">
        <f t="shared" si="16"/>
        <v>00</v>
      </c>
      <c r="E84" s="147" t="str">
        <f t="shared" si="17"/>
        <v>160</v>
      </c>
      <c r="F84" s="129" t="str">
        <f t="shared" si="18"/>
        <v>5100.11</v>
      </c>
      <c r="G84" s="141" t="s">
        <v>262</v>
      </c>
      <c r="H84" s="193">
        <f>IFERROR(VLOOKUP(B84,[5]rptBudgetaryBudgetCrossOrganiza!$A$2:$M$1097,4,FALSE),"0")</f>
        <v>2515</v>
      </c>
      <c r="I84" s="193">
        <f>IFERROR(VLOOKUP(B84,[5]rptBudgetaryBudgetCrossOrganiza!$A$2:$M$1097,6,FALSE),"0")</f>
        <v>2515</v>
      </c>
      <c r="J84" s="193"/>
      <c r="K84" s="193"/>
      <c r="L84" s="193"/>
      <c r="M84" s="193">
        <f>IFERROR(VLOOKUP(B84,[5]rptBudgetaryBudgetCrossOrganiza!$A$2:$M$1097,9,FALSE),"0")</f>
        <v>2096.14</v>
      </c>
      <c r="N84" s="193">
        <v>2096.14</v>
      </c>
      <c r="O84" s="193"/>
      <c r="Q84" s="169">
        <v>2600</v>
      </c>
      <c r="R84" s="169">
        <v>2600</v>
      </c>
      <c r="S84" s="169"/>
      <c r="T84" s="169"/>
      <c r="U84" s="169"/>
      <c r="V84" s="169">
        <v>2592.13</v>
      </c>
      <c r="W84" s="194">
        <v>2592.13</v>
      </c>
      <c r="X84" s="194"/>
      <c r="Z84" s="171">
        <v>2865</v>
      </c>
      <c r="AA84" s="171">
        <v>2865</v>
      </c>
      <c r="AB84" s="171"/>
      <c r="AC84" s="171"/>
      <c r="AD84" s="171"/>
      <c r="AE84" s="171">
        <v>2837.16</v>
      </c>
      <c r="AF84" s="195">
        <v>2837.16</v>
      </c>
      <c r="AG84" s="195"/>
      <c r="AI84" s="173">
        <f>IFERROR(VLOOKUP(B84,[3]rptBudgetaryBudgetCrossOrganiza!$A$1:$K$607,4,FALSE),"0")</f>
        <v>2865</v>
      </c>
      <c r="AJ84" s="173">
        <f>IFERROR(VLOOKUP(B84,[3]rptBudgetaryBudgetCrossOrganiza!$A$1:$K$607,6,FALSE),"0")</f>
        <v>2865</v>
      </c>
      <c r="AK84" s="196">
        <f t="shared" si="4"/>
        <v>2865</v>
      </c>
      <c r="AL84" s="196">
        <f>IFERROR(VLOOKUP(B84,[4]rptBudgetaryBudgetCrossOrganiza!$A$10385:$O$11376,13,FALSE),"0")</f>
        <v>1039.73</v>
      </c>
      <c r="AM84" s="196"/>
      <c r="AN84" s="196"/>
      <c r="AO84" s="196"/>
      <c r="AP84" s="196"/>
      <c r="AQ84" s="196"/>
      <c r="AS84" s="194"/>
      <c r="AT84" s="194"/>
      <c r="AU84" s="194"/>
      <c r="AV84" s="194"/>
      <c r="AW84" s="194"/>
      <c r="AX84" s="194"/>
      <c r="AY84" s="194"/>
      <c r="AZ84" s="194"/>
    </row>
    <row r="85" spans="1:52" collapsed="1" x14ac:dyDescent="0.2">
      <c r="A85" s="197">
        <v>4</v>
      </c>
      <c r="B85" s="141" t="s">
        <v>304</v>
      </c>
      <c r="C85" s="149" t="str">
        <f t="shared" si="15"/>
        <v>05</v>
      </c>
      <c r="D85" s="149" t="str">
        <f t="shared" si="16"/>
        <v>00</v>
      </c>
      <c r="E85" s="147" t="str">
        <f t="shared" si="17"/>
        <v>160</v>
      </c>
      <c r="F85" s="129" t="str">
        <f t="shared" si="18"/>
        <v>5100.12</v>
      </c>
      <c r="G85" s="141" t="s">
        <v>264</v>
      </c>
      <c r="H85" s="193">
        <f>IFERROR(VLOOKUP(B85,[5]rptBudgetaryBudgetCrossOrganiza!$A$2:$M$1097,4,FALSE),"0")</f>
        <v>0</v>
      </c>
      <c r="I85" s="193">
        <f>IFERROR(VLOOKUP(B85,[5]rptBudgetaryBudgetCrossOrganiza!$A$2:$M$1097,6,FALSE),"0")</f>
        <v>0</v>
      </c>
      <c r="J85" s="193"/>
      <c r="K85" s="193"/>
      <c r="L85" s="193"/>
      <c r="M85" s="193">
        <f>IFERROR(VLOOKUP(B85,[5]rptBudgetaryBudgetCrossOrganiza!$A$2:$M$1097,9,FALSE),"0")</f>
        <v>0</v>
      </c>
      <c r="N85" s="193">
        <v>0</v>
      </c>
      <c r="O85" s="193"/>
      <c r="Q85" s="169">
        <v>0</v>
      </c>
      <c r="R85" s="169">
        <v>0</v>
      </c>
      <c r="S85" s="169"/>
      <c r="T85" s="169"/>
      <c r="U85" s="169"/>
      <c r="V85" s="169">
        <v>0</v>
      </c>
      <c r="W85" s="194">
        <v>0</v>
      </c>
      <c r="X85" s="194"/>
      <c r="Z85" s="171">
        <v>0</v>
      </c>
      <c r="AA85" s="171">
        <v>0</v>
      </c>
      <c r="AB85" s="171"/>
      <c r="AC85" s="171"/>
      <c r="AD85" s="171"/>
      <c r="AE85" s="171">
        <v>0</v>
      </c>
      <c r="AF85" s="195">
        <v>0</v>
      </c>
      <c r="AG85" s="195"/>
      <c r="AI85" s="173">
        <f>IFERROR(VLOOKUP(B85,[3]rptBudgetaryBudgetCrossOrganiza!$A$1:$K$607,4,FALSE),"0")</f>
        <v>0</v>
      </c>
      <c r="AJ85" s="173">
        <f>IFERROR(VLOOKUP(B85,[3]rptBudgetaryBudgetCrossOrganiza!$A$1:$K$607,6,FALSE),"0")</f>
        <v>0</v>
      </c>
      <c r="AK85" s="196">
        <f t="shared" si="4"/>
        <v>0</v>
      </c>
      <c r="AL85" s="196">
        <f>IFERROR(VLOOKUP(B85,[4]rptBudgetaryBudgetCrossOrganiza!$A$10385:$O$11376,13,FALSE),"0")</f>
        <v>0</v>
      </c>
      <c r="AM85" s="196"/>
      <c r="AN85" s="196"/>
      <c r="AO85" s="196"/>
      <c r="AP85" s="196"/>
      <c r="AQ85" s="196"/>
      <c r="AS85" s="194"/>
      <c r="AT85" s="194"/>
      <c r="AU85" s="194"/>
      <c r="AV85" s="194"/>
      <c r="AW85" s="194"/>
      <c r="AX85" s="194"/>
      <c r="AY85" s="194"/>
      <c r="AZ85" s="194"/>
    </row>
    <row r="86" spans="1:52" x14ac:dyDescent="0.2">
      <c r="A86" s="197">
        <v>4</v>
      </c>
      <c r="B86" s="141" t="s">
        <v>305</v>
      </c>
      <c r="C86" s="149" t="str">
        <f t="shared" si="15"/>
        <v>05</v>
      </c>
      <c r="D86" s="149" t="str">
        <f t="shared" si="16"/>
        <v>00</v>
      </c>
      <c r="E86" s="147" t="str">
        <f t="shared" si="17"/>
        <v>160</v>
      </c>
      <c r="F86" s="129" t="str">
        <f t="shared" si="18"/>
        <v>5100.13</v>
      </c>
      <c r="G86" s="141" t="s">
        <v>266</v>
      </c>
      <c r="H86" s="193">
        <f>IFERROR(VLOOKUP(B86,[5]rptBudgetaryBudgetCrossOrganiza!$A$2:$M$1097,4,FALSE),"0")</f>
        <v>0</v>
      </c>
      <c r="I86" s="193">
        <f>IFERROR(VLOOKUP(B86,[5]rptBudgetaryBudgetCrossOrganiza!$A$2:$M$1097,6,FALSE),"0")</f>
        <v>0</v>
      </c>
      <c r="J86" s="193"/>
      <c r="K86" s="193"/>
      <c r="L86" s="193"/>
      <c r="M86" s="193">
        <f>IFERROR(VLOOKUP(B86,[5]rptBudgetaryBudgetCrossOrganiza!$A$2:$M$1097,9,FALSE),"0")</f>
        <v>0</v>
      </c>
      <c r="N86" s="193">
        <v>0</v>
      </c>
      <c r="O86" s="193"/>
      <c r="Q86" s="169">
        <v>0</v>
      </c>
      <c r="R86" s="169">
        <v>0</v>
      </c>
      <c r="S86" s="169"/>
      <c r="T86" s="169"/>
      <c r="U86" s="169"/>
      <c r="V86" s="169">
        <v>0</v>
      </c>
      <c r="W86" s="194">
        <v>0</v>
      </c>
      <c r="X86" s="194"/>
      <c r="Z86" s="171">
        <v>0</v>
      </c>
      <c r="AA86" s="171">
        <v>0</v>
      </c>
      <c r="AB86" s="171"/>
      <c r="AC86" s="171"/>
      <c r="AD86" s="171"/>
      <c r="AE86" s="171">
        <v>0</v>
      </c>
      <c r="AF86" s="195">
        <v>0</v>
      </c>
      <c r="AG86" s="195"/>
      <c r="AI86" s="173">
        <f>IFERROR(VLOOKUP(B86,[3]rptBudgetaryBudgetCrossOrganiza!$A$1:$K$607,4,FALSE),"0")</f>
        <v>0</v>
      </c>
      <c r="AJ86" s="173">
        <f>IFERROR(VLOOKUP(B86,[3]rptBudgetaryBudgetCrossOrganiza!$A$1:$K$607,6,FALSE),"0")</f>
        <v>0</v>
      </c>
      <c r="AK86" s="196">
        <f t="shared" si="4"/>
        <v>0</v>
      </c>
      <c r="AL86" s="196">
        <f>IFERROR(VLOOKUP(B86,[4]rptBudgetaryBudgetCrossOrganiza!$A$10385:$O$11376,13,FALSE),"0")</f>
        <v>0</v>
      </c>
      <c r="AM86" s="196"/>
      <c r="AN86" s="196"/>
      <c r="AO86" s="196"/>
      <c r="AP86" s="196"/>
      <c r="AQ86" s="196"/>
      <c r="AS86" s="194"/>
      <c r="AT86" s="194"/>
      <c r="AU86" s="194"/>
      <c r="AV86" s="194"/>
      <c r="AW86" s="194"/>
      <c r="AX86" s="194"/>
      <c r="AY86" s="194"/>
      <c r="AZ86" s="194"/>
    </row>
    <row r="87" spans="1:52" x14ac:dyDescent="0.2">
      <c r="A87" s="197">
        <v>4</v>
      </c>
      <c r="B87" s="141" t="s">
        <v>306</v>
      </c>
      <c r="C87" s="149" t="str">
        <f t="shared" si="15"/>
        <v>05</v>
      </c>
      <c r="D87" s="149" t="str">
        <f t="shared" si="16"/>
        <v>00</v>
      </c>
      <c r="E87" s="147" t="str">
        <f t="shared" si="17"/>
        <v>160</v>
      </c>
      <c r="F87" s="129" t="str">
        <f t="shared" si="18"/>
        <v>5100.14</v>
      </c>
      <c r="G87" s="141" t="s">
        <v>268</v>
      </c>
      <c r="H87" s="193">
        <f>IFERROR(VLOOKUP(B87,[5]rptBudgetaryBudgetCrossOrganiza!$A$2:$M$1097,4,FALSE),"0")</f>
        <v>0</v>
      </c>
      <c r="I87" s="193">
        <f>IFERROR(VLOOKUP(B87,[5]rptBudgetaryBudgetCrossOrganiza!$A$2:$M$1097,6,FALSE),"0")</f>
        <v>0</v>
      </c>
      <c r="J87" s="193"/>
      <c r="K87" s="193"/>
      <c r="L87" s="193"/>
      <c r="M87" s="193">
        <f>IFERROR(VLOOKUP(B87,[5]rptBudgetaryBudgetCrossOrganiza!$A$2:$M$1097,9,FALSE),"0")</f>
        <v>0</v>
      </c>
      <c r="N87" s="193">
        <v>0</v>
      </c>
      <c r="O87" s="193"/>
      <c r="Q87" s="169">
        <v>0</v>
      </c>
      <c r="R87" s="169">
        <v>0</v>
      </c>
      <c r="S87" s="169"/>
      <c r="T87" s="169"/>
      <c r="U87" s="169"/>
      <c r="V87" s="169">
        <v>0</v>
      </c>
      <c r="W87" s="194">
        <v>0</v>
      </c>
      <c r="X87" s="194"/>
      <c r="Z87" s="171">
        <v>0</v>
      </c>
      <c r="AA87" s="171">
        <v>0</v>
      </c>
      <c r="AB87" s="171"/>
      <c r="AC87" s="171"/>
      <c r="AD87" s="171"/>
      <c r="AE87" s="171">
        <v>0</v>
      </c>
      <c r="AF87" s="195">
        <v>0</v>
      </c>
      <c r="AG87" s="195"/>
      <c r="AI87" s="173">
        <f>IFERROR(VLOOKUP(B87,[3]rptBudgetaryBudgetCrossOrganiza!$A$1:$K$607,4,FALSE),"0")</f>
        <v>0</v>
      </c>
      <c r="AJ87" s="173">
        <f>IFERROR(VLOOKUP(B87,[3]rptBudgetaryBudgetCrossOrganiza!$A$1:$K$607,6,FALSE),"0")</f>
        <v>0</v>
      </c>
      <c r="AK87" s="196">
        <f t="shared" ref="AK87:AK150" si="19">AJ87</f>
        <v>0</v>
      </c>
      <c r="AL87" s="196">
        <f>IFERROR(VLOOKUP(B87,[4]rptBudgetaryBudgetCrossOrganiza!$A$10385:$O$11376,13,FALSE),"0")</f>
        <v>0</v>
      </c>
      <c r="AM87" s="196"/>
      <c r="AN87" s="196"/>
      <c r="AO87" s="196"/>
      <c r="AP87" s="196"/>
      <c r="AQ87" s="196"/>
      <c r="AS87" s="194"/>
      <c r="AT87" s="194"/>
      <c r="AU87" s="194"/>
      <c r="AV87" s="194"/>
      <c r="AW87" s="194"/>
      <c r="AX87" s="194"/>
      <c r="AY87" s="194"/>
      <c r="AZ87" s="194"/>
    </row>
    <row r="88" spans="1:52" x14ac:dyDescent="0.2">
      <c r="A88" s="197">
        <v>4</v>
      </c>
      <c r="B88" s="141" t="s">
        <v>307</v>
      </c>
      <c r="C88" s="149" t="str">
        <f t="shared" si="15"/>
        <v>05</v>
      </c>
      <c r="D88" s="149" t="str">
        <f t="shared" si="16"/>
        <v>00</v>
      </c>
      <c r="E88" s="147" t="str">
        <f t="shared" si="17"/>
        <v>160</v>
      </c>
      <c r="F88" s="129" t="str">
        <f t="shared" si="18"/>
        <v>5100.15</v>
      </c>
      <c r="G88" s="141" t="s">
        <v>270</v>
      </c>
      <c r="H88" s="193">
        <f>IFERROR(VLOOKUP(B88,[5]rptBudgetaryBudgetCrossOrganiza!$A$2:$M$1097,4,FALSE),"0")</f>
        <v>146</v>
      </c>
      <c r="I88" s="193">
        <f>IFERROR(VLOOKUP(B88,[5]rptBudgetaryBudgetCrossOrganiza!$A$2:$M$1097,6,FALSE),"0")</f>
        <v>146</v>
      </c>
      <c r="J88" s="193"/>
      <c r="K88" s="193"/>
      <c r="L88" s="193"/>
      <c r="M88" s="193">
        <f>IFERROR(VLOOKUP(B88,[5]rptBudgetaryBudgetCrossOrganiza!$A$2:$M$1097,9,FALSE),"0")</f>
        <v>85.12</v>
      </c>
      <c r="N88" s="193">
        <v>85.12</v>
      </c>
      <c r="O88" s="193"/>
      <c r="Q88" s="169">
        <v>145</v>
      </c>
      <c r="R88" s="169">
        <v>145</v>
      </c>
      <c r="S88" s="169"/>
      <c r="T88" s="169"/>
      <c r="U88" s="169"/>
      <c r="V88" s="169">
        <v>145.91999999999999</v>
      </c>
      <c r="W88" s="194">
        <v>145.91999999999999</v>
      </c>
      <c r="X88" s="194"/>
      <c r="Z88" s="171">
        <v>150</v>
      </c>
      <c r="AA88" s="171">
        <v>150</v>
      </c>
      <c r="AB88" s="171"/>
      <c r="AC88" s="171"/>
      <c r="AD88" s="171"/>
      <c r="AE88" s="171">
        <v>145.91999999999999</v>
      </c>
      <c r="AF88" s="195">
        <v>145.91999999999999</v>
      </c>
      <c r="AG88" s="195"/>
      <c r="AI88" s="173">
        <f>IFERROR(VLOOKUP(B88,[3]rptBudgetaryBudgetCrossOrganiza!$A$1:$K$607,4,FALSE),"0")</f>
        <v>150</v>
      </c>
      <c r="AJ88" s="173">
        <f>IFERROR(VLOOKUP(B88,[3]rptBudgetaryBudgetCrossOrganiza!$A$1:$K$607,6,FALSE),"0")</f>
        <v>150</v>
      </c>
      <c r="AK88" s="196">
        <f t="shared" si="19"/>
        <v>150</v>
      </c>
      <c r="AL88" s="196">
        <f>IFERROR(VLOOKUP(B88,[4]rptBudgetaryBudgetCrossOrganiza!$A$10385:$O$11376,13,FALSE),"0")</f>
        <v>97.2</v>
      </c>
      <c r="AM88" s="196"/>
      <c r="AN88" s="196"/>
      <c r="AO88" s="196"/>
      <c r="AP88" s="196"/>
      <c r="AQ88" s="196"/>
      <c r="AS88" s="194"/>
      <c r="AT88" s="194"/>
      <c r="AU88" s="194"/>
      <c r="AV88" s="194"/>
      <c r="AW88" s="194"/>
      <c r="AX88" s="194"/>
      <c r="AY88" s="194"/>
      <c r="AZ88" s="194"/>
    </row>
    <row r="89" spans="1:52" x14ac:dyDescent="0.2">
      <c r="A89" s="197">
        <v>4</v>
      </c>
      <c r="B89" s="141" t="s">
        <v>308</v>
      </c>
      <c r="C89" s="149" t="str">
        <f t="shared" si="15"/>
        <v>05</v>
      </c>
      <c r="D89" s="149" t="str">
        <f t="shared" si="16"/>
        <v>00</v>
      </c>
      <c r="E89" s="147" t="str">
        <f t="shared" si="17"/>
        <v>160</v>
      </c>
      <c r="F89" s="129" t="str">
        <f t="shared" si="18"/>
        <v>5100.16</v>
      </c>
      <c r="G89" s="141" t="s">
        <v>272</v>
      </c>
      <c r="H89" s="193">
        <f>IFERROR(VLOOKUP(B89,[5]rptBudgetaryBudgetCrossOrganiza!$A$2:$M$1097,4,FALSE),"0")</f>
        <v>0</v>
      </c>
      <c r="I89" s="193">
        <f>IFERROR(VLOOKUP(B89,[5]rptBudgetaryBudgetCrossOrganiza!$A$2:$M$1097,6,FALSE),"0")</f>
        <v>0</v>
      </c>
      <c r="J89" s="193"/>
      <c r="K89" s="193"/>
      <c r="L89" s="193"/>
      <c r="M89" s="193">
        <f>IFERROR(VLOOKUP(B89,[5]rptBudgetaryBudgetCrossOrganiza!$A$2:$M$1097,9,FALSE),"0")</f>
        <v>0</v>
      </c>
      <c r="N89" s="193">
        <v>0</v>
      </c>
      <c r="O89" s="193"/>
      <c r="Q89" s="169">
        <v>0</v>
      </c>
      <c r="R89" s="169">
        <v>0</v>
      </c>
      <c r="S89" s="169"/>
      <c r="T89" s="169"/>
      <c r="U89" s="169"/>
      <c r="V89" s="169">
        <v>0</v>
      </c>
      <c r="W89" s="194">
        <v>0</v>
      </c>
      <c r="X89" s="194"/>
      <c r="Z89" s="171">
        <v>0</v>
      </c>
      <c r="AA89" s="171">
        <v>0</v>
      </c>
      <c r="AB89" s="171"/>
      <c r="AC89" s="171"/>
      <c r="AD89" s="171"/>
      <c r="AE89" s="171">
        <v>0</v>
      </c>
      <c r="AF89" s="195">
        <v>0</v>
      </c>
      <c r="AG89" s="195"/>
      <c r="AI89" s="173">
        <f>IFERROR(VLOOKUP(B89,[3]rptBudgetaryBudgetCrossOrganiza!$A$1:$K$607,4,FALSE),"0")</f>
        <v>0</v>
      </c>
      <c r="AJ89" s="173">
        <f>IFERROR(VLOOKUP(B89,[3]rptBudgetaryBudgetCrossOrganiza!$A$1:$K$607,6,FALSE),"0")</f>
        <v>0</v>
      </c>
      <c r="AK89" s="196">
        <f t="shared" si="19"/>
        <v>0</v>
      </c>
      <c r="AL89" s="196">
        <f>IFERROR(VLOOKUP(B89,[4]rptBudgetaryBudgetCrossOrganiza!$A$10385:$O$11376,13,FALSE),"0")</f>
        <v>0</v>
      </c>
      <c r="AM89" s="196"/>
      <c r="AN89" s="196"/>
      <c r="AO89" s="196"/>
      <c r="AP89" s="196"/>
      <c r="AQ89" s="196"/>
      <c r="AS89" s="194"/>
      <c r="AT89" s="194"/>
      <c r="AU89" s="194"/>
      <c r="AV89" s="194"/>
      <c r="AW89" s="194"/>
      <c r="AX89" s="194"/>
      <c r="AY89" s="194"/>
      <c r="AZ89" s="194"/>
    </row>
    <row r="90" spans="1:52" x14ac:dyDescent="0.2">
      <c r="A90" s="197">
        <v>4</v>
      </c>
      <c r="B90" s="141" t="s">
        <v>309</v>
      </c>
      <c r="C90" s="149" t="str">
        <f t="shared" si="15"/>
        <v>05</v>
      </c>
      <c r="D90" s="149" t="str">
        <f t="shared" si="16"/>
        <v>00</v>
      </c>
      <c r="E90" s="147" t="str">
        <f t="shared" si="17"/>
        <v>160</v>
      </c>
      <c r="F90" s="129" t="str">
        <f t="shared" si="18"/>
        <v>5100.17</v>
      </c>
      <c r="G90" s="141" t="s">
        <v>274</v>
      </c>
      <c r="H90" s="193">
        <f>IFERROR(VLOOKUP(B90,[5]rptBudgetaryBudgetCrossOrganiza!$A$2:$M$1097,4,FALSE),"0")</f>
        <v>8000</v>
      </c>
      <c r="I90" s="193">
        <f>IFERROR(VLOOKUP(B90,[5]rptBudgetaryBudgetCrossOrganiza!$A$2:$M$1097,6,FALSE),"0")</f>
        <v>8000</v>
      </c>
      <c r="J90" s="193"/>
      <c r="K90" s="193"/>
      <c r="L90" s="193"/>
      <c r="M90" s="193">
        <f>IFERROR(VLOOKUP(B90,[5]rptBudgetaryBudgetCrossOrganiza!$A$2:$M$1097,9,FALSE),"0")</f>
        <v>7927.91</v>
      </c>
      <c r="N90" s="193">
        <v>7927.91</v>
      </c>
      <c r="O90" s="193"/>
      <c r="Q90" s="169">
        <v>7910</v>
      </c>
      <c r="R90" s="169">
        <v>7910</v>
      </c>
      <c r="S90" s="169"/>
      <c r="T90" s="169"/>
      <c r="U90" s="169"/>
      <c r="V90" s="169">
        <v>7836.63</v>
      </c>
      <c r="W90" s="194">
        <v>7836.63</v>
      </c>
      <c r="X90" s="194"/>
      <c r="Z90" s="171">
        <v>7765</v>
      </c>
      <c r="AA90" s="171">
        <v>7765</v>
      </c>
      <c r="AB90" s="171"/>
      <c r="AC90" s="171"/>
      <c r="AD90" s="171"/>
      <c r="AE90" s="171">
        <v>7939.39</v>
      </c>
      <c r="AF90" s="195">
        <v>7939.39</v>
      </c>
      <c r="AG90" s="195"/>
      <c r="AI90" s="173">
        <f>IFERROR(VLOOKUP(B90,[3]rptBudgetaryBudgetCrossOrganiza!$A$1:$K$607,4,FALSE),"0")</f>
        <v>7765</v>
      </c>
      <c r="AJ90" s="173">
        <f>IFERROR(VLOOKUP(B90,[3]rptBudgetaryBudgetCrossOrganiza!$A$1:$K$607,6,FALSE),"0")</f>
        <v>7765</v>
      </c>
      <c r="AK90" s="196">
        <f t="shared" si="19"/>
        <v>7765</v>
      </c>
      <c r="AL90" s="196">
        <f>IFERROR(VLOOKUP(B90,[4]rptBudgetaryBudgetCrossOrganiza!$A$10385:$O$11376,13,FALSE),"0")</f>
        <v>1908.42</v>
      </c>
      <c r="AM90" s="196"/>
      <c r="AN90" s="196"/>
      <c r="AO90" s="196"/>
      <c r="AP90" s="196"/>
      <c r="AQ90" s="196"/>
      <c r="AS90" s="194"/>
      <c r="AT90" s="194"/>
      <c r="AU90" s="194"/>
      <c r="AV90" s="194"/>
      <c r="AW90" s="194"/>
      <c r="AX90" s="194"/>
      <c r="AY90" s="194"/>
      <c r="AZ90" s="194"/>
    </row>
    <row r="91" spans="1:52" x14ac:dyDescent="0.2">
      <c r="A91" s="141">
        <v>5</v>
      </c>
      <c r="B91" s="141" t="s">
        <v>310</v>
      </c>
      <c r="C91" s="149" t="str">
        <f t="shared" si="15"/>
        <v>05</v>
      </c>
      <c r="D91" s="149" t="str">
        <f t="shared" si="16"/>
        <v>00</v>
      </c>
      <c r="E91" s="147" t="str">
        <f t="shared" si="17"/>
        <v>160</v>
      </c>
      <c r="F91" s="129" t="str">
        <f t="shared" si="18"/>
        <v>6000.15</v>
      </c>
      <c r="G91" s="141" t="s">
        <v>311</v>
      </c>
      <c r="H91" s="193">
        <f>IFERROR(VLOOKUP(B91,[5]rptBudgetaryBudgetCrossOrganiza!$A$2:$M$1097,4,FALSE),"0")</f>
        <v>85000</v>
      </c>
      <c r="I91" s="193">
        <f>IFERROR(VLOOKUP(B91,[5]rptBudgetaryBudgetCrossOrganiza!$A$2:$M$1097,6,FALSE),"0")</f>
        <v>85000</v>
      </c>
      <c r="J91" s="193"/>
      <c r="K91" s="193"/>
      <c r="L91" s="193"/>
      <c r="M91" s="193">
        <f>IFERROR(VLOOKUP(B91,[5]rptBudgetaryBudgetCrossOrganiza!$A$2:$M$1097,9,FALSE),"0")</f>
        <v>77051.75</v>
      </c>
      <c r="N91" s="193">
        <v>77051.75</v>
      </c>
      <c r="O91" s="193"/>
      <c r="Q91" s="169">
        <v>85000</v>
      </c>
      <c r="R91" s="169">
        <v>85000</v>
      </c>
      <c r="S91" s="169"/>
      <c r="T91" s="169"/>
      <c r="U91" s="169"/>
      <c r="V91" s="169">
        <v>76080.679999999993</v>
      </c>
      <c r="W91" s="194">
        <v>76080.679999999993</v>
      </c>
      <c r="X91" s="194"/>
      <c r="Z91" s="171">
        <v>85000</v>
      </c>
      <c r="AA91" s="171">
        <v>85000</v>
      </c>
      <c r="AB91" s="171"/>
      <c r="AC91" s="171"/>
      <c r="AD91" s="171"/>
      <c r="AE91" s="171">
        <v>81145.399999999994</v>
      </c>
      <c r="AF91" s="195">
        <v>81145.399999999994</v>
      </c>
      <c r="AG91" s="195"/>
      <c r="AI91" s="173">
        <f>IFERROR(VLOOKUP(B91,[3]rptBudgetaryBudgetCrossOrganiza!$A$1:$K$607,4,FALSE),"0")</f>
        <v>85000</v>
      </c>
      <c r="AJ91" s="173">
        <f>IFERROR(VLOOKUP(B91,[3]rptBudgetaryBudgetCrossOrganiza!$A$1:$K$607,6,FALSE),"0")</f>
        <v>85000</v>
      </c>
      <c r="AK91" s="196">
        <f t="shared" si="19"/>
        <v>85000</v>
      </c>
      <c r="AL91" s="196">
        <f>IFERROR(VLOOKUP(B91,[4]rptBudgetaryBudgetCrossOrganiza!$A$10385:$O$11376,13,FALSE),"0")</f>
        <v>18048.2</v>
      </c>
      <c r="AM91" s="196"/>
      <c r="AN91" s="196"/>
      <c r="AO91" s="196"/>
      <c r="AP91" s="196"/>
      <c r="AQ91" s="196"/>
      <c r="AS91" s="194"/>
      <c r="AT91" s="194"/>
      <c r="AU91" s="194"/>
      <c r="AV91" s="194"/>
      <c r="AW91" s="194"/>
      <c r="AX91" s="194"/>
      <c r="AY91" s="194"/>
      <c r="AZ91" s="194"/>
    </row>
    <row r="92" spans="1:52" x14ac:dyDescent="0.2">
      <c r="A92" s="141">
        <v>6</v>
      </c>
      <c r="B92" s="141" t="s">
        <v>312</v>
      </c>
      <c r="C92" s="149" t="str">
        <f t="shared" si="15"/>
        <v>05</v>
      </c>
      <c r="D92" s="149" t="str">
        <f t="shared" si="16"/>
        <v>00</v>
      </c>
      <c r="E92" s="147" t="str">
        <f t="shared" si="17"/>
        <v>160</v>
      </c>
      <c r="F92" s="129" t="str">
        <f t="shared" si="18"/>
        <v>6200.02</v>
      </c>
      <c r="G92" s="141" t="s">
        <v>278</v>
      </c>
      <c r="H92" s="193">
        <f>IFERROR(VLOOKUP(B92,[5]rptBudgetaryBudgetCrossOrganiza!$A$2:$M$1097,4,FALSE),"0")</f>
        <v>0</v>
      </c>
      <c r="I92" s="193">
        <f>IFERROR(VLOOKUP(B92,[5]rptBudgetaryBudgetCrossOrganiza!$A$2:$M$1097,6,FALSE),"0")</f>
        <v>0</v>
      </c>
      <c r="J92" s="193"/>
      <c r="K92" s="193"/>
      <c r="L92" s="193"/>
      <c r="M92" s="193">
        <f>IFERROR(VLOOKUP(B92,[5]rptBudgetaryBudgetCrossOrganiza!$A$2:$M$1097,9,FALSE),"0")</f>
        <v>0</v>
      </c>
      <c r="N92" s="193">
        <v>0</v>
      </c>
      <c r="O92" s="193"/>
      <c r="Q92" s="169">
        <v>0</v>
      </c>
      <c r="R92" s="169">
        <v>0</v>
      </c>
      <c r="S92" s="169"/>
      <c r="T92" s="169"/>
      <c r="U92" s="169"/>
      <c r="V92" s="169">
        <v>0</v>
      </c>
      <c r="W92" s="194">
        <v>0</v>
      </c>
      <c r="X92" s="194"/>
      <c r="Z92" s="171">
        <v>0</v>
      </c>
      <c r="AA92" s="171">
        <v>0</v>
      </c>
      <c r="AB92" s="171"/>
      <c r="AC92" s="171"/>
      <c r="AD92" s="171"/>
      <c r="AE92" s="171">
        <v>0</v>
      </c>
      <c r="AF92" s="195">
        <v>0</v>
      </c>
      <c r="AG92" s="195"/>
      <c r="AI92" s="173">
        <f>IFERROR(VLOOKUP(B92,[3]rptBudgetaryBudgetCrossOrganiza!$A$1:$K$607,4,FALSE),"0")</f>
        <v>0</v>
      </c>
      <c r="AJ92" s="173">
        <f>IFERROR(VLOOKUP(B92,[3]rptBudgetaryBudgetCrossOrganiza!$A$1:$K$607,6,FALSE),"0")</f>
        <v>0</v>
      </c>
      <c r="AK92" s="196">
        <f t="shared" si="19"/>
        <v>0</v>
      </c>
      <c r="AL92" s="196">
        <f>IFERROR(VLOOKUP(B92,[4]rptBudgetaryBudgetCrossOrganiza!$A$10385:$O$11376,13,FALSE),"0")</f>
        <v>0</v>
      </c>
      <c r="AM92" s="196"/>
      <c r="AN92" s="196"/>
      <c r="AO92" s="196"/>
      <c r="AP92" s="196"/>
      <c r="AQ92" s="196"/>
      <c r="AS92" s="194"/>
      <c r="AT92" s="194"/>
      <c r="AU92" s="194"/>
      <c r="AV92" s="194"/>
      <c r="AW92" s="194"/>
      <c r="AX92" s="194"/>
      <c r="AY92" s="194"/>
      <c r="AZ92" s="194"/>
    </row>
    <row r="93" spans="1:52" x14ac:dyDescent="0.2">
      <c r="A93" s="141">
        <v>6</v>
      </c>
      <c r="B93" s="141" t="s">
        <v>313</v>
      </c>
      <c r="C93" s="149" t="str">
        <f t="shared" si="15"/>
        <v>05</v>
      </c>
      <c r="D93" s="149" t="str">
        <f t="shared" si="16"/>
        <v>00</v>
      </c>
      <c r="E93" s="147" t="str">
        <f t="shared" si="17"/>
        <v>160</v>
      </c>
      <c r="F93" s="129" t="str">
        <f t="shared" si="18"/>
        <v>6200.09</v>
      </c>
      <c r="G93" s="141" t="s">
        <v>314</v>
      </c>
      <c r="H93" s="193">
        <f>IFERROR(VLOOKUP(B93,[5]rptBudgetaryBudgetCrossOrganiza!$A$2:$M$1097,4,FALSE),"0")</f>
        <v>0</v>
      </c>
      <c r="I93" s="193">
        <f>IFERROR(VLOOKUP(B93,[5]rptBudgetaryBudgetCrossOrganiza!$A$2:$M$1097,6,FALSE),"0")</f>
        <v>0</v>
      </c>
      <c r="J93" s="193"/>
      <c r="K93" s="193"/>
      <c r="L93" s="193"/>
      <c r="M93" s="193">
        <f>IFERROR(VLOOKUP(B93,[5]rptBudgetaryBudgetCrossOrganiza!$A$2:$M$1097,9,FALSE),"0")</f>
        <v>0</v>
      </c>
      <c r="N93" s="193">
        <v>0</v>
      </c>
      <c r="O93" s="193"/>
      <c r="Q93" s="169">
        <v>0</v>
      </c>
      <c r="R93" s="169">
        <v>0</v>
      </c>
      <c r="S93" s="169"/>
      <c r="T93" s="169"/>
      <c r="U93" s="169"/>
      <c r="V93" s="169">
        <v>0</v>
      </c>
      <c r="W93" s="194">
        <v>0</v>
      </c>
      <c r="X93" s="194"/>
      <c r="Z93" s="171">
        <v>0</v>
      </c>
      <c r="AA93" s="171">
        <v>0</v>
      </c>
      <c r="AB93" s="171"/>
      <c r="AC93" s="171"/>
      <c r="AD93" s="171"/>
      <c r="AE93" s="171">
        <v>0</v>
      </c>
      <c r="AF93" s="195">
        <v>0</v>
      </c>
      <c r="AG93" s="195"/>
      <c r="AI93" s="173">
        <f>IFERROR(VLOOKUP(B93,[3]rptBudgetaryBudgetCrossOrganiza!$A$1:$K$607,4,FALSE),"0")</f>
        <v>0</v>
      </c>
      <c r="AJ93" s="173">
        <f>IFERROR(VLOOKUP(B93,[3]rptBudgetaryBudgetCrossOrganiza!$A$1:$K$607,6,FALSE),"0")</f>
        <v>0</v>
      </c>
      <c r="AK93" s="196">
        <f t="shared" si="19"/>
        <v>0</v>
      </c>
      <c r="AL93" s="196">
        <f>IFERROR(VLOOKUP(B93,[4]rptBudgetaryBudgetCrossOrganiza!$A$10385:$O$11376,13,FALSE),"0")</f>
        <v>0</v>
      </c>
      <c r="AM93" s="196"/>
      <c r="AN93" s="196"/>
      <c r="AO93" s="196"/>
      <c r="AP93" s="196"/>
      <c r="AQ93" s="196"/>
      <c r="AS93" s="194"/>
      <c r="AT93" s="194"/>
      <c r="AU93" s="194"/>
      <c r="AV93" s="194"/>
      <c r="AW93" s="194"/>
      <c r="AX93" s="194"/>
      <c r="AY93" s="194"/>
      <c r="AZ93" s="194"/>
    </row>
    <row r="94" spans="1:52" x14ac:dyDescent="0.2">
      <c r="A94" s="141">
        <v>6</v>
      </c>
      <c r="B94" s="141" t="s">
        <v>315</v>
      </c>
      <c r="C94" s="149" t="str">
        <f t="shared" si="15"/>
        <v>05</v>
      </c>
      <c r="D94" s="149" t="str">
        <f t="shared" si="16"/>
        <v>00</v>
      </c>
      <c r="E94" s="147" t="str">
        <f t="shared" si="17"/>
        <v>160</v>
      </c>
      <c r="F94" s="129" t="str">
        <f t="shared" si="18"/>
        <v>6280.40</v>
      </c>
      <c r="G94" s="141" t="s">
        <v>316</v>
      </c>
      <c r="H94" s="193">
        <f>IFERROR(VLOOKUP(B94,[5]rptBudgetaryBudgetCrossOrganiza!$A$2:$M$1097,4,FALSE),"0")</f>
        <v>2500</v>
      </c>
      <c r="I94" s="193">
        <f>IFERROR(VLOOKUP(B94,[5]rptBudgetaryBudgetCrossOrganiza!$A$2:$M$1097,6,FALSE),"0")</f>
        <v>2500</v>
      </c>
      <c r="J94" s="193"/>
      <c r="K94" s="193"/>
      <c r="L94" s="193"/>
      <c r="M94" s="193">
        <f>IFERROR(VLOOKUP(B94,[5]rptBudgetaryBudgetCrossOrganiza!$A$2:$M$1097,9,FALSE),"0")</f>
        <v>2724.82</v>
      </c>
      <c r="N94" s="193">
        <v>2724.82</v>
      </c>
      <c r="O94" s="193"/>
      <c r="Q94" s="169">
        <v>2500</v>
      </c>
      <c r="R94" s="169">
        <v>2233</v>
      </c>
      <c r="S94" s="169"/>
      <c r="T94" s="169"/>
      <c r="U94" s="169"/>
      <c r="V94" s="169">
        <v>2019.91</v>
      </c>
      <c r="W94" s="194">
        <v>2019.91</v>
      </c>
      <c r="X94" s="194"/>
      <c r="Z94" s="171">
        <v>2500</v>
      </c>
      <c r="AA94" s="171">
        <v>2424</v>
      </c>
      <c r="AB94" s="171"/>
      <c r="AC94" s="171"/>
      <c r="AD94" s="171"/>
      <c r="AE94" s="171">
        <v>1658.37</v>
      </c>
      <c r="AF94" s="195">
        <v>1658.37</v>
      </c>
      <c r="AG94" s="195"/>
      <c r="AI94" s="173">
        <f>IFERROR(VLOOKUP(B94,[3]rptBudgetaryBudgetCrossOrganiza!$A$1:$K$607,4,FALSE),"0")</f>
        <v>2500</v>
      </c>
      <c r="AJ94" s="173">
        <f>IFERROR(VLOOKUP(B94,[3]rptBudgetaryBudgetCrossOrganiza!$A$1:$K$607,6,FALSE),"0")</f>
        <v>2843</v>
      </c>
      <c r="AK94" s="196">
        <f t="shared" si="19"/>
        <v>2843</v>
      </c>
      <c r="AL94" s="196">
        <f>IFERROR(VLOOKUP(B94,[4]rptBudgetaryBudgetCrossOrganiza!$A$10385:$O$11376,13,FALSE),"0")</f>
        <v>455.22</v>
      </c>
      <c r="AM94" s="196"/>
      <c r="AN94" s="196"/>
      <c r="AO94" s="196"/>
      <c r="AP94" s="196"/>
      <c r="AQ94" s="196"/>
      <c r="AS94" s="194"/>
      <c r="AT94" s="194"/>
      <c r="AU94" s="194"/>
      <c r="AV94" s="194"/>
      <c r="AW94" s="194"/>
      <c r="AX94" s="194"/>
      <c r="AY94" s="194"/>
      <c r="AZ94" s="194"/>
    </row>
    <row r="95" spans="1:52" x14ac:dyDescent="0.2">
      <c r="A95" s="141">
        <v>6</v>
      </c>
      <c r="B95" s="141" t="s">
        <v>317</v>
      </c>
      <c r="C95" s="149" t="str">
        <f t="shared" si="15"/>
        <v>05</v>
      </c>
      <c r="D95" s="149" t="str">
        <f t="shared" si="16"/>
        <v>00</v>
      </c>
      <c r="E95" s="147" t="str">
        <f t="shared" si="17"/>
        <v>160</v>
      </c>
      <c r="F95" s="129" t="str">
        <f t="shared" si="18"/>
        <v>6600.04</v>
      </c>
      <c r="G95" s="141" t="s">
        <v>318</v>
      </c>
      <c r="H95" s="193">
        <f>IFERROR(VLOOKUP(B95,[5]rptBudgetaryBudgetCrossOrganiza!$A$2:$M$1097,4,FALSE),"0")</f>
        <v>1500</v>
      </c>
      <c r="I95" s="193">
        <f>IFERROR(VLOOKUP(B95,[5]rptBudgetaryBudgetCrossOrganiza!$A$2:$M$1097,6,FALSE),"0")</f>
        <v>1500</v>
      </c>
      <c r="J95" s="193"/>
      <c r="K95" s="193"/>
      <c r="L95" s="193"/>
      <c r="M95" s="193">
        <f>IFERROR(VLOOKUP(B95,[5]rptBudgetaryBudgetCrossOrganiza!$A$2:$M$1097,9,FALSE),"0")</f>
        <v>0</v>
      </c>
      <c r="N95" s="193">
        <v>0</v>
      </c>
      <c r="O95" s="193"/>
      <c r="Q95" s="169">
        <v>1500</v>
      </c>
      <c r="R95" s="169">
        <v>1500</v>
      </c>
      <c r="S95" s="169"/>
      <c r="T95" s="169"/>
      <c r="U95" s="169"/>
      <c r="V95" s="169">
        <v>991.61</v>
      </c>
      <c r="W95" s="194">
        <v>991.61</v>
      </c>
      <c r="X95" s="194"/>
      <c r="Z95" s="171">
        <v>1200</v>
      </c>
      <c r="AA95" s="171">
        <v>1200</v>
      </c>
      <c r="AB95" s="171"/>
      <c r="AC95" s="171"/>
      <c r="AD95" s="171"/>
      <c r="AE95" s="171">
        <v>0</v>
      </c>
      <c r="AF95" s="195">
        <v>0</v>
      </c>
      <c r="AG95" s="195"/>
      <c r="AI95" s="173">
        <f>IFERROR(VLOOKUP(B95,[3]rptBudgetaryBudgetCrossOrganiza!$A$1:$K$607,4,FALSE),"0")</f>
        <v>1200</v>
      </c>
      <c r="AJ95" s="173">
        <f>IFERROR(VLOOKUP(B95,[3]rptBudgetaryBudgetCrossOrganiza!$A$1:$K$607,6,FALSE),"0")</f>
        <v>1200</v>
      </c>
      <c r="AK95" s="196">
        <f t="shared" si="19"/>
        <v>1200</v>
      </c>
      <c r="AL95" s="196">
        <f>IFERROR(VLOOKUP(B95,[4]rptBudgetaryBudgetCrossOrganiza!$A$10385:$O$11376,13,FALSE),"0")</f>
        <v>0</v>
      </c>
      <c r="AM95" s="196"/>
      <c r="AN95" s="196"/>
      <c r="AO95" s="196"/>
      <c r="AP95" s="196"/>
      <c r="AQ95" s="196"/>
      <c r="AS95" s="194"/>
      <c r="AT95" s="194"/>
      <c r="AU95" s="194"/>
      <c r="AV95" s="194"/>
      <c r="AW95" s="194"/>
      <c r="AX95" s="194"/>
      <c r="AY95" s="194"/>
      <c r="AZ95" s="194"/>
    </row>
    <row r="96" spans="1:52" x14ac:dyDescent="0.2">
      <c r="A96" s="141">
        <v>6</v>
      </c>
      <c r="B96" s="141" t="s">
        <v>319</v>
      </c>
      <c r="C96" s="149" t="str">
        <f t="shared" si="15"/>
        <v>05</v>
      </c>
      <c r="D96" s="149" t="str">
        <f t="shared" si="16"/>
        <v>00</v>
      </c>
      <c r="E96" s="147" t="str">
        <f t="shared" si="17"/>
        <v>160</v>
      </c>
      <c r="F96" s="129" t="str">
        <f t="shared" si="18"/>
        <v>6600.07</v>
      </c>
      <c r="G96" s="141" t="s">
        <v>320</v>
      </c>
      <c r="H96" s="193">
        <f>IFERROR(VLOOKUP(B96,[5]rptBudgetaryBudgetCrossOrganiza!$A$2:$M$1097,4,FALSE),"0")</f>
        <v>0</v>
      </c>
      <c r="I96" s="193">
        <f>IFERROR(VLOOKUP(B96,[5]rptBudgetaryBudgetCrossOrganiza!$A$2:$M$1097,6,FALSE),"0")</f>
        <v>0</v>
      </c>
      <c r="J96" s="193"/>
      <c r="K96" s="193"/>
      <c r="L96" s="193"/>
      <c r="M96" s="193">
        <f>IFERROR(VLOOKUP(B96,[5]rptBudgetaryBudgetCrossOrganiza!$A$2:$M$1097,9,FALSE),"0")</f>
        <v>24.65</v>
      </c>
      <c r="N96" s="193">
        <v>24.65</v>
      </c>
      <c r="O96" s="193"/>
      <c r="Q96" s="169">
        <v>50</v>
      </c>
      <c r="R96" s="169">
        <v>50</v>
      </c>
      <c r="S96" s="169"/>
      <c r="T96" s="169"/>
      <c r="U96" s="169"/>
      <c r="V96" s="169">
        <v>0</v>
      </c>
      <c r="W96" s="194">
        <v>0</v>
      </c>
      <c r="X96" s="194"/>
      <c r="Z96" s="171">
        <v>50</v>
      </c>
      <c r="AA96" s="171">
        <v>50</v>
      </c>
      <c r="AB96" s="171"/>
      <c r="AC96" s="171"/>
      <c r="AD96" s="171"/>
      <c r="AE96" s="171">
        <v>50</v>
      </c>
      <c r="AF96" s="195">
        <v>50</v>
      </c>
      <c r="AG96" s="195"/>
      <c r="AI96" s="173">
        <f>IFERROR(VLOOKUP(B96,[3]rptBudgetaryBudgetCrossOrganiza!$A$1:$K$607,4,FALSE),"0")</f>
        <v>0</v>
      </c>
      <c r="AJ96" s="173">
        <f>IFERROR(VLOOKUP(B96,[3]rptBudgetaryBudgetCrossOrganiza!$A$1:$K$607,6,FALSE),"0")</f>
        <v>0</v>
      </c>
      <c r="AK96" s="196">
        <f t="shared" si="19"/>
        <v>0</v>
      </c>
      <c r="AL96" s="196">
        <f>IFERROR(VLOOKUP(B96,[4]rptBudgetaryBudgetCrossOrganiza!$A$10385:$O$11376,13,FALSE),"0")</f>
        <v>0</v>
      </c>
      <c r="AM96" s="196"/>
      <c r="AN96" s="196"/>
      <c r="AO96" s="196"/>
      <c r="AP96" s="196"/>
      <c r="AQ96" s="196"/>
      <c r="AS96" s="194"/>
      <c r="AT96" s="194"/>
      <c r="AU96" s="194"/>
      <c r="AV96" s="194"/>
      <c r="AW96" s="194"/>
      <c r="AX96" s="194"/>
      <c r="AY96" s="194"/>
      <c r="AZ96" s="194"/>
    </row>
    <row r="97" spans="1:52" x14ac:dyDescent="0.2">
      <c r="A97" s="197">
        <v>4</v>
      </c>
      <c r="B97" s="141" t="s">
        <v>321</v>
      </c>
      <c r="C97" s="149" t="str">
        <f t="shared" si="15"/>
        <v>07</v>
      </c>
      <c r="D97" s="149" t="str">
        <f t="shared" si="16"/>
        <v>00</v>
      </c>
      <c r="E97" s="147" t="str">
        <f t="shared" si="17"/>
        <v>170</v>
      </c>
      <c r="F97" s="129" t="str">
        <f t="shared" si="18"/>
        <v>5000.01</v>
      </c>
      <c r="G97" s="141" t="s">
        <v>214</v>
      </c>
      <c r="H97" s="193">
        <f>IFERROR(VLOOKUP(B97,[5]rptBudgetaryBudgetCrossOrganiza!$A$2:$M$1097,4,FALSE),"0")</f>
        <v>0</v>
      </c>
      <c r="I97" s="193">
        <f>IFERROR(VLOOKUP(B97,[5]rptBudgetaryBudgetCrossOrganiza!$A$2:$M$1097,6,FALSE),"0")</f>
        <v>0</v>
      </c>
      <c r="J97" s="193"/>
      <c r="K97" s="193"/>
      <c r="L97" s="193"/>
      <c r="M97" s="193">
        <f>IFERROR(VLOOKUP(B97,[5]rptBudgetaryBudgetCrossOrganiza!$A$2:$M$1097,9,FALSE),"0")</f>
        <v>0</v>
      </c>
      <c r="N97" s="193">
        <v>0</v>
      </c>
      <c r="O97" s="193">
        <f t="shared" ref="O97:O112" si="20">N97-I97</f>
        <v>0</v>
      </c>
      <c r="Q97" s="169">
        <v>0</v>
      </c>
      <c r="R97" s="169">
        <v>0</v>
      </c>
      <c r="S97" s="169"/>
      <c r="T97" s="169"/>
      <c r="U97" s="169"/>
      <c r="V97" s="169">
        <v>0</v>
      </c>
      <c r="W97" s="194">
        <v>0</v>
      </c>
      <c r="X97" s="194">
        <f t="shared" ref="X97:X109" si="21">W97-R97</f>
        <v>0</v>
      </c>
      <c r="Z97" s="171">
        <v>0</v>
      </c>
      <c r="AA97" s="171">
        <v>0</v>
      </c>
      <c r="AB97" s="171"/>
      <c r="AC97" s="171"/>
      <c r="AD97" s="171"/>
      <c r="AE97" s="171">
        <v>0</v>
      </c>
      <c r="AF97" s="195">
        <v>0</v>
      </c>
      <c r="AG97" s="195">
        <f t="shared" ref="AG97:AG112" si="22">AF97-AA97</f>
        <v>0</v>
      </c>
      <c r="AI97" s="173">
        <f>IFERROR(VLOOKUP(B97,[3]rptBudgetaryBudgetCrossOrganiza!$A$1:$K$607,4,FALSE),"0")</f>
        <v>0</v>
      </c>
      <c r="AJ97" s="173">
        <f>IFERROR(VLOOKUP(B97,[3]rptBudgetaryBudgetCrossOrganiza!$A$1:$K$607,6,FALSE),"0")</f>
        <v>0</v>
      </c>
      <c r="AK97" s="196">
        <f t="shared" si="19"/>
        <v>0</v>
      </c>
      <c r="AL97" s="196">
        <f>IFERROR(VLOOKUP(B97,[4]rptBudgetaryBudgetCrossOrganiza!$A$10385:$O$11376,13,FALSE),"0")</f>
        <v>0</v>
      </c>
      <c r="AM97" s="196"/>
      <c r="AN97" s="196"/>
      <c r="AO97" s="196"/>
      <c r="AP97" s="196"/>
      <c r="AQ97" s="196">
        <f t="shared" ref="AQ97:AQ112" si="23">AP97-AJ97</f>
        <v>0</v>
      </c>
      <c r="AS97" s="194"/>
      <c r="AT97" s="194"/>
      <c r="AU97" s="194"/>
      <c r="AV97" s="194"/>
      <c r="AW97" s="194"/>
      <c r="AX97" s="194"/>
      <c r="AY97" s="194"/>
      <c r="AZ97" s="194">
        <f t="shared" ref="AZ97:AZ109" si="24">AY97-AT97</f>
        <v>0</v>
      </c>
    </row>
    <row r="98" spans="1:52" x14ac:dyDescent="0.2">
      <c r="A98" s="197">
        <v>4</v>
      </c>
      <c r="B98" s="141" t="s">
        <v>322</v>
      </c>
      <c r="C98" s="149" t="str">
        <f t="shared" si="15"/>
        <v>07</v>
      </c>
      <c r="D98" s="149" t="str">
        <f t="shared" si="16"/>
        <v>00</v>
      </c>
      <c r="E98" s="147" t="str">
        <f t="shared" si="17"/>
        <v>170</v>
      </c>
      <c r="F98" s="129" t="str">
        <f t="shared" si="18"/>
        <v>5000.02</v>
      </c>
      <c r="G98" s="141" t="s">
        <v>216</v>
      </c>
      <c r="H98" s="193">
        <f>IFERROR(VLOOKUP(B98,[5]rptBudgetaryBudgetCrossOrganiza!$A$2:$M$1097,4,FALSE),"0")</f>
        <v>0</v>
      </c>
      <c r="I98" s="193">
        <f>IFERROR(VLOOKUP(B98,[5]rptBudgetaryBudgetCrossOrganiza!$A$2:$M$1097,6,FALSE),"0")</f>
        <v>0</v>
      </c>
      <c r="J98" s="193"/>
      <c r="K98" s="193"/>
      <c r="L98" s="193"/>
      <c r="M98" s="193">
        <f>IFERROR(VLOOKUP(B98,[5]rptBudgetaryBudgetCrossOrganiza!$A$2:$M$1097,9,FALSE),"0")</f>
        <v>0</v>
      </c>
      <c r="N98" s="193">
        <v>0</v>
      </c>
      <c r="O98" s="193">
        <f t="shared" si="20"/>
        <v>0</v>
      </c>
      <c r="Q98" s="169">
        <v>0</v>
      </c>
      <c r="R98" s="169">
        <v>0</v>
      </c>
      <c r="S98" s="169"/>
      <c r="T98" s="169"/>
      <c r="U98" s="169"/>
      <c r="V98" s="169">
        <v>0</v>
      </c>
      <c r="W98" s="194">
        <v>0</v>
      </c>
      <c r="X98" s="194">
        <f t="shared" si="21"/>
        <v>0</v>
      </c>
      <c r="Z98" s="171">
        <v>0</v>
      </c>
      <c r="AA98" s="171">
        <v>0</v>
      </c>
      <c r="AB98" s="171"/>
      <c r="AC98" s="171"/>
      <c r="AD98" s="171"/>
      <c r="AE98" s="171">
        <v>0</v>
      </c>
      <c r="AF98" s="195">
        <v>0</v>
      </c>
      <c r="AG98" s="195">
        <f t="shared" si="22"/>
        <v>0</v>
      </c>
      <c r="AI98" s="173">
        <f>IFERROR(VLOOKUP(B98,[3]rptBudgetaryBudgetCrossOrganiza!$A$1:$K$607,4,FALSE),"0")</f>
        <v>0</v>
      </c>
      <c r="AJ98" s="173">
        <f>IFERROR(VLOOKUP(B98,[3]rptBudgetaryBudgetCrossOrganiza!$A$1:$K$607,6,FALSE),"0")</f>
        <v>0</v>
      </c>
      <c r="AK98" s="196">
        <f t="shared" si="19"/>
        <v>0</v>
      </c>
      <c r="AL98" s="196">
        <f>IFERROR(VLOOKUP(B98,[4]rptBudgetaryBudgetCrossOrganiza!$A$10385:$O$11376,13,FALSE),"0")</f>
        <v>0</v>
      </c>
      <c r="AM98" s="196"/>
      <c r="AN98" s="196"/>
      <c r="AO98" s="196"/>
      <c r="AP98" s="196"/>
      <c r="AQ98" s="196">
        <f t="shared" si="23"/>
        <v>0</v>
      </c>
      <c r="AS98" s="194"/>
      <c r="AT98" s="194"/>
      <c r="AU98" s="194"/>
      <c r="AV98" s="194"/>
      <c r="AW98" s="194"/>
      <c r="AX98" s="194"/>
      <c r="AY98" s="194"/>
      <c r="AZ98" s="194">
        <f t="shared" si="24"/>
        <v>0</v>
      </c>
    </row>
    <row r="99" spans="1:52" x14ac:dyDescent="0.2">
      <c r="A99" s="197">
        <v>4</v>
      </c>
      <c r="B99" s="141" t="s">
        <v>323</v>
      </c>
      <c r="C99" s="149" t="str">
        <f t="shared" si="15"/>
        <v>07</v>
      </c>
      <c r="D99" s="149" t="str">
        <f t="shared" si="16"/>
        <v>00</v>
      </c>
      <c r="E99" s="147" t="str">
        <f t="shared" si="17"/>
        <v>170</v>
      </c>
      <c r="F99" s="129" t="str">
        <f t="shared" si="18"/>
        <v>5000.03</v>
      </c>
      <c r="G99" s="141" t="s">
        <v>218</v>
      </c>
      <c r="H99" s="193">
        <f>IFERROR(VLOOKUP(B99,[5]rptBudgetaryBudgetCrossOrganiza!$A$2:$M$1097,4,FALSE),"0")</f>
        <v>0</v>
      </c>
      <c r="I99" s="193">
        <f>IFERROR(VLOOKUP(B99,[5]rptBudgetaryBudgetCrossOrganiza!$A$2:$M$1097,6,FALSE),"0")</f>
        <v>0</v>
      </c>
      <c r="J99" s="193"/>
      <c r="K99" s="193"/>
      <c r="L99" s="193"/>
      <c r="M99" s="193">
        <f>IFERROR(VLOOKUP(B99,[5]rptBudgetaryBudgetCrossOrganiza!$A$2:$M$1097,9,FALSE),"0")</f>
        <v>0</v>
      </c>
      <c r="N99" s="193">
        <v>0</v>
      </c>
      <c r="O99" s="193">
        <f t="shared" si="20"/>
        <v>0</v>
      </c>
      <c r="Q99" s="169">
        <v>0</v>
      </c>
      <c r="R99" s="169">
        <v>0</v>
      </c>
      <c r="S99" s="169"/>
      <c r="T99" s="169"/>
      <c r="U99" s="169"/>
      <c r="V99" s="169">
        <v>0</v>
      </c>
      <c r="W99" s="194">
        <v>0</v>
      </c>
      <c r="X99" s="194">
        <f t="shared" si="21"/>
        <v>0</v>
      </c>
      <c r="Z99" s="171">
        <v>0</v>
      </c>
      <c r="AA99" s="171">
        <v>0</v>
      </c>
      <c r="AB99" s="171"/>
      <c r="AC99" s="171"/>
      <c r="AD99" s="171"/>
      <c r="AE99" s="171">
        <v>0</v>
      </c>
      <c r="AF99" s="195">
        <v>0</v>
      </c>
      <c r="AG99" s="195">
        <f t="shared" si="22"/>
        <v>0</v>
      </c>
      <c r="AI99" s="173">
        <f>IFERROR(VLOOKUP(B99,[3]rptBudgetaryBudgetCrossOrganiza!$A$1:$K$607,4,FALSE),"0")</f>
        <v>0</v>
      </c>
      <c r="AJ99" s="173">
        <f>IFERROR(VLOOKUP(B99,[3]rptBudgetaryBudgetCrossOrganiza!$A$1:$K$607,6,FALSE),"0")</f>
        <v>0</v>
      </c>
      <c r="AK99" s="196">
        <f t="shared" si="19"/>
        <v>0</v>
      </c>
      <c r="AL99" s="196">
        <f>IFERROR(VLOOKUP(B99,[4]rptBudgetaryBudgetCrossOrganiza!$A$10385:$O$11376,13,FALSE),"0")</f>
        <v>0</v>
      </c>
      <c r="AM99" s="196"/>
      <c r="AN99" s="196"/>
      <c r="AO99" s="196"/>
      <c r="AP99" s="196"/>
      <c r="AQ99" s="196">
        <f t="shared" si="23"/>
        <v>0</v>
      </c>
      <c r="AS99" s="194"/>
      <c r="AT99" s="194"/>
      <c r="AU99" s="194"/>
      <c r="AV99" s="194"/>
      <c r="AW99" s="194"/>
      <c r="AX99" s="194"/>
      <c r="AY99" s="194"/>
      <c r="AZ99" s="194">
        <f t="shared" si="24"/>
        <v>0</v>
      </c>
    </row>
    <row r="100" spans="1:52" x14ac:dyDescent="0.2">
      <c r="A100" s="197">
        <v>4</v>
      </c>
      <c r="B100" s="141" t="s">
        <v>324</v>
      </c>
      <c r="C100" s="149" t="str">
        <f t="shared" si="15"/>
        <v>07</v>
      </c>
      <c r="D100" s="149" t="str">
        <f t="shared" si="16"/>
        <v>00</v>
      </c>
      <c r="E100" s="147" t="str">
        <f t="shared" si="17"/>
        <v>170</v>
      </c>
      <c r="F100" s="129" t="str">
        <f t="shared" si="18"/>
        <v>5000.04</v>
      </c>
      <c r="G100" s="141" t="s">
        <v>220</v>
      </c>
      <c r="H100" s="193">
        <f>IFERROR(VLOOKUP(B100,[5]rptBudgetaryBudgetCrossOrganiza!$A$2:$M$1097,4,FALSE),"0")</f>
        <v>0</v>
      </c>
      <c r="I100" s="193">
        <f>IFERROR(VLOOKUP(B100,[5]rptBudgetaryBudgetCrossOrganiza!$A$2:$M$1097,6,FALSE),"0")</f>
        <v>0</v>
      </c>
      <c r="J100" s="193"/>
      <c r="K100" s="193"/>
      <c r="L100" s="193"/>
      <c r="M100" s="193">
        <f>IFERROR(VLOOKUP(B100,[5]rptBudgetaryBudgetCrossOrganiza!$A$2:$M$1097,9,FALSE),"0")</f>
        <v>0</v>
      </c>
      <c r="N100" s="193">
        <v>0</v>
      </c>
      <c r="O100" s="193">
        <f t="shared" si="20"/>
        <v>0</v>
      </c>
      <c r="Q100" s="169">
        <v>0</v>
      </c>
      <c r="R100" s="169">
        <v>0</v>
      </c>
      <c r="S100" s="169"/>
      <c r="T100" s="169"/>
      <c r="U100" s="169"/>
      <c r="V100" s="169">
        <v>0</v>
      </c>
      <c r="W100" s="194">
        <v>0</v>
      </c>
      <c r="X100" s="194">
        <f t="shared" si="21"/>
        <v>0</v>
      </c>
      <c r="Z100" s="171">
        <v>0</v>
      </c>
      <c r="AA100" s="171">
        <v>0</v>
      </c>
      <c r="AB100" s="171"/>
      <c r="AC100" s="171"/>
      <c r="AD100" s="171"/>
      <c r="AE100" s="171">
        <v>0</v>
      </c>
      <c r="AF100" s="195">
        <v>0</v>
      </c>
      <c r="AG100" s="195">
        <f t="shared" si="22"/>
        <v>0</v>
      </c>
      <c r="AI100" s="173">
        <f>IFERROR(VLOOKUP(B100,[3]rptBudgetaryBudgetCrossOrganiza!$A$1:$K$607,4,FALSE),"0")</f>
        <v>0</v>
      </c>
      <c r="AJ100" s="173">
        <f>IFERROR(VLOOKUP(B100,[3]rptBudgetaryBudgetCrossOrganiza!$A$1:$K$607,6,FALSE),"0")</f>
        <v>0</v>
      </c>
      <c r="AK100" s="196">
        <f t="shared" si="19"/>
        <v>0</v>
      </c>
      <c r="AL100" s="196">
        <f>IFERROR(VLOOKUP(B100,[4]rptBudgetaryBudgetCrossOrganiza!$A$10385:$O$11376,13,FALSE),"0")</f>
        <v>0</v>
      </c>
      <c r="AM100" s="196"/>
      <c r="AN100" s="196"/>
      <c r="AO100" s="196"/>
      <c r="AP100" s="196"/>
      <c r="AQ100" s="196">
        <f t="shared" si="23"/>
        <v>0</v>
      </c>
      <c r="AS100" s="194"/>
      <c r="AT100" s="194"/>
      <c r="AU100" s="194"/>
      <c r="AV100" s="194"/>
      <c r="AW100" s="194"/>
      <c r="AX100" s="194"/>
      <c r="AY100" s="194"/>
      <c r="AZ100" s="194">
        <f t="shared" si="24"/>
        <v>0</v>
      </c>
    </row>
    <row r="101" spans="1:52" x14ac:dyDescent="0.2">
      <c r="A101" s="197">
        <v>4</v>
      </c>
      <c r="B101" s="141" t="s">
        <v>325</v>
      </c>
      <c r="C101" s="149" t="str">
        <f t="shared" si="15"/>
        <v>07</v>
      </c>
      <c r="D101" s="149" t="str">
        <f t="shared" si="16"/>
        <v>00</v>
      </c>
      <c r="E101" s="147" t="str">
        <f t="shared" si="17"/>
        <v>170</v>
      </c>
      <c r="F101" s="129" t="str">
        <f t="shared" si="18"/>
        <v>5000.05</v>
      </c>
      <c r="G101" s="141" t="s">
        <v>222</v>
      </c>
      <c r="H101" s="193">
        <f>IFERROR(VLOOKUP(B101,[5]rptBudgetaryBudgetCrossOrganiza!$A$2:$M$1097,4,FALSE),"0")</f>
        <v>0</v>
      </c>
      <c r="I101" s="193">
        <f>IFERROR(VLOOKUP(B101,[5]rptBudgetaryBudgetCrossOrganiza!$A$2:$M$1097,6,FALSE),"0")</f>
        <v>0</v>
      </c>
      <c r="J101" s="193"/>
      <c r="K101" s="193"/>
      <c r="L101" s="193"/>
      <c r="M101" s="193">
        <f>IFERROR(VLOOKUP(B101,[5]rptBudgetaryBudgetCrossOrganiza!$A$2:$M$1097,9,FALSE),"0")</f>
        <v>0</v>
      </c>
      <c r="N101" s="193">
        <v>0</v>
      </c>
      <c r="O101" s="193">
        <f t="shared" si="20"/>
        <v>0</v>
      </c>
      <c r="Q101" s="169">
        <v>0</v>
      </c>
      <c r="R101" s="169">
        <v>0</v>
      </c>
      <c r="S101" s="169"/>
      <c r="T101" s="169"/>
      <c r="U101" s="169"/>
      <c r="V101" s="169">
        <v>0</v>
      </c>
      <c r="W101" s="194">
        <v>0</v>
      </c>
      <c r="X101" s="194">
        <f t="shared" si="21"/>
        <v>0</v>
      </c>
      <c r="Z101" s="171">
        <v>0</v>
      </c>
      <c r="AA101" s="171">
        <v>0</v>
      </c>
      <c r="AB101" s="171"/>
      <c r="AC101" s="171"/>
      <c r="AD101" s="171"/>
      <c r="AE101" s="171">
        <v>0</v>
      </c>
      <c r="AF101" s="195">
        <v>0</v>
      </c>
      <c r="AG101" s="195">
        <f t="shared" si="22"/>
        <v>0</v>
      </c>
      <c r="AI101" s="173">
        <f>IFERROR(VLOOKUP(B101,[3]rptBudgetaryBudgetCrossOrganiza!$A$1:$K$607,4,FALSE),"0")</f>
        <v>0</v>
      </c>
      <c r="AJ101" s="173">
        <f>IFERROR(VLOOKUP(B101,[3]rptBudgetaryBudgetCrossOrganiza!$A$1:$K$607,6,FALSE),"0")</f>
        <v>0</v>
      </c>
      <c r="AK101" s="196">
        <f t="shared" si="19"/>
        <v>0</v>
      </c>
      <c r="AL101" s="196">
        <f>IFERROR(VLOOKUP(B101,[4]rptBudgetaryBudgetCrossOrganiza!$A$10385:$O$11376,13,FALSE),"0")</f>
        <v>0</v>
      </c>
      <c r="AM101" s="196"/>
      <c r="AN101" s="196"/>
      <c r="AO101" s="196"/>
      <c r="AP101" s="196"/>
      <c r="AQ101" s="196">
        <f t="shared" si="23"/>
        <v>0</v>
      </c>
      <c r="AS101" s="194"/>
      <c r="AT101" s="194"/>
      <c r="AU101" s="194"/>
      <c r="AV101" s="194"/>
      <c r="AW101" s="194"/>
      <c r="AX101" s="194"/>
      <c r="AY101" s="194"/>
      <c r="AZ101" s="194">
        <f t="shared" si="24"/>
        <v>0</v>
      </c>
    </row>
    <row r="102" spans="1:52" x14ac:dyDescent="0.2">
      <c r="A102" s="197">
        <v>4</v>
      </c>
      <c r="B102" s="141" t="s">
        <v>326</v>
      </c>
      <c r="C102" s="149" t="str">
        <f t="shared" si="15"/>
        <v>07</v>
      </c>
      <c r="D102" s="149" t="str">
        <f t="shared" si="16"/>
        <v>00</v>
      </c>
      <c r="E102" s="147" t="str">
        <f t="shared" si="17"/>
        <v>170</v>
      </c>
      <c r="F102" s="129" t="str">
        <f t="shared" si="18"/>
        <v>5000.06</v>
      </c>
      <c r="G102" s="141" t="s">
        <v>224</v>
      </c>
      <c r="H102" s="193">
        <f>IFERROR(VLOOKUP(B102,[5]rptBudgetaryBudgetCrossOrganiza!$A$2:$M$1097,4,FALSE),"0")</f>
        <v>0</v>
      </c>
      <c r="I102" s="193">
        <f>IFERROR(VLOOKUP(B102,[5]rptBudgetaryBudgetCrossOrganiza!$A$2:$M$1097,6,FALSE),"0")</f>
        <v>0</v>
      </c>
      <c r="J102" s="193"/>
      <c r="K102" s="193"/>
      <c r="L102" s="193"/>
      <c r="M102" s="193">
        <f>IFERROR(VLOOKUP(B102,[5]rptBudgetaryBudgetCrossOrganiza!$A$2:$M$1097,9,FALSE),"0")</f>
        <v>0</v>
      </c>
      <c r="N102" s="193">
        <v>0</v>
      </c>
      <c r="O102" s="193">
        <f t="shared" si="20"/>
        <v>0</v>
      </c>
      <c r="Q102" s="169">
        <v>0</v>
      </c>
      <c r="R102" s="169">
        <v>0</v>
      </c>
      <c r="S102" s="169"/>
      <c r="T102" s="169"/>
      <c r="U102" s="169"/>
      <c r="V102" s="169">
        <v>0</v>
      </c>
      <c r="W102" s="194">
        <v>0</v>
      </c>
      <c r="X102" s="194">
        <f t="shared" si="21"/>
        <v>0</v>
      </c>
      <c r="Z102" s="171">
        <v>0</v>
      </c>
      <c r="AA102" s="171">
        <v>0</v>
      </c>
      <c r="AB102" s="171"/>
      <c r="AC102" s="171"/>
      <c r="AD102" s="171"/>
      <c r="AE102" s="171">
        <v>0</v>
      </c>
      <c r="AF102" s="195">
        <v>0</v>
      </c>
      <c r="AG102" s="195">
        <f t="shared" si="22"/>
        <v>0</v>
      </c>
      <c r="AI102" s="173">
        <f>IFERROR(VLOOKUP(B102,[3]rptBudgetaryBudgetCrossOrganiza!$A$1:$K$607,4,FALSE),"0")</f>
        <v>0</v>
      </c>
      <c r="AJ102" s="173">
        <f>IFERROR(VLOOKUP(B102,[3]rptBudgetaryBudgetCrossOrganiza!$A$1:$K$607,6,FALSE),"0")</f>
        <v>0</v>
      </c>
      <c r="AK102" s="196">
        <f t="shared" si="19"/>
        <v>0</v>
      </c>
      <c r="AL102" s="196">
        <f>IFERROR(VLOOKUP(B102,[4]rptBudgetaryBudgetCrossOrganiza!$A$10385:$O$11376,13,FALSE),"0")</f>
        <v>0</v>
      </c>
      <c r="AM102" s="196"/>
      <c r="AN102" s="196"/>
      <c r="AO102" s="196"/>
      <c r="AP102" s="196"/>
      <c r="AQ102" s="196">
        <f t="shared" si="23"/>
        <v>0</v>
      </c>
      <c r="AS102" s="194"/>
      <c r="AT102" s="194"/>
      <c r="AU102" s="194"/>
      <c r="AV102" s="194"/>
      <c r="AW102" s="194"/>
      <c r="AX102" s="194"/>
      <c r="AY102" s="194"/>
      <c r="AZ102" s="194">
        <f t="shared" si="24"/>
        <v>0</v>
      </c>
    </row>
    <row r="103" spans="1:52" x14ac:dyDescent="0.2">
      <c r="A103" s="197">
        <v>4</v>
      </c>
      <c r="B103" s="141" t="s">
        <v>327</v>
      </c>
      <c r="C103" s="149" t="str">
        <f t="shared" si="15"/>
        <v>07</v>
      </c>
      <c r="D103" s="149" t="str">
        <f t="shared" si="16"/>
        <v>00</v>
      </c>
      <c r="E103" s="147" t="str">
        <f t="shared" si="17"/>
        <v>170</v>
      </c>
      <c r="F103" s="129" t="str">
        <f t="shared" si="18"/>
        <v>5000.07</v>
      </c>
      <c r="G103" s="141" t="s">
        <v>226</v>
      </c>
      <c r="H103" s="193">
        <f>IFERROR(VLOOKUP(B103,[5]rptBudgetaryBudgetCrossOrganiza!$A$2:$M$1097,4,FALSE),"0")</f>
        <v>0</v>
      </c>
      <c r="I103" s="193">
        <f>IFERROR(VLOOKUP(B103,[5]rptBudgetaryBudgetCrossOrganiza!$A$2:$M$1097,6,FALSE),"0")</f>
        <v>0</v>
      </c>
      <c r="J103" s="193"/>
      <c r="K103" s="193"/>
      <c r="L103" s="193"/>
      <c r="M103" s="193">
        <f>IFERROR(VLOOKUP(B103,[5]rptBudgetaryBudgetCrossOrganiza!$A$2:$M$1097,9,FALSE),"0")</f>
        <v>0</v>
      </c>
      <c r="N103" s="193">
        <v>0</v>
      </c>
      <c r="O103" s="193">
        <f t="shared" si="20"/>
        <v>0</v>
      </c>
      <c r="Q103" s="169">
        <v>0</v>
      </c>
      <c r="R103" s="169">
        <v>0</v>
      </c>
      <c r="S103" s="169"/>
      <c r="T103" s="169"/>
      <c r="U103" s="169"/>
      <c r="V103" s="169">
        <v>0</v>
      </c>
      <c r="W103" s="194">
        <v>0</v>
      </c>
      <c r="X103" s="194">
        <f t="shared" si="21"/>
        <v>0</v>
      </c>
      <c r="Z103" s="171">
        <v>0</v>
      </c>
      <c r="AA103" s="171">
        <v>0</v>
      </c>
      <c r="AB103" s="171"/>
      <c r="AC103" s="171"/>
      <c r="AD103" s="171"/>
      <c r="AE103" s="171">
        <v>0</v>
      </c>
      <c r="AF103" s="195">
        <v>0</v>
      </c>
      <c r="AG103" s="195">
        <f t="shared" si="22"/>
        <v>0</v>
      </c>
      <c r="AI103" s="173">
        <f>IFERROR(VLOOKUP(B103,[3]rptBudgetaryBudgetCrossOrganiza!$A$1:$K$607,4,FALSE),"0")</f>
        <v>0</v>
      </c>
      <c r="AJ103" s="173">
        <f>IFERROR(VLOOKUP(B103,[3]rptBudgetaryBudgetCrossOrganiza!$A$1:$K$607,6,FALSE),"0")</f>
        <v>0</v>
      </c>
      <c r="AK103" s="196">
        <f t="shared" si="19"/>
        <v>0</v>
      </c>
      <c r="AL103" s="196">
        <f>IFERROR(VLOOKUP(B103,[4]rptBudgetaryBudgetCrossOrganiza!$A$10385:$O$11376,13,FALSE),"0")</f>
        <v>0</v>
      </c>
      <c r="AM103" s="196"/>
      <c r="AN103" s="196"/>
      <c r="AO103" s="196"/>
      <c r="AP103" s="196"/>
      <c r="AQ103" s="196">
        <f t="shared" si="23"/>
        <v>0</v>
      </c>
      <c r="AS103" s="194"/>
      <c r="AT103" s="194"/>
      <c r="AU103" s="194"/>
      <c r="AV103" s="194"/>
      <c r="AW103" s="194"/>
      <c r="AX103" s="194"/>
      <c r="AY103" s="194"/>
      <c r="AZ103" s="194">
        <f t="shared" si="24"/>
        <v>0</v>
      </c>
    </row>
    <row r="104" spans="1:52" x14ac:dyDescent="0.2">
      <c r="A104" s="197">
        <v>4</v>
      </c>
      <c r="B104" s="141" t="s">
        <v>328</v>
      </c>
      <c r="C104" s="149" t="str">
        <f t="shared" si="15"/>
        <v>07</v>
      </c>
      <c r="D104" s="149" t="str">
        <f t="shared" si="16"/>
        <v>00</v>
      </c>
      <c r="E104" s="147" t="str">
        <f t="shared" si="17"/>
        <v>170</v>
      </c>
      <c r="F104" s="129" t="str">
        <f t="shared" si="18"/>
        <v>5000.08</v>
      </c>
      <c r="G104" s="141" t="s">
        <v>228</v>
      </c>
      <c r="H104" s="193">
        <f>IFERROR(VLOOKUP(B104,[5]rptBudgetaryBudgetCrossOrganiza!$A$2:$M$1097,4,FALSE),"0")</f>
        <v>0</v>
      </c>
      <c r="I104" s="193">
        <f>IFERROR(VLOOKUP(B104,[5]rptBudgetaryBudgetCrossOrganiza!$A$2:$M$1097,6,FALSE),"0")</f>
        <v>0</v>
      </c>
      <c r="J104" s="193"/>
      <c r="K104" s="193"/>
      <c r="L104" s="193"/>
      <c r="M104" s="193">
        <f>IFERROR(VLOOKUP(B104,[5]rptBudgetaryBudgetCrossOrganiza!$A$2:$M$1097,9,FALSE),"0")</f>
        <v>0</v>
      </c>
      <c r="N104" s="193">
        <v>0</v>
      </c>
      <c r="O104" s="193">
        <f t="shared" si="20"/>
        <v>0</v>
      </c>
      <c r="Q104" s="169">
        <v>0</v>
      </c>
      <c r="R104" s="169">
        <v>0</v>
      </c>
      <c r="S104" s="169"/>
      <c r="T104" s="169"/>
      <c r="U104" s="169"/>
      <c r="V104" s="169">
        <v>0</v>
      </c>
      <c r="W104" s="194">
        <v>0</v>
      </c>
      <c r="X104" s="194">
        <f t="shared" si="21"/>
        <v>0</v>
      </c>
      <c r="Z104" s="171">
        <v>0</v>
      </c>
      <c r="AA104" s="171">
        <v>0</v>
      </c>
      <c r="AB104" s="171"/>
      <c r="AC104" s="171"/>
      <c r="AD104" s="171"/>
      <c r="AE104" s="171">
        <v>0</v>
      </c>
      <c r="AF104" s="195">
        <v>0</v>
      </c>
      <c r="AG104" s="195">
        <f t="shared" si="22"/>
        <v>0</v>
      </c>
      <c r="AI104" s="173">
        <f>IFERROR(VLOOKUP(B104,[3]rptBudgetaryBudgetCrossOrganiza!$A$1:$K$607,4,FALSE),"0")</f>
        <v>0</v>
      </c>
      <c r="AJ104" s="173">
        <f>IFERROR(VLOOKUP(B104,[3]rptBudgetaryBudgetCrossOrganiza!$A$1:$K$607,6,FALSE),"0")</f>
        <v>0</v>
      </c>
      <c r="AK104" s="196">
        <f t="shared" si="19"/>
        <v>0</v>
      </c>
      <c r="AL104" s="196">
        <f>IFERROR(VLOOKUP(B104,[4]rptBudgetaryBudgetCrossOrganiza!$A$10385:$O$11376,13,FALSE),"0")</f>
        <v>0</v>
      </c>
      <c r="AM104" s="196"/>
      <c r="AN104" s="196"/>
      <c r="AO104" s="196"/>
      <c r="AP104" s="196"/>
      <c r="AQ104" s="196">
        <f t="shared" si="23"/>
        <v>0</v>
      </c>
      <c r="AS104" s="194"/>
      <c r="AT104" s="194"/>
      <c r="AU104" s="194"/>
      <c r="AV104" s="194"/>
      <c r="AW104" s="194"/>
      <c r="AX104" s="194"/>
      <c r="AY104" s="194"/>
      <c r="AZ104" s="194">
        <f t="shared" si="24"/>
        <v>0</v>
      </c>
    </row>
    <row r="105" spans="1:52" x14ac:dyDescent="0.2">
      <c r="A105" s="197">
        <v>4</v>
      </c>
      <c r="B105" s="141" t="s">
        <v>329</v>
      </c>
      <c r="C105" s="149" t="str">
        <f t="shared" si="15"/>
        <v>07</v>
      </c>
      <c r="D105" s="149" t="str">
        <f t="shared" si="16"/>
        <v>00</v>
      </c>
      <c r="E105" s="147" t="str">
        <f t="shared" si="17"/>
        <v>170</v>
      </c>
      <c r="F105" s="129" t="str">
        <f t="shared" si="18"/>
        <v>5000.09</v>
      </c>
      <c r="G105" s="141" t="s">
        <v>230</v>
      </c>
      <c r="H105" s="193">
        <f>IFERROR(VLOOKUP(B105,[5]rptBudgetaryBudgetCrossOrganiza!$A$2:$M$1097,4,FALSE),"0")</f>
        <v>0</v>
      </c>
      <c r="I105" s="193">
        <f>IFERROR(VLOOKUP(B105,[5]rptBudgetaryBudgetCrossOrganiza!$A$2:$M$1097,6,FALSE),"0")</f>
        <v>0</v>
      </c>
      <c r="J105" s="193"/>
      <c r="K105" s="193"/>
      <c r="L105" s="193"/>
      <c r="M105" s="193">
        <f>IFERROR(VLOOKUP(B105,[5]rptBudgetaryBudgetCrossOrganiza!$A$2:$M$1097,9,FALSE),"0")</f>
        <v>0</v>
      </c>
      <c r="N105" s="193">
        <v>0</v>
      </c>
      <c r="O105" s="193">
        <f t="shared" si="20"/>
        <v>0</v>
      </c>
      <c r="Q105" s="169">
        <v>0</v>
      </c>
      <c r="R105" s="169">
        <v>0</v>
      </c>
      <c r="S105" s="169"/>
      <c r="T105" s="169"/>
      <c r="U105" s="169"/>
      <c r="V105" s="169">
        <v>0</v>
      </c>
      <c r="W105" s="194">
        <v>0</v>
      </c>
      <c r="X105" s="194">
        <f t="shared" si="21"/>
        <v>0</v>
      </c>
      <c r="Z105" s="171">
        <v>0</v>
      </c>
      <c r="AA105" s="171">
        <v>0</v>
      </c>
      <c r="AB105" s="171"/>
      <c r="AC105" s="171"/>
      <c r="AD105" s="171"/>
      <c r="AE105" s="171">
        <v>0</v>
      </c>
      <c r="AF105" s="195">
        <v>0</v>
      </c>
      <c r="AG105" s="195">
        <f t="shared" si="22"/>
        <v>0</v>
      </c>
      <c r="AI105" s="173">
        <f>IFERROR(VLOOKUP(B105,[3]rptBudgetaryBudgetCrossOrganiza!$A$1:$K$607,4,FALSE),"0")</f>
        <v>0</v>
      </c>
      <c r="AJ105" s="173">
        <f>IFERROR(VLOOKUP(B105,[3]rptBudgetaryBudgetCrossOrganiza!$A$1:$K$607,6,FALSE),"0")</f>
        <v>0</v>
      </c>
      <c r="AK105" s="196">
        <f t="shared" si="19"/>
        <v>0</v>
      </c>
      <c r="AL105" s="196">
        <f>IFERROR(VLOOKUP(B105,[4]rptBudgetaryBudgetCrossOrganiza!$A$10385:$O$11376,13,FALSE),"0")</f>
        <v>0</v>
      </c>
      <c r="AM105" s="196"/>
      <c r="AN105" s="196"/>
      <c r="AO105" s="196"/>
      <c r="AP105" s="196"/>
      <c r="AQ105" s="196">
        <f t="shared" si="23"/>
        <v>0</v>
      </c>
      <c r="AS105" s="194"/>
      <c r="AT105" s="194"/>
      <c r="AU105" s="194"/>
      <c r="AV105" s="194"/>
      <c r="AW105" s="194"/>
      <c r="AX105" s="194"/>
      <c r="AY105" s="194"/>
      <c r="AZ105" s="194">
        <f t="shared" si="24"/>
        <v>0</v>
      </c>
    </row>
    <row r="106" spans="1:52" x14ac:dyDescent="0.2">
      <c r="A106" s="197">
        <v>4</v>
      </c>
      <c r="B106" s="141" t="s">
        <v>330</v>
      </c>
      <c r="C106" s="149" t="str">
        <f t="shared" si="15"/>
        <v>07</v>
      </c>
      <c r="D106" s="149" t="str">
        <f t="shared" si="16"/>
        <v>00</v>
      </c>
      <c r="E106" s="147" t="str">
        <f t="shared" si="17"/>
        <v>170</v>
      </c>
      <c r="F106" s="129" t="str">
        <f t="shared" si="18"/>
        <v>5000.10</v>
      </c>
      <c r="G106" s="141" t="s">
        <v>232</v>
      </c>
      <c r="H106" s="193">
        <f>IFERROR(VLOOKUP(B106,[5]rptBudgetaryBudgetCrossOrganiza!$A$2:$M$1097,4,FALSE),"0")</f>
        <v>0</v>
      </c>
      <c r="I106" s="193">
        <f>IFERROR(VLOOKUP(B106,[5]rptBudgetaryBudgetCrossOrganiza!$A$2:$M$1097,6,FALSE),"0")</f>
        <v>0</v>
      </c>
      <c r="J106" s="193"/>
      <c r="K106" s="193"/>
      <c r="L106" s="193"/>
      <c r="M106" s="193">
        <f>IFERROR(VLOOKUP(B106,[5]rptBudgetaryBudgetCrossOrganiza!$A$2:$M$1097,9,FALSE),"0")</f>
        <v>0</v>
      </c>
      <c r="N106" s="193">
        <v>0</v>
      </c>
      <c r="O106" s="193">
        <f t="shared" si="20"/>
        <v>0</v>
      </c>
      <c r="Q106" s="169">
        <v>0</v>
      </c>
      <c r="R106" s="169">
        <v>0</v>
      </c>
      <c r="S106" s="169"/>
      <c r="T106" s="169"/>
      <c r="U106" s="169"/>
      <c r="V106" s="169">
        <v>0</v>
      </c>
      <c r="W106" s="194">
        <v>0</v>
      </c>
      <c r="X106" s="194">
        <f t="shared" si="21"/>
        <v>0</v>
      </c>
      <c r="Z106" s="171">
        <v>0</v>
      </c>
      <c r="AA106" s="171">
        <v>0</v>
      </c>
      <c r="AB106" s="171"/>
      <c r="AC106" s="171"/>
      <c r="AD106" s="171"/>
      <c r="AE106" s="171">
        <v>0</v>
      </c>
      <c r="AF106" s="195">
        <v>0</v>
      </c>
      <c r="AG106" s="195">
        <f t="shared" si="22"/>
        <v>0</v>
      </c>
      <c r="AI106" s="173">
        <f>IFERROR(VLOOKUP(B106,[3]rptBudgetaryBudgetCrossOrganiza!$A$1:$K$607,4,FALSE),"0")</f>
        <v>0</v>
      </c>
      <c r="AJ106" s="173">
        <f>IFERROR(VLOOKUP(B106,[3]rptBudgetaryBudgetCrossOrganiza!$A$1:$K$607,6,FALSE),"0")</f>
        <v>0</v>
      </c>
      <c r="AK106" s="196">
        <f t="shared" si="19"/>
        <v>0</v>
      </c>
      <c r="AL106" s="196">
        <f>IFERROR(VLOOKUP(B106,[4]rptBudgetaryBudgetCrossOrganiza!$A$10385:$O$11376,13,FALSE),"0")</f>
        <v>0</v>
      </c>
      <c r="AM106" s="196"/>
      <c r="AN106" s="196"/>
      <c r="AO106" s="196"/>
      <c r="AP106" s="196"/>
      <c r="AQ106" s="196">
        <f t="shared" si="23"/>
        <v>0</v>
      </c>
      <c r="AS106" s="194"/>
      <c r="AT106" s="194"/>
      <c r="AU106" s="194"/>
      <c r="AV106" s="194"/>
      <c r="AW106" s="194"/>
      <c r="AX106" s="194"/>
      <c r="AY106" s="194"/>
      <c r="AZ106" s="194">
        <f t="shared" si="24"/>
        <v>0</v>
      </c>
    </row>
    <row r="107" spans="1:52" x14ac:dyDescent="0.2">
      <c r="A107" s="197">
        <v>4</v>
      </c>
      <c r="B107" s="141" t="s">
        <v>331</v>
      </c>
      <c r="C107" s="149" t="str">
        <f t="shared" si="15"/>
        <v>07</v>
      </c>
      <c r="D107" s="149" t="str">
        <f t="shared" si="16"/>
        <v>00</v>
      </c>
      <c r="E107" s="147" t="str">
        <f t="shared" si="17"/>
        <v>170</v>
      </c>
      <c r="F107" s="129" t="str">
        <f t="shared" si="18"/>
        <v>5000.11</v>
      </c>
      <c r="G107" s="141" t="s">
        <v>234</v>
      </c>
      <c r="H107" s="193">
        <f>IFERROR(VLOOKUP(B107,[5]rptBudgetaryBudgetCrossOrganiza!$A$2:$M$1097,4,FALSE),"0")</f>
        <v>0</v>
      </c>
      <c r="I107" s="193">
        <f>IFERROR(VLOOKUP(B107,[5]rptBudgetaryBudgetCrossOrganiza!$A$2:$M$1097,6,FALSE),"0")</f>
        <v>0</v>
      </c>
      <c r="J107" s="193"/>
      <c r="K107" s="193"/>
      <c r="L107" s="193"/>
      <c r="M107" s="193">
        <f>IFERROR(VLOOKUP(B107,[5]rptBudgetaryBudgetCrossOrganiza!$A$2:$M$1097,9,FALSE),"0")</f>
        <v>0</v>
      </c>
      <c r="N107" s="193">
        <v>0</v>
      </c>
      <c r="O107" s="193">
        <f t="shared" si="20"/>
        <v>0</v>
      </c>
      <c r="Q107" s="169">
        <v>0</v>
      </c>
      <c r="R107" s="169">
        <v>0</v>
      </c>
      <c r="S107" s="169"/>
      <c r="T107" s="169"/>
      <c r="U107" s="169"/>
      <c r="V107" s="169">
        <v>0</v>
      </c>
      <c r="W107" s="194">
        <v>0</v>
      </c>
      <c r="X107" s="194">
        <f t="shared" si="21"/>
        <v>0</v>
      </c>
      <c r="Z107" s="171">
        <v>0</v>
      </c>
      <c r="AA107" s="171">
        <v>0</v>
      </c>
      <c r="AB107" s="171"/>
      <c r="AC107" s="171"/>
      <c r="AD107" s="171"/>
      <c r="AE107" s="171">
        <v>0</v>
      </c>
      <c r="AF107" s="195">
        <v>0</v>
      </c>
      <c r="AG107" s="195">
        <f t="shared" si="22"/>
        <v>0</v>
      </c>
      <c r="AI107" s="173">
        <f>IFERROR(VLOOKUP(B107,[3]rptBudgetaryBudgetCrossOrganiza!$A$1:$K$607,4,FALSE),"0")</f>
        <v>0</v>
      </c>
      <c r="AJ107" s="173">
        <f>IFERROR(VLOOKUP(B107,[3]rptBudgetaryBudgetCrossOrganiza!$A$1:$K$607,6,FALSE),"0")</f>
        <v>0</v>
      </c>
      <c r="AK107" s="196">
        <f t="shared" si="19"/>
        <v>0</v>
      </c>
      <c r="AL107" s="196">
        <f>IFERROR(VLOOKUP(B107,[4]rptBudgetaryBudgetCrossOrganiza!$A$10385:$O$11376,13,FALSE),"0")</f>
        <v>0</v>
      </c>
      <c r="AM107" s="196"/>
      <c r="AN107" s="196"/>
      <c r="AO107" s="196"/>
      <c r="AP107" s="196"/>
      <c r="AQ107" s="196">
        <f t="shared" si="23"/>
        <v>0</v>
      </c>
      <c r="AS107" s="194"/>
      <c r="AT107" s="194"/>
      <c r="AU107" s="194"/>
      <c r="AV107" s="194"/>
      <c r="AW107" s="194"/>
      <c r="AX107" s="194"/>
      <c r="AY107" s="194"/>
      <c r="AZ107" s="194">
        <f t="shared" si="24"/>
        <v>0</v>
      </c>
    </row>
    <row r="108" spans="1:52" x14ac:dyDescent="0.2">
      <c r="A108" s="197">
        <v>4</v>
      </c>
      <c r="B108" s="141" t="s">
        <v>332</v>
      </c>
      <c r="C108" s="149" t="str">
        <f t="shared" si="15"/>
        <v>07</v>
      </c>
      <c r="D108" s="149" t="str">
        <f t="shared" si="16"/>
        <v>00</v>
      </c>
      <c r="E108" s="147" t="str">
        <f t="shared" si="17"/>
        <v>170</v>
      </c>
      <c r="F108" s="129" t="str">
        <f t="shared" si="18"/>
        <v>5000.12</v>
      </c>
      <c r="G108" s="141" t="s">
        <v>236</v>
      </c>
      <c r="H108" s="193">
        <f>IFERROR(VLOOKUP(B108,[5]rptBudgetaryBudgetCrossOrganiza!$A$2:$M$1097,4,FALSE),"0")</f>
        <v>0</v>
      </c>
      <c r="I108" s="193">
        <f>IFERROR(VLOOKUP(B108,[5]rptBudgetaryBudgetCrossOrganiza!$A$2:$M$1097,6,FALSE),"0")</f>
        <v>0</v>
      </c>
      <c r="J108" s="193"/>
      <c r="K108" s="193"/>
      <c r="L108" s="193"/>
      <c r="M108" s="193">
        <f>IFERROR(VLOOKUP(B108,[5]rptBudgetaryBudgetCrossOrganiza!$A$2:$M$1097,9,FALSE),"0")</f>
        <v>0</v>
      </c>
      <c r="N108" s="193">
        <v>0</v>
      </c>
      <c r="O108" s="193">
        <f t="shared" si="20"/>
        <v>0</v>
      </c>
      <c r="Q108" s="169">
        <v>0</v>
      </c>
      <c r="R108" s="169">
        <v>0</v>
      </c>
      <c r="S108" s="169"/>
      <c r="T108" s="169"/>
      <c r="U108" s="169"/>
      <c r="V108" s="169">
        <v>0</v>
      </c>
      <c r="W108" s="194">
        <v>0</v>
      </c>
      <c r="X108" s="194">
        <f t="shared" si="21"/>
        <v>0</v>
      </c>
      <c r="Z108" s="171">
        <v>0</v>
      </c>
      <c r="AA108" s="171">
        <v>0</v>
      </c>
      <c r="AB108" s="171"/>
      <c r="AC108" s="171"/>
      <c r="AD108" s="171"/>
      <c r="AE108" s="171">
        <v>0</v>
      </c>
      <c r="AF108" s="195">
        <v>0</v>
      </c>
      <c r="AG108" s="195">
        <f t="shared" si="22"/>
        <v>0</v>
      </c>
      <c r="AI108" s="173">
        <f>IFERROR(VLOOKUP(B108,[3]rptBudgetaryBudgetCrossOrganiza!$A$1:$K$607,4,FALSE),"0")</f>
        <v>0</v>
      </c>
      <c r="AJ108" s="173">
        <f>IFERROR(VLOOKUP(B108,[3]rptBudgetaryBudgetCrossOrganiza!$A$1:$K$607,6,FALSE),"0")</f>
        <v>0</v>
      </c>
      <c r="AK108" s="196">
        <f t="shared" si="19"/>
        <v>0</v>
      </c>
      <c r="AL108" s="196">
        <f>IFERROR(VLOOKUP(B108,[4]rptBudgetaryBudgetCrossOrganiza!$A$10385:$O$11376,13,FALSE),"0")</f>
        <v>0</v>
      </c>
      <c r="AM108" s="196"/>
      <c r="AN108" s="196"/>
      <c r="AO108" s="196"/>
      <c r="AP108" s="196"/>
      <c r="AQ108" s="196">
        <f t="shared" si="23"/>
        <v>0</v>
      </c>
      <c r="AS108" s="194"/>
      <c r="AT108" s="194"/>
      <c r="AU108" s="194"/>
      <c r="AV108" s="194"/>
      <c r="AW108" s="194"/>
      <c r="AX108" s="194"/>
      <c r="AY108" s="194"/>
      <c r="AZ108" s="194">
        <f t="shared" si="24"/>
        <v>0</v>
      </c>
    </row>
    <row r="109" spans="1:52" x14ac:dyDescent="0.2">
      <c r="A109" s="197">
        <v>4</v>
      </c>
      <c r="B109" s="141" t="s">
        <v>333</v>
      </c>
      <c r="C109" s="149" t="str">
        <f t="shared" si="15"/>
        <v>07</v>
      </c>
      <c r="D109" s="149" t="str">
        <f t="shared" si="16"/>
        <v>00</v>
      </c>
      <c r="E109" s="147" t="str">
        <f t="shared" si="17"/>
        <v>170</v>
      </c>
      <c r="F109" s="129" t="str">
        <f t="shared" si="18"/>
        <v>5100.00</v>
      </c>
      <c r="G109" s="141" t="s">
        <v>240</v>
      </c>
      <c r="H109" s="193">
        <f>IFERROR(VLOOKUP(B109,[5]rptBudgetaryBudgetCrossOrganiza!$A$2:$M$1097,4,FALSE),"0")</f>
        <v>0</v>
      </c>
      <c r="I109" s="193">
        <f>IFERROR(VLOOKUP(B109,[5]rptBudgetaryBudgetCrossOrganiza!$A$2:$M$1097,6,FALSE),"0")</f>
        <v>0</v>
      </c>
      <c r="J109" s="193"/>
      <c r="K109" s="193"/>
      <c r="L109" s="193"/>
      <c r="M109" s="193">
        <f>IFERROR(VLOOKUP(B109,[5]rptBudgetaryBudgetCrossOrganiza!$A$2:$M$1097,9,FALSE),"0")</f>
        <v>0</v>
      </c>
      <c r="N109" s="193">
        <v>0</v>
      </c>
      <c r="O109" s="193">
        <f t="shared" si="20"/>
        <v>0</v>
      </c>
      <c r="Q109" s="169">
        <v>0</v>
      </c>
      <c r="R109" s="169">
        <v>0</v>
      </c>
      <c r="S109" s="169"/>
      <c r="T109" s="169"/>
      <c r="U109" s="169"/>
      <c r="V109" s="169">
        <v>0</v>
      </c>
      <c r="W109" s="194">
        <v>0</v>
      </c>
      <c r="X109" s="194">
        <f t="shared" si="21"/>
        <v>0</v>
      </c>
      <c r="Z109" s="171">
        <v>0</v>
      </c>
      <c r="AA109" s="171">
        <v>0</v>
      </c>
      <c r="AB109" s="171"/>
      <c r="AC109" s="171"/>
      <c r="AD109" s="171"/>
      <c r="AE109" s="171">
        <v>0</v>
      </c>
      <c r="AF109" s="195">
        <v>0</v>
      </c>
      <c r="AG109" s="195">
        <f t="shared" si="22"/>
        <v>0</v>
      </c>
      <c r="AI109" s="173">
        <f>IFERROR(VLOOKUP(B109,[3]rptBudgetaryBudgetCrossOrganiza!$A$1:$K$607,4,FALSE),"0")</f>
        <v>0</v>
      </c>
      <c r="AJ109" s="173">
        <f>IFERROR(VLOOKUP(B109,[3]rptBudgetaryBudgetCrossOrganiza!$A$1:$K$607,6,FALSE),"0")</f>
        <v>0</v>
      </c>
      <c r="AK109" s="196">
        <f t="shared" si="19"/>
        <v>0</v>
      </c>
      <c r="AL109" s="196">
        <f>IFERROR(VLOOKUP(B109,[4]rptBudgetaryBudgetCrossOrganiza!$A$10385:$O$11376,13,FALSE),"0")</f>
        <v>0</v>
      </c>
      <c r="AM109" s="196"/>
      <c r="AN109" s="196"/>
      <c r="AO109" s="196"/>
      <c r="AP109" s="196"/>
      <c r="AQ109" s="196">
        <f t="shared" si="23"/>
        <v>0</v>
      </c>
      <c r="AS109" s="194"/>
      <c r="AT109" s="194"/>
      <c r="AU109" s="194"/>
      <c r="AV109" s="194"/>
      <c r="AW109" s="194"/>
      <c r="AX109" s="194"/>
      <c r="AY109" s="194"/>
      <c r="AZ109" s="194">
        <f t="shared" si="24"/>
        <v>0</v>
      </c>
    </row>
    <row r="110" spans="1:52" x14ac:dyDescent="0.2">
      <c r="A110" s="197">
        <v>4</v>
      </c>
      <c r="B110" s="141" t="s">
        <v>334</v>
      </c>
      <c r="C110" s="149" t="str">
        <f t="shared" si="15"/>
        <v>07</v>
      </c>
      <c r="D110" s="149" t="str">
        <f t="shared" si="16"/>
        <v>00</v>
      </c>
      <c r="E110" s="147" t="str">
        <f t="shared" si="17"/>
        <v>170</v>
      </c>
      <c r="F110" s="129" t="str">
        <f t="shared" si="18"/>
        <v>5100.01</v>
      </c>
      <c r="G110" s="141" t="s">
        <v>242</v>
      </c>
      <c r="H110" s="193">
        <f>IFERROR(VLOOKUP(B110,[5]rptBudgetaryBudgetCrossOrganiza!$A$2:$M$1097,4,FALSE),"0")</f>
        <v>0</v>
      </c>
      <c r="I110" s="193">
        <f>IFERROR(VLOOKUP(B110,[5]rptBudgetaryBudgetCrossOrganiza!$A$2:$M$1097,6,FALSE),"0")</f>
        <v>0</v>
      </c>
      <c r="J110" s="193"/>
      <c r="K110" s="193"/>
      <c r="L110" s="193"/>
      <c r="M110" s="193">
        <f>IFERROR(VLOOKUP(B110,[5]rptBudgetaryBudgetCrossOrganiza!$A$2:$M$1097,9,FALSE),"0")</f>
        <v>0</v>
      </c>
      <c r="N110" s="193">
        <v>0</v>
      </c>
      <c r="O110" s="193">
        <f t="shared" si="20"/>
        <v>0</v>
      </c>
      <c r="Q110" s="169">
        <v>0</v>
      </c>
      <c r="R110" s="169">
        <v>0</v>
      </c>
      <c r="S110" s="169"/>
      <c r="T110" s="169"/>
      <c r="U110" s="169"/>
      <c r="V110" s="169">
        <v>0</v>
      </c>
      <c r="W110" s="194">
        <v>0</v>
      </c>
      <c r="X110" s="194"/>
      <c r="Z110" s="171">
        <v>0</v>
      </c>
      <c r="AA110" s="171">
        <v>0</v>
      </c>
      <c r="AB110" s="171"/>
      <c r="AC110" s="171"/>
      <c r="AD110" s="171"/>
      <c r="AE110" s="171">
        <v>0</v>
      </c>
      <c r="AF110" s="195">
        <v>0</v>
      </c>
      <c r="AG110" s="195">
        <f t="shared" si="22"/>
        <v>0</v>
      </c>
      <c r="AI110" s="173">
        <f>IFERROR(VLOOKUP(B110,[3]rptBudgetaryBudgetCrossOrganiza!$A$1:$K$607,4,FALSE),"0")</f>
        <v>0</v>
      </c>
      <c r="AJ110" s="173">
        <f>IFERROR(VLOOKUP(B110,[3]rptBudgetaryBudgetCrossOrganiza!$A$1:$K$607,6,FALSE),"0")</f>
        <v>0</v>
      </c>
      <c r="AK110" s="196">
        <f t="shared" si="19"/>
        <v>0</v>
      </c>
      <c r="AL110" s="196">
        <f>IFERROR(VLOOKUP(B110,[4]rptBudgetaryBudgetCrossOrganiza!$A$10385:$O$11376,13,FALSE),"0")</f>
        <v>0</v>
      </c>
      <c r="AM110" s="196"/>
      <c r="AN110" s="196"/>
      <c r="AO110" s="196"/>
      <c r="AP110" s="196"/>
      <c r="AQ110" s="196">
        <f t="shared" si="23"/>
        <v>0</v>
      </c>
      <c r="AS110" s="194"/>
      <c r="AT110" s="194"/>
      <c r="AU110" s="194"/>
      <c r="AV110" s="194"/>
      <c r="AW110" s="194"/>
      <c r="AX110" s="194"/>
      <c r="AY110" s="194"/>
      <c r="AZ110" s="194"/>
    </row>
    <row r="111" spans="1:52" x14ac:dyDescent="0.2">
      <c r="A111" s="197">
        <v>4</v>
      </c>
      <c r="B111" s="141" t="s">
        <v>335</v>
      </c>
      <c r="C111" s="149" t="str">
        <f t="shared" si="15"/>
        <v>07</v>
      </c>
      <c r="D111" s="149" t="str">
        <f t="shared" si="16"/>
        <v>00</v>
      </c>
      <c r="E111" s="147" t="str">
        <f t="shared" si="17"/>
        <v>170</v>
      </c>
      <c r="F111" s="129" t="str">
        <f t="shared" si="18"/>
        <v>5100.02</v>
      </c>
      <c r="G111" s="141" t="s">
        <v>244</v>
      </c>
      <c r="H111" s="193">
        <f>IFERROR(VLOOKUP(B111,[5]rptBudgetaryBudgetCrossOrganiza!$A$2:$M$1097,4,FALSE),"0")</f>
        <v>0</v>
      </c>
      <c r="I111" s="193">
        <f>IFERROR(VLOOKUP(B111,[5]rptBudgetaryBudgetCrossOrganiza!$A$2:$M$1097,6,FALSE),"0")</f>
        <v>0</v>
      </c>
      <c r="J111" s="193"/>
      <c r="K111" s="193"/>
      <c r="L111" s="193"/>
      <c r="M111" s="193">
        <f>IFERROR(VLOOKUP(B111,[5]rptBudgetaryBudgetCrossOrganiza!$A$2:$M$1097,9,FALSE),"0")</f>
        <v>0</v>
      </c>
      <c r="N111" s="193">
        <v>0</v>
      </c>
      <c r="O111" s="193">
        <f t="shared" si="20"/>
        <v>0</v>
      </c>
      <c r="Q111" s="169">
        <v>0</v>
      </c>
      <c r="R111" s="169">
        <v>0</v>
      </c>
      <c r="S111" s="169"/>
      <c r="T111" s="169"/>
      <c r="U111" s="169"/>
      <c r="V111" s="169">
        <v>0</v>
      </c>
      <c r="W111" s="194">
        <v>0</v>
      </c>
      <c r="X111" s="194"/>
      <c r="Z111" s="171">
        <v>0</v>
      </c>
      <c r="AA111" s="171">
        <v>0</v>
      </c>
      <c r="AB111" s="171"/>
      <c r="AC111" s="171"/>
      <c r="AD111" s="171"/>
      <c r="AE111" s="171">
        <v>0</v>
      </c>
      <c r="AF111" s="195">
        <v>0</v>
      </c>
      <c r="AG111" s="195">
        <f t="shared" si="22"/>
        <v>0</v>
      </c>
      <c r="AI111" s="173">
        <f>IFERROR(VLOOKUP(B111,[3]rptBudgetaryBudgetCrossOrganiza!$A$1:$K$607,4,FALSE),"0")</f>
        <v>0</v>
      </c>
      <c r="AJ111" s="173">
        <f>IFERROR(VLOOKUP(B111,[3]rptBudgetaryBudgetCrossOrganiza!$A$1:$K$607,6,FALSE),"0")</f>
        <v>0</v>
      </c>
      <c r="AK111" s="196">
        <f t="shared" si="19"/>
        <v>0</v>
      </c>
      <c r="AL111" s="196">
        <f>IFERROR(VLOOKUP(B111,[4]rptBudgetaryBudgetCrossOrganiza!$A$10385:$O$11376,13,FALSE),"0")</f>
        <v>0</v>
      </c>
      <c r="AM111" s="196"/>
      <c r="AN111" s="196"/>
      <c r="AO111" s="196"/>
      <c r="AP111" s="196"/>
      <c r="AQ111" s="196">
        <f t="shared" si="23"/>
        <v>0</v>
      </c>
      <c r="AS111" s="194"/>
      <c r="AT111" s="194"/>
      <c r="AU111" s="194"/>
      <c r="AV111" s="194"/>
      <c r="AW111" s="194"/>
      <c r="AX111" s="194"/>
      <c r="AY111" s="194"/>
      <c r="AZ111" s="194"/>
    </row>
    <row r="112" spans="1:52" x14ac:dyDescent="0.2">
      <c r="A112" s="197">
        <v>4</v>
      </c>
      <c r="B112" s="198" t="s">
        <v>336</v>
      </c>
      <c r="C112" s="149" t="str">
        <f t="shared" si="15"/>
        <v>07</v>
      </c>
      <c r="D112" s="149" t="str">
        <f t="shared" si="16"/>
        <v>00</v>
      </c>
      <c r="E112" s="147" t="str">
        <f t="shared" si="17"/>
        <v>170</v>
      </c>
      <c r="F112" s="129" t="str">
        <f t="shared" si="18"/>
        <v>5100.03</v>
      </c>
      <c r="G112" s="198" t="s">
        <v>246</v>
      </c>
      <c r="H112" s="193">
        <f>IFERROR(VLOOKUP(B112,[5]rptBudgetaryBudgetCrossOrganiza!$A$2:$M$1097,4,FALSE),"0")</f>
        <v>0</v>
      </c>
      <c r="I112" s="193">
        <f>IFERROR(VLOOKUP(B112,[5]rptBudgetaryBudgetCrossOrganiza!$A$2:$M$1097,6,FALSE),"0")</f>
        <v>0</v>
      </c>
      <c r="J112" s="193"/>
      <c r="K112" s="193"/>
      <c r="L112" s="193"/>
      <c r="M112" s="193">
        <f>IFERROR(VLOOKUP(B112,[5]rptBudgetaryBudgetCrossOrganiza!$A$2:$M$1097,9,FALSE),"0")</f>
        <v>0</v>
      </c>
      <c r="N112" s="193">
        <v>0</v>
      </c>
      <c r="O112" s="193">
        <f t="shared" si="20"/>
        <v>0</v>
      </c>
      <c r="Q112" s="169">
        <v>0</v>
      </c>
      <c r="R112" s="169">
        <v>0</v>
      </c>
      <c r="S112" s="169"/>
      <c r="T112" s="169"/>
      <c r="U112" s="169"/>
      <c r="V112" s="169">
        <v>0</v>
      </c>
      <c r="W112" s="194">
        <v>0</v>
      </c>
      <c r="X112" s="194">
        <f>W112-R112</f>
        <v>0</v>
      </c>
      <c r="Z112" s="171">
        <v>0</v>
      </c>
      <c r="AA112" s="171">
        <v>0</v>
      </c>
      <c r="AB112" s="171"/>
      <c r="AC112" s="171"/>
      <c r="AD112" s="171"/>
      <c r="AE112" s="171">
        <v>0</v>
      </c>
      <c r="AF112" s="195">
        <v>0</v>
      </c>
      <c r="AG112" s="195">
        <f t="shared" si="22"/>
        <v>0</v>
      </c>
      <c r="AI112" s="173">
        <f>IFERROR(VLOOKUP(B112,[3]rptBudgetaryBudgetCrossOrganiza!$A$1:$K$607,4,FALSE),"0")</f>
        <v>0</v>
      </c>
      <c r="AJ112" s="173">
        <f>IFERROR(VLOOKUP(B112,[3]rptBudgetaryBudgetCrossOrganiza!$A$1:$K$607,6,FALSE),"0")</f>
        <v>0</v>
      </c>
      <c r="AK112" s="196">
        <f t="shared" si="19"/>
        <v>0</v>
      </c>
      <c r="AL112" s="196">
        <f>IFERROR(VLOOKUP(B112,[4]rptBudgetaryBudgetCrossOrganiza!$A$10385:$O$11376,13,FALSE),"0")</f>
        <v>0</v>
      </c>
      <c r="AM112" s="196"/>
      <c r="AN112" s="196"/>
      <c r="AO112" s="196"/>
      <c r="AP112" s="196"/>
      <c r="AQ112" s="196">
        <f t="shared" si="23"/>
        <v>0</v>
      </c>
      <c r="AS112" s="194"/>
      <c r="AT112" s="194"/>
      <c r="AU112" s="194"/>
      <c r="AV112" s="194"/>
      <c r="AW112" s="194"/>
      <c r="AX112" s="194"/>
      <c r="AY112" s="194"/>
      <c r="AZ112" s="194">
        <f>AY112-AT112</f>
        <v>0</v>
      </c>
    </row>
    <row r="113" spans="1:52" x14ac:dyDescent="0.2">
      <c r="A113" s="197">
        <v>4</v>
      </c>
      <c r="B113" s="141" t="s">
        <v>337</v>
      </c>
      <c r="C113" s="149" t="str">
        <f t="shared" si="15"/>
        <v>07</v>
      </c>
      <c r="D113" s="149" t="str">
        <f t="shared" si="16"/>
        <v>00</v>
      </c>
      <c r="E113" s="147" t="str">
        <f t="shared" si="17"/>
        <v>170</v>
      </c>
      <c r="F113" s="129" t="str">
        <f t="shared" si="18"/>
        <v>5100.04</v>
      </c>
      <c r="G113" s="141" t="s">
        <v>248</v>
      </c>
      <c r="H113" s="193">
        <f>IFERROR(VLOOKUP(B113,[5]rptBudgetaryBudgetCrossOrganiza!$A$2:$M$1097,4,FALSE),"0")</f>
        <v>0</v>
      </c>
      <c r="I113" s="193">
        <f>IFERROR(VLOOKUP(B113,[5]rptBudgetaryBudgetCrossOrganiza!$A$2:$M$1097,6,FALSE),"0")</f>
        <v>0</v>
      </c>
      <c r="J113" s="193"/>
      <c r="K113" s="193"/>
      <c r="L113" s="193"/>
      <c r="M113" s="193">
        <f>IFERROR(VLOOKUP(B113,[5]rptBudgetaryBudgetCrossOrganiza!$A$2:$M$1097,9,FALSE),"0")</f>
        <v>0</v>
      </c>
      <c r="N113" s="193">
        <v>0</v>
      </c>
      <c r="O113" s="193"/>
      <c r="Q113" s="169">
        <v>0</v>
      </c>
      <c r="R113" s="169">
        <v>0</v>
      </c>
      <c r="S113" s="169"/>
      <c r="T113" s="169"/>
      <c r="U113" s="169"/>
      <c r="V113" s="169">
        <v>0</v>
      </c>
      <c r="W113" s="194">
        <v>0</v>
      </c>
      <c r="X113" s="194"/>
      <c r="Z113" s="171">
        <v>0</v>
      </c>
      <c r="AA113" s="171">
        <v>0</v>
      </c>
      <c r="AB113" s="171"/>
      <c r="AC113" s="171"/>
      <c r="AD113" s="171"/>
      <c r="AE113" s="171">
        <v>0</v>
      </c>
      <c r="AF113" s="195">
        <v>0</v>
      </c>
      <c r="AG113" s="195"/>
      <c r="AI113" s="173">
        <f>IFERROR(VLOOKUP(B113,[3]rptBudgetaryBudgetCrossOrganiza!$A$1:$K$607,4,FALSE),"0")</f>
        <v>0</v>
      </c>
      <c r="AJ113" s="173">
        <f>IFERROR(VLOOKUP(B113,[3]rptBudgetaryBudgetCrossOrganiza!$A$1:$K$607,6,FALSE),"0")</f>
        <v>0</v>
      </c>
      <c r="AK113" s="196">
        <f t="shared" si="19"/>
        <v>0</v>
      </c>
      <c r="AL113" s="196">
        <f>IFERROR(VLOOKUP(B113,[4]rptBudgetaryBudgetCrossOrganiza!$A$10385:$O$11376,13,FALSE),"0")</f>
        <v>0</v>
      </c>
      <c r="AM113" s="196"/>
      <c r="AN113" s="196"/>
      <c r="AO113" s="196"/>
      <c r="AP113" s="196"/>
      <c r="AQ113" s="196"/>
      <c r="AS113" s="194"/>
      <c r="AT113" s="194"/>
      <c r="AU113" s="194"/>
      <c r="AV113" s="194"/>
      <c r="AW113" s="194"/>
      <c r="AX113" s="194"/>
      <c r="AY113" s="194"/>
      <c r="AZ113" s="194"/>
    </row>
    <row r="114" spans="1:52" x14ac:dyDescent="0.2">
      <c r="A114" s="197">
        <v>4</v>
      </c>
      <c r="B114" s="141" t="s">
        <v>338</v>
      </c>
      <c r="C114" s="149" t="str">
        <f t="shared" si="15"/>
        <v>07</v>
      </c>
      <c r="D114" s="149" t="str">
        <f t="shared" si="16"/>
        <v>00</v>
      </c>
      <c r="E114" s="147" t="str">
        <f t="shared" si="17"/>
        <v>170</v>
      </c>
      <c r="F114" s="129" t="str">
        <f t="shared" si="18"/>
        <v>5100.05</v>
      </c>
      <c r="G114" s="141" t="s">
        <v>250</v>
      </c>
      <c r="H114" s="193">
        <f>IFERROR(VLOOKUP(B114,[5]rptBudgetaryBudgetCrossOrganiza!$A$2:$M$1097,4,FALSE),"0")</f>
        <v>0</v>
      </c>
      <c r="I114" s="193">
        <f>IFERROR(VLOOKUP(B114,[5]rptBudgetaryBudgetCrossOrganiza!$A$2:$M$1097,6,FALSE),"0")</f>
        <v>0</v>
      </c>
      <c r="J114" s="193"/>
      <c r="K114" s="193"/>
      <c r="L114" s="193"/>
      <c r="M114" s="193">
        <f>IFERROR(VLOOKUP(B114,[5]rptBudgetaryBudgetCrossOrganiza!$A$2:$M$1097,9,FALSE),"0")</f>
        <v>0</v>
      </c>
      <c r="N114" s="193">
        <v>0</v>
      </c>
      <c r="O114" s="193"/>
      <c r="Q114" s="169">
        <v>0</v>
      </c>
      <c r="R114" s="169">
        <v>0</v>
      </c>
      <c r="S114" s="169"/>
      <c r="T114" s="169"/>
      <c r="U114" s="169"/>
      <c r="V114" s="169">
        <v>0</v>
      </c>
      <c r="W114" s="194">
        <v>0</v>
      </c>
      <c r="X114" s="194"/>
      <c r="Z114" s="171">
        <v>0</v>
      </c>
      <c r="AA114" s="171">
        <v>0</v>
      </c>
      <c r="AB114" s="171"/>
      <c r="AC114" s="171"/>
      <c r="AD114" s="171"/>
      <c r="AE114" s="171">
        <v>0</v>
      </c>
      <c r="AF114" s="195">
        <v>0</v>
      </c>
      <c r="AG114" s="195"/>
      <c r="AI114" s="173">
        <f>IFERROR(VLOOKUP(B114,[3]rptBudgetaryBudgetCrossOrganiza!$A$1:$K$607,4,FALSE),"0")</f>
        <v>0</v>
      </c>
      <c r="AJ114" s="173">
        <f>IFERROR(VLOOKUP(B114,[3]rptBudgetaryBudgetCrossOrganiza!$A$1:$K$607,6,FALSE),"0")</f>
        <v>0</v>
      </c>
      <c r="AK114" s="196">
        <f t="shared" si="19"/>
        <v>0</v>
      </c>
      <c r="AL114" s="196">
        <f>IFERROR(VLOOKUP(B114,[4]rptBudgetaryBudgetCrossOrganiza!$A$10385:$O$11376,13,FALSE),"0")</f>
        <v>0</v>
      </c>
      <c r="AM114" s="196"/>
      <c r="AN114" s="196"/>
      <c r="AO114" s="196"/>
      <c r="AP114" s="196"/>
      <c r="AQ114" s="196"/>
      <c r="AS114" s="194"/>
      <c r="AT114" s="194"/>
      <c r="AU114" s="194"/>
      <c r="AV114" s="194"/>
      <c r="AW114" s="194"/>
      <c r="AX114" s="194"/>
      <c r="AY114" s="194"/>
      <c r="AZ114" s="194"/>
    </row>
    <row r="115" spans="1:52" x14ac:dyDescent="0.2">
      <c r="A115" s="197">
        <v>4</v>
      </c>
      <c r="B115" s="141" t="s">
        <v>339</v>
      </c>
      <c r="C115" s="149" t="str">
        <f t="shared" si="15"/>
        <v>07</v>
      </c>
      <c r="D115" s="149" t="str">
        <f t="shared" si="16"/>
        <v>00</v>
      </c>
      <c r="E115" s="147" t="str">
        <f t="shared" si="17"/>
        <v>170</v>
      </c>
      <c r="F115" s="129" t="str">
        <f t="shared" si="18"/>
        <v>5100.06</v>
      </c>
      <c r="G115" s="141" t="s">
        <v>252</v>
      </c>
      <c r="H115" s="193">
        <f>IFERROR(VLOOKUP(B115,[5]rptBudgetaryBudgetCrossOrganiza!$A$2:$M$1097,4,FALSE),"0")</f>
        <v>0</v>
      </c>
      <c r="I115" s="193">
        <f>IFERROR(VLOOKUP(B115,[5]rptBudgetaryBudgetCrossOrganiza!$A$2:$M$1097,6,FALSE),"0")</f>
        <v>0</v>
      </c>
      <c r="J115" s="193"/>
      <c r="K115" s="193"/>
      <c r="L115" s="193"/>
      <c r="M115" s="193">
        <f>IFERROR(VLOOKUP(B115,[5]rptBudgetaryBudgetCrossOrganiza!$A$2:$M$1097,9,FALSE),"0")</f>
        <v>0</v>
      </c>
      <c r="N115" s="193">
        <v>0</v>
      </c>
      <c r="O115" s="193"/>
      <c r="Q115" s="169">
        <v>0</v>
      </c>
      <c r="R115" s="169">
        <v>0</v>
      </c>
      <c r="S115" s="169"/>
      <c r="T115" s="169"/>
      <c r="U115" s="169"/>
      <c r="V115" s="169">
        <v>0</v>
      </c>
      <c r="W115" s="194">
        <v>0</v>
      </c>
      <c r="X115" s="194"/>
      <c r="Z115" s="171">
        <v>0</v>
      </c>
      <c r="AA115" s="171">
        <v>0</v>
      </c>
      <c r="AB115" s="171"/>
      <c r="AC115" s="171"/>
      <c r="AD115" s="171"/>
      <c r="AE115" s="171">
        <v>0</v>
      </c>
      <c r="AF115" s="195">
        <v>0</v>
      </c>
      <c r="AG115" s="195"/>
      <c r="AI115" s="173">
        <f>IFERROR(VLOOKUP(B115,[3]rptBudgetaryBudgetCrossOrganiza!$A$1:$K$607,4,FALSE),"0")</f>
        <v>0</v>
      </c>
      <c r="AJ115" s="173">
        <f>IFERROR(VLOOKUP(B115,[3]rptBudgetaryBudgetCrossOrganiza!$A$1:$K$607,6,FALSE),"0")</f>
        <v>0</v>
      </c>
      <c r="AK115" s="196">
        <f t="shared" si="19"/>
        <v>0</v>
      </c>
      <c r="AL115" s="196">
        <f>IFERROR(VLOOKUP(B115,[4]rptBudgetaryBudgetCrossOrganiza!$A$10385:$O$11376,13,FALSE),"0")</f>
        <v>0</v>
      </c>
      <c r="AM115" s="196"/>
      <c r="AN115" s="196"/>
      <c r="AO115" s="196"/>
      <c r="AP115" s="196"/>
      <c r="AQ115" s="196"/>
      <c r="AS115" s="194"/>
      <c r="AT115" s="194"/>
      <c r="AU115" s="194"/>
      <c r="AV115" s="194"/>
      <c r="AW115" s="194"/>
      <c r="AX115" s="194"/>
      <c r="AY115" s="194"/>
      <c r="AZ115" s="194"/>
    </row>
    <row r="116" spans="1:52" x14ac:dyDescent="0.2">
      <c r="A116" s="197">
        <v>4</v>
      </c>
      <c r="B116" s="141" t="s">
        <v>340</v>
      </c>
      <c r="C116" s="149" t="str">
        <f t="shared" si="15"/>
        <v>07</v>
      </c>
      <c r="D116" s="149" t="str">
        <f t="shared" si="16"/>
        <v>00</v>
      </c>
      <c r="E116" s="147" t="str">
        <f t="shared" si="17"/>
        <v>170</v>
      </c>
      <c r="F116" s="129" t="str">
        <f t="shared" si="18"/>
        <v>5100.07</v>
      </c>
      <c r="G116" s="141" t="s">
        <v>254</v>
      </c>
      <c r="H116" s="193">
        <f>IFERROR(VLOOKUP(B116,[5]rptBudgetaryBudgetCrossOrganiza!$A$2:$M$1097,4,FALSE),"0")</f>
        <v>0</v>
      </c>
      <c r="I116" s="193">
        <f>IFERROR(VLOOKUP(B116,[5]rptBudgetaryBudgetCrossOrganiza!$A$2:$M$1097,6,FALSE),"0")</f>
        <v>0</v>
      </c>
      <c r="J116" s="193"/>
      <c r="K116" s="193"/>
      <c r="L116" s="193"/>
      <c r="M116" s="193">
        <f>IFERROR(VLOOKUP(B116,[5]rptBudgetaryBudgetCrossOrganiza!$A$2:$M$1097,9,FALSE),"0")</f>
        <v>0</v>
      </c>
      <c r="N116" s="193">
        <v>0</v>
      </c>
      <c r="O116" s="193"/>
      <c r="Q116" s="169">
        <v>0</v>
      </c>
      <c r="R116" s="169">
        <v>0</v>
      </c>
      <c r="S116" s="169"/>
      <c r="T116" s="169"/>
      <c r="U116" s="169"/>
      <c r="V116" s="169">
        <v>0</v>
      </c>
      <c r="W116" s="194">
        <v>0</v>
      </c>
      <c r="X116" s="194"/>
      <c r="Z116" s="171">
        <v>0</v>
      </c>
      <c r="AA116" s="171">
        <v>0</v>
      </c>
      <c r="AB116" s="171"/>
      <c r="AC116" s="171"/>
      <c r="AD116" s="171"/>
      <c r="AE116" s="171">
        <v>0</v>
      </c>
      <c r="AF116" s="195">
        <v>0</v>
      </c>
      <c r="AG116" s="195"/>
      <c r="AI116" s="173">
        <f>IFERROR(VLOOKUP(B116,[3]rptBudgetaryBudgetCrossOrganiza!$A$1:$K$607,4,FALSE),"0")</f>
        <v>0</v>
      </c>
      <c r="AJ116" s="173">
        <f>IFERROR(VLOOKUP(B116,[3]rptBudgetaryBudgetCrossOrganiza!$A$1:$K$607,6,FALSE),"0")</f>
        <v>0</v>
      </c>
      <c r="AK116" s="196">
        <f t="shared" si="19"/>
        <v>0</v>
      </c>
      <c r="AL116" s="196">
        <f>IFERROR(VLOOKUP(B116,[4]rptBudgetaryBudgetCrossOrganiza!$A$10385:$O$11376,13,FALSE),"0")</f>
        <v>0</v>
      </c>
      <c r="AM116" s="196"/>
      <c r="AN116" s="196"/>
      <c r="AO116" s="196"/>
      <c r="AP116" s="196"/>
      <c r="AQ116" s="196"/>
      <c r="AS116" s="194"/>
      <c r="AT116" s="194"/>
      <c r="AU116" s="194"/>
      <c r="AV116" s="194"/>
      <c r="AW116" s="194"/>
      <c r="AX116" s="194"/>
      <c r="AY116" s="194"/>
      <c r="AZ116" s="194"/>
    </row>
    <row r="117" spans="1:52" x14ac:dyDescent="0.2">
      <c r="A117" s="197">
        <v>4</v>
      </c>
      <c r="B117" s="141" t="s">
        <v>341</v>
      </c>
      <c r="C117" s="149" t="str">
        <f t="shared" si="15"/>
        <v>07</v>
      </c>
      <c r="D117" s="149" t="str">
        <f t="shared" si="16"/>
        <v>00</v>
      </c>
      <c r="E117" s="147" t="str">
        <f t="shared" si="17"/>
        <v>170</v>
      </c>
      <c r="F117" s="129" t="str">
        <f t="shared" si="18"/>
        <v>5100.08</v>
      </c>
      <c r="G117" s="141" t="s">
        <v>256</v>
      </c>
      <c r="H117" s="193">
        <f>IFERROR(VLOOKUP(B117,[5]rptBudgetaryBudgetCrossOrganiza!$A$2:$M$1097,4,FALSE),"0")</f>
        <v>0</v>
      </c>
      <c r="I117" s="193">
        <f>IFERROR(VLOOKUP(B117,[5]rptBudgetaryBudgetCrossOrganiza!$A$2:$M$1097,6,FALSE),"0")</f>
        <v>0</v>
      </c>
      <c r="J117" s="193"/>
      <c r="K117" s="193"/>
      <c r="L117" s="193"/>
      <c r="M117" s="193">
        <f>IFERROR(VLOOKUP(B117,[5]rptBudgetaryBudgetCrossOrganiza!$A$2:$M$1097,9,FALSE),"0")</f>
        <v>0</v>
      </c>
      <c r="N117" s="193">
        <v>0</v>
      </c>
      <c r="O117" s="193"/>
      <c r="Q117" s="169">
        <v>0</v>
      </c>
      <c r="R117" s="169">
        <v>0</v>
      </c>
      <c r="S117" s="169"/>
      <c r="T117" s="169"/>
      <c r="U117" s="169"/>
      <c r="V117" s="169">
        <v>0</v>
      </c>
      <c r="W117" s="194">
        <v>0</v>
      </c>
      <c r="X117" s="194"/>
      <c r="Z117" s="171">
        <v>0</v>
      </c>
      <c r="AA117" s="171">
        <v>0</v>
      </c>
      <c r="AB117" s="171"/>
      <c r="AC117" s="171"/>
      <c r="AD117" s="171"/>
      <c r="AE117" s="171">
        <v>0</v>
      </c>
      <c r="AF117" s="195">
        <v>0</v>
      </c>
      <c r="AG117" s="195"/>
      <c r="AI117" s="173">
        <f>IFERROR(VLOOKUP(B117,[3]rptBudgetaryBudgetCrossOrganiza!$A$1:$K$607,4,FALSE),"0")</f>
        <v>0</v>
      </c>
      <c r="AJ117" s="173">
        <f>IFERROR(VLOOKUP(B117,[3]rptBudgetaryBudgetCrossOrganiza!$A$1:$K$607,6,FALSE),"0")</f>
        <v>0</v>
      </c>
      <c r="AK117" s="196">
        <f t="shared" si="19"/>
        <v>0</v>
      </c>
      <c r="AL117" s="196">
        <f>IFERROR(VLOOKUP(B117,[4]rptBudgetaryBudgetCrossOrganiza!$A$10385:$O$11376,13,FALSE),"0")</f>
        <v>0</v>
      </c>
      <c r="AM117" s="196"/>
      <c r="AN117" s="196"/>
      <c r="AO117" s="196"/>
      <c r="AP117" s="196"/>
      <c r="AQ117" s="196"/>
      <c r="AS117" s="194"/>
      <c r="AT117" s="194"/>
      <c r="AU117" s="194"/>
      <c r="AV117" s="194"/>
      <c r="AW117" s="194"/>
      <c r="AX117" s="194"/>
      <c r="AY117" s="194"/>
      <c r="AZ117" s="194"/>
    </row>
    <row r="118" spans="1:52" x14ac:dyDescent="0.2">
      <c r="A118" s="197">
        <v>4</v>
      </c>
      <c r="B118" s="141" t="s">
        <v>342</v>
      </c>
      <c r="C118" s="149" t="str">
        <f t="shared" si="15"/>
        <v>07</v>
      </c>
      <c r="D118" s="149" t="str">
        <f t="shared" si="16"/>
        <v>00</v>
      </c>
      <c r="E118" s="147" t="str">
        <f t="shared" si="17"/>
        <v>170</v>
      </c>
      <c r="F118" s="129" t="str">
        <f t="shared" si="18"/>
        <v>5100.09</v>
      </c>
      <c r="G118" s="141" t="s">
        <v>258</v>
      </c>
      <c r="H118" s="193">
        <f>IFERROR(VLOOKUP(B118,[5]rptBudgetaryBudgetCrossOrganiza!$A$2:$M$1097,4,FALSE),"0")</f>
        <v>0</v>
      </c>
      <c r="I118" s="193">
        <f>IFERROR(VLOOKUP(B118,[5]rptBudgetaryBudgetCrossOrganiza!$A$2:$M$1097,6,FALSE),"0")</f>
        <v>0</v>
      </c>
      <c r="J118" s="193"/>
      <c r="K118" s="193"/>
      <c r="L118" s="193"/>
      <c r="M118" s="193">
        <f>IFERROR(VLOOKUP(B118,[5]rptBudgetaryBudgetCrossOrganiza!$A$2:$M$1097,9,FALSE),"0")</f>
        <v>0</v>
      </c>
      <c r="N118" s="193">
        <v>0</v>
      </c>
      <c r="O118" s="193"/>
      <c r="Q118" s="169">
        <v>0</v>
      </c>
      <c r="R118" s="169">
        <v>0</v>
      </c>
      <c r="S118" s="169"/>
      <c r="T118" s="169"/>
      <c r="U118" s="169"/>
      <c r="V118" s="169">
        <v>0</v>
      </c>
      <c r="W118" s="194">
        <v>0</v>
      </c>
      <c r="X118" s="194"/>
      <c r="Z118" s="171">
        <v>0</v>
      </c>
      <c r="AA118" s="171">
        <v>0</v>
      </c>
      <c r="AB118" s="171"/>
      <c r="AC118" s="171"/>
      <c r="AD118" s="171"/>
      <c r="AE118" s="171">
        <v>0</v>
      </c>
      <c r="AF118" s="195">
        <v>0</v>
      </c>
      <c r="AG118" s="195"/>
      <c r="AI118" s="173">
        <f>IFERROR(VLOOKUP(B118,[3]rptBudgetaryBudgetCrossOrganiza!$A$1:$K$607,4,FALSE),"0")</f>
        <v>0</v>
      </c>
      <c r="AJ118" s="173">
        <f>IFERROR(VLOOKUP(B118,[3]rptBudgetaryBudgetCrossOrganiza!$A$1:$K$607,6,FALSE),"0")</f>
        <v>0</v>
      </c>
      <c r="AK118" s="196">
        <f t="shared" si="19"/>
        <v>0</v>
      </c>
      <c r="AL118" s="196">
        <f>IFERROR(VLOOKUP(B118,[4]rptBudgetaryBudgetCrossOrganiza!$A$10385:$O$11376,13,FALSE),"0")</f>
        <v>0</v>
      </c>
      <c r="AM118" s="196"/>
      <c r="AN118" s="196"/>
      <c r="AO118" s="196"/>
      <c r="AP118" s="196"/>
      <c r="AQ118" s="196"/>
      <c r="AS118" s="194"/>
      <c r="AT118" s="194"/>
      <c r="AU118" s="194"/>
      <c r="AV118" s="194"/>
      <c r="AW118" s="194"/>
      <c r="AX118" s="194"/>
      <c r="AY118" s="194"/>
      <c r="AZ118" s="194"/>
    </row>
    <row r="119" spans="1:52" x14ac:dyDescent="0.2">
      <c r="A119" s="197">
        <v>4</v>
      </c>
      <c r="B119" s="141" t="s">
        <v>343</v>
      </c>
      <c r="C119" s="149" t="str">
        <f t="shared" si="15"/>
        <v>07</v>
      </c>
      <c r="D119" s="149" t="str">
        <f t="shared" si="16"/>
        <v>00</v>
      </c>
      <c r="E119" s="147" t="str">
        <f t="shared" si="17"/>
        <v>170</v>
      </c>
      <c r="F119" s="129" t="str">
        <f t="shared" si="18"/>
        <v>5100.10</v>
      </c>
      <c r="G119" s="141" t="s">
        <v>260</v>
      </c>
      <c r="H119" s="193">
        <f>IFERROR(VLOOKUP(B119,[5]rptBudgetaryBudgetCrossOrganiza!$A$2:$M$1097,4,FALSE),"0")</f>
        <v>0</v>
      </c>
      <c r="I119" s="193">
        <f>IFERROR(VLOOKUP(B119,[5]rptBudgetaryBudgetCrossOrganiza!$A$2:$M$1097,6,FALSE),"0")</f>
        <v>0</v>
      </c>
      <c r="J119" s="193"/>
      <c r="K119" s="193"/>
      <c r="L119" s="193"/>
      <c r="M119" s="193">
        <f>IFERROR(VLOOKUP(B119,[5]rptBudgetaryBudgetCrossOrganiza!$A$2:$M$1097,9,FALSE),"0")</f>
        <v>0</v>
      </c>
      <c r="N119" s="193">
        <v>0</v>
      </c>
      <c r="O119" s="193"/>
      <c r="Q119" s="169">
        <v>0</v>
      </c>
      <c r="R119" s="169">
        <v>0</v>
      </c>
      <c r="S119" s="169"/>
      <c r="T119" s="169"/>
      <c r="U119" s="169"/>
      <c r="V119" s="169">
        <v>0</v>
      </c>
      <c r="W119" s="194">
        <v>0</v>
      </c>
      <c r="X119" s="194"/>
      <c r="Z119" s="171">
        <v>0</v>
      </c>
      <c r="AA119" s="171">
        <v>0</v>
      </c>
      <c r="AB119" s="171"/>
      <c r="AC119" s="171"/>
      <c r="AD119" s="171"/>
      <c r="AE119" s="171">
        <v>0</v>
      </c>
      <c r="AF119" s="195">
        <v>0</v>
      </c>
      <c r="AG119" s="195"/>
      <c r="AI119" s="173">
        <f>IFERROR(VLOOKUP(B119,[3]rptBudgetaryBudgetCrossOrganiza!$A$1:$K$607,4,FALSE),"0")</f>
        <v>0</v>
      </c>
      <c r="AJ119" s="173">
        <f>IFERROR(VLOOKUP(B119,[3]rptBudgetaryBudgetCrossOrganiza!$A$1:$K$607,6,FALSE),"0")</f>
        <v>0</v>
      </c>
      <c r="AK119" s="196">
        <f t="shared" si="19"/>
        <v>0</v>
      </c>
      <c r="AL119" s="196">
        <f>IFERROR(VLOOKUP(B119,[4]rptBudgetaryBudgetCrossOrganiza!$A$10385:$O$11376,13,FALSE),"0")</f>
        <v>0</v>
      </c>
      <c r="AM119" s="196"/>
      <c r="AN119" s="196"/>
      <c r="AO119" s="196"/>
      <c r="AP119" s="196"/>
      <c r="AQ119" s="196"/>
      <c r="AS119" s="194"/>
      <c r="AT119" s="194"/>
      <c r="AU119" s="194"/>
      <c r="AV119" s="194"/>
      <c r="AW119" s="194"/>
      <c r="AX119" s="194"/>
      <c r="AY119" s="194"/>
      <c r="AZ119" s="194"/>
    </row>
    <row r="120" spans="1:52" x14ac:dyDescent="0.2">
      <c r="A120" s="197">
        <v>4</v>
      </c>
      <c r="B120" s="141" t="s">
        <v>344</v>
      </c>
      <c r="C120" s="149" t="str">
        <f t="shared" si="15"/>
        <v>07</v>
      </c>
      <c r="D120" s="149" t="str">
        <f t="shared" si="16"/>
        <v>00</v>
      </c>
      <c r="E120" s="147" t="str">
        <f t="shared" si="17"/>
        <v>170</v>
      </c>
      <c r="F120" s="129" t="str">
        <f t="shared" si="18"/>
        <v>5100.11</v>
      </c>
      <c r="G120" s="141" t="s">
        <v>262</v>
      </c>
      <c r="H120" s="193">
        <f>IFERROR(VLOOKUP(B120,[5]rptBudgetaryBudgetCrossOrganiza!$A$2:$M$1097,4,FALSE),"0")</f>
        <v>0</v>
      </c>
      <c r="I120" s="193">
        <f>IFERROR(VLOOKUP(B120,[5]rptBudgetaryBudgetCrossOrganiza!$A$2:$M$1097,6,FALSE),"0")</f>
        <v>0</v>
      </c>
      <c r="J120" s="193"/>
      <c r="K120" s="193"/>
      <c r="L120" s="193"/>
      <c r="M120" s="193">
        <f>IFERROR(VLOOKUP(B120,[5]rptBudgetaryBudgetCrossOrganiza!$A$2:$M$1097,9,FALSE),"0")</f>
        <v>0</v>
      </c>
      <c r="N120" s="193">
        <v>0</v>
      </c>
      <c r="O120" s="193"/>
      <c r="Q120" s="169">
        <v>0</v>
      </c>
      <c r="R120" s="169">
        <v>0</v>
      </c>
      <c r="S120" s="169"/>
      <c r="T120" s="169"/>
      <c r="U120" s="169"/>
      <c r="V120" s="169">
        <v>0</v>
      </c>
      <c r="W120" s="194">
        <v>0</v>
      </c>
      <c r="X120" s="194"/>
      <c r="Z120" s="171">
        <v>0</v>
      </c>
      <c r="AA120" s="171">
        <v>0</v>
      </c>
      <c r="AB120" s="171"/>
      <c r="AC120" s="171"/>
      <c r="AD120" s="171"/>
      <c r="AE120" s="171">
        <v>0</v>
      </c>
      <c r="AF120" s="195">
        <v>0</v>
      </c>
      <c r="AG120" s="195"/>
      <c r="AI120" s="173">
        <f>IFERROR(VLOOKUP(B120,[3]rptBudgetaryBudgetCrossOrganiza!$A$1:$K$607,4,FALSE),"0")</f>
        <v>0</v>
      </c>
      <c r="AJ120" s="173">
        <f>IFERROR(VLOOKUP(B120,[3]rptBudgetaryBudgetCrossOrganiza!$A$1:$K$607,6,FALSE),"0")</f>
        <v>0</v>
      </c>
      <c r="AK120" s="196">
        <f t="shared" si="19"/>
        <v>0</v>
      </c>
      <c r="AL120" s="196">
        <f>IFERROR(VLOOKUP(B120,[4]rptBudgetaryBudgetCrossOrganiza!$A$10385:$O$11376,13,FALSE),"0")</f>
        <v>0</v>
      </c>
      <c r="AM120" s="196"/>
      <c r="AN120" s="196"/>
      <c r="AO120" s="196"/>
      <c r="AP120" s="196"/>
      <c r="AQ120" s="196"/>
      <c r="AS120" s="194"/>
      <c r="AT120" s="194"/>
      <c r="AU120" s="194"/>
      <c r="AV120" s="194"/>
      <c r="AW120" s="194"/>
      <c r="AX120" s="194"/>
      <c r="AY120" s="194"/>
      <c r="AZ120" s="194"/>
    </row>
    <row r="121" spans="1:52" x14ac:dyDescent="0.2">
      <c r="A121" s="197">
        <v>4</v>
      </c>
      <c r="B121" s="141" t="s">
        <v>345</v>
      </c>
      <c r="C121" s="149" t="str">
        <f t="shared" si="15"/>
        <v>07</v>
      </c>
      <c r="D121" s="149" t="str">
        <f t="shared" si="16"/>
        <v>00</v>
      </c>
      <c r="E121" s="147" t="str">
        <f t="shared" si="17"/>
        <v>170</v>
      </c>
      <c r="F121" s="129" t="str">
        <f t="shared" si="18"/>
        <v>5100.12</v>
      </c>
      <c r="G121" s="141" t="s">
        <v>264</v>
      </c>
      <c r="H121" s="193">
        <f>IFERROR(VLOOKUP(B121,[5]rptBudgetaryBudgetCrossOrganiza!$A$2:$M$1097,4,FALSE),"0")</f>
        <v>0</v>
      </c>
      <c r="I121" s="193">
        <f>IFERROR(VLOOKUP(B121,[5]rptBudgetaryBudgetCrossOrganiza!$A$2:$M$1097,6,FALSE),"0")</f>
        <v>0</v>
      </c>
      <c r="J121" s="193"/>
      <c r="K121" s="193"/>
      <c r="L121" s="193"/>
      <c r="M121" s="193">
        <f>IFERROR(VLOOKUP(B121,[5]rptBudgetaryBudgetCrossOrganiza!$A$2:$M$1097,9,FALSE),"0")</f>
        <v>0</v>
      </c>
      <c r="N121" s="193">
        <v>0</v>
      </c>
      <c r="O121" s="193"/>
      <c r="Q121" s="169">
        <v>0</v>
      </c>
      <c r="R121" s="169">
        <v>0</v>
      </c>
      <c r="S121" s="169"/>
      <c r="T121" s="169"/>
      <c r="U121" s="169"/>
      <c r="V121" s="169">
        <v>0</v>
      </c>
      <c r="W121" s="194">
        <v>0</v>
      </c>
      <c r="X121" s="194"/>
      <c r="Z121" s="171">
        <v>0</v>
      </c>
      <c r="AA121" s="171">
        <v>0</v>
      </c>
      <c r="AB121" s="171"/>
      <c r="AC121" s="171"/>
      <c r="AD121" s="171"/>
      <c r="AE121" s="171">
        <v>0</v>
      </c>
      <c r="AF121" s="195">
        <v>0</v>
      </c>
      <c r="AG121" s="195"/>
      <c r="AI121" s="173">
        <f>IFERROR(VLOOKUP(B121,[3]rptBudgetaryBudgetCrossOrganiza!$A$1:$K$607,4,FALSE),"0")</f>
        <v>0</v>
      </c>
      <c r="AJ121" s="173">
        <f>IFERROR(VLOOKUP(B121,[3]rptBudgetaryBudgetCrossOrganiza!$A$1:$K$607,6,FALSE),"0")</f>
        <v>0</v>
      </c>
      <c r="AK121" s="196">
        <f t="shared" si="19"/>
        <v>0</v>
      </c>
      <c r="AL121" s="196">
        <f>IFERROR(VLOOKUP(B121,[4]rptBudgetaryBudgetCrossOrganiza!$A$10385:$O$11376,13,FALSE),"0")</f>
        <v>0</v>
      </c>
      <c r="AM121" s="196"/>
      <c r="AN121" s="196"/>
      <c r="AO121" s="196"/>
      <c r="AP121" s="196"/>
      <c r="AQ121" s="196"/>
      <c r="AS121" s="194"/>
      <c r="AT121" s="194"/>
      <c r="AU121" s="194"/>
      <c r="AV121" s="194"/>
      <c r="AW121" s="194"/>
      <c r="AX121" s="194"/>
      <c r="AY121" s="194"/>
      <c r="AZ121" s="194"/>
    </row>
    <row r="122" spans="1:52" x14ac:dyDescent="0.2">
      <c r="A122" s="197">
        <v>4</v>
      </c>
      <c r="B122" s="141" t="s">
        <v>346</v>
      </c>
      <c r="C122" s="149" t="str">
        <f t="shared" si="15"/>
        <v>07</v>
      </c>
      <c r="D122" s="149" t="str">
        <f t="shared" si="16"/>
        <v>00</v>
      </c>
      <c r="E122" s="147" t="str">
        <f t="shared" si="17"/>
        <v>170</v>
      </c>
      <c r="F122" s="129" t="str">
        <f t="shared" si="18"/>
        <v>5100.13</v>
      </c>
      <c r="G122" s="141" t="s">
        <v>266</v>
      </c>
      <c r="H122" s="193">
        <f>IFERROR(VLOOKUP(B122,[5]rptBudgetaryBudgetCrossOrganiza!$A$2:$M$1097,4,FALSE),"0")</f>
        <v>0</v>
      </c>
      <c r="I122" s="193">
        <f>IFERROR(VLOOKUP(B122,[5]rptBudgetaryBudgetCrossOrganiza!$A$2:$M$1097,6,FALSE),"0")</f>
        <v>0</v>
      </c>
      <c r="J122" s="193"/>
      <c r="K122" s="193"/>
      <c r="L122" s="193"/>
      <c r="M122" s="193">
        <f>IFERROR(VLOOKUP(B122,[5]rptBudgetaryBudgetCrossOrganiza!$A$2:$M$1097,9,FALSE),"0")</f>
        <v>0</v>
      </c>
      <c r="N122" s="193">
        <v>0</v>
      </c>
      <c r="O122" s="193"/>
      <c r="Q122" s="169">
        <v>0</v>
      </c>
      <c r="R122" s="169">
        <v>0</v>
      </c>
      <c r="S122" s="169"/>
      <c r="T122" s="169"/>
      <c r="U122" s="169"/>
      <c r="V122" s="169">
        <v>0</v>
      </c>
      <c r="W122" s="194">
        <v>0</v>
      </c>
      <c r="X122" s="194"/>
      <c r="Z122" s="171">
        <v>0</v>
      </c>
      <c r="AA122" s="171">
        <v>0</v>
      </c>
      <c r="AB122" s="171"/>
      <c r="AC122" s="171"/>
      <c r="AD122" s="171"/>
      <c r="AE122" s="171">
        <v>0</v>
      </c>
      <c r="AF122" s="195">
        <v>0</v>
      </c>
      <c r="AG122" s="195"/>
      <c r="AI122" s="173">
        <f>IFERROR(VLOOKUP(B122,[3]rptBudgetaryBudgetCrossOrganiza!$A$1:$K$607,4,FALSE),"0")</f>
        <v>0</v>
      </c>
      <c r="AJ122" s="173">
        <f>IFERROR(VLOOKUP(B122,[3]rptBudgetaryBudgetCrossOrganiza!$A$1:$K$607,6,FALSE),"0")</f>
        <v>0</v>
      </c>
      <c r="AK122" s="196">
        <f t="shared" si="19"/>
        <v>0</v>
      </c>
      <c r="AL122" s="196">
        <f>IFERROR(VLOOKUP(B122,[4]rptBudgetaryBudgetCrossOrganiza!$A$10385:$O$11376,13,FALSE),"0")</f>
        <v>0</v>
      </c>
      <c r="AM122" s="196"/>
      <c r="AN122" s="196"/>
      <c r="AO122" s="196"/>
      <c r="AP122" s="196"/>
      <c r="AQ122" s="196"/>
      <c r="AS122" s="194"/>
      <c r="AT122" s="194"/>
      <c r="AU122" s="194"/>
      <c r="AV122" s="194"/>
      <c r="AW122" s="194"/>
      <c r="AX122" s="194"/>
      <c r="AY122" s="194"/>
      <c r="AZ122" s="194"/>
    </row>
    <row r="123" spans="1:52" x14ac:dyDescent="0.2">
      <c r="A123" s="197">
        <v>4</v>
      </c>
      <c r="B123" s="141" t="s">
        <v>347</v>
      </c>
      <c r="C123" s="149" t="str">
        <f t="shared" si="15"/>
        <v>07</v>
      </c>
      <c r="D123" s="149" t="str">
        <f t="shared" si="16"/>
        <v>00</v>
      </c>
      <c r="E123" s="147" t="str">
        <f t="shared" si="17"/>
        <v>170</v>
      </c>
      <c r="F123" s="129" t="str">
        <f t="shared" si="18"/>
        <v>5100.14</v>
      </c>
      <c r="G123" s="141" t="s">
        <v>268</v>
      </c>
      <c r="H123" s="193">
        <f>IFERROR(VLOOKUP(B123,[5]rptBudgetaryBudgetCrossOrganiza!$A$2:$M$1097,4,FALSE),"0")</f>
        <v>0</v>
      </c>
      <c r="I123" s="193">
        <f>IFERROR(VLOOKUP(B123,[5]rptBudgetaryBudgetCrossOrganiza!$A$2:$M$1097,6,FALSE),"0")</f>
        <v>0</v>
      </c>
      <c r="J123" s="193"/>
      <c r="K123" s="193"/>
      <c r="L123" s="193"/>
      <c r="M123" s="193">
        <f>IFERROR(VLOOKUP(B123,[5]rptBudgetaryBudgetCrossOrganiza!$A$2:$M$1097,9,FALSE),"0")</f>
        <v>0</v>
      </c>
      <c r="N123" s="193">
        <v>0</v>
      </c>
      <c r="O123" s="193"/>
      <c r="Q123" s="169">
        <v>0</v>
      </c>
      <c r="R123" s="169">
        <v>0</v>
      </c>
      <c r="S123" s="169"/>
      <c r="T123" s="169"/>
      <c r="U123" s="169"/>
      <c r="V123" s="169">
        <v>0</v>
      </c>
      <c r="W123" s="194">
        <v>0</v>
      </c>
      <c r="X123" s="194"/>
      <c r="Z123" s="171">
        <v>0</v>
      </c>
      <c r="AA123" s="171">
        <v>0</v>
      </c>
      <c r="AB123" s="171"/>
      <c r="AC123" s="171"/>
      <c r="AD123" s="171"/>
      <c r="AE123" s="171">
        <v>0</v>
      </c>
      <c r="AF123" s="195">
        <v>0</v>
      </c>
      <c r="AG123" s="195"/>
      <c r="AI123" s="173">
        <f>IFERROR(VLOOKUP(B123,[3]rptBudgetaryBudgetCrossOrganiza!$A$1:$K$607,4,FALSE),"0")</f>
        <v>0</v>
      </c>
      <c r="AJ123" s="173">
        <f>IFERROR(VLOOKUP(B123,[3]rptBudgetaryBudgetCrossOrganiza!$A$1:$K$607,6,FALSE),"0")</f>
        <v>0</v>
      </c>
      <c r="AK123" s="196">
        <f t="shared" si="19"/>
        <v>0</v>
      </c>
      <c r="AL123" s="196">
        <f>IFERROR(VLOOKUP(B123,[4]rptBudgetaryBudgetCrossOrganiza!$A$10385:$O$11376,13,FALSE),"0")</f>
        <v>0</v>
      </c>
      <c r="AM123" s="196"/>
      <c r="AN123" s="196"/>
      <c r="AO123" s="196"/>
      <c r="AP123" s="196"/>
      <c r="AQ123" s="196"/>
      <c r="AS123" s="194"/>
      <c r="AT123" s="194"/>
      <c r="AU123" s="194"/>
      <c r="AV123" s="194"/>
      <c r="AW123" s="194"/>
      <c r="AX123" s="194"/>
      <c r="AY123" s="194"/>
      <c r="AZ123" s="194"/>
    </row>
    <row r="124" spans="1:52" x14ac:dyDescent="0.2">
      <c r="A124" s="197">
        <v>4</v>
      </c>
      <c r="B124" s="141" t="s">
        <v>348</v>
      </c>
      <c r="C124" s="149" t="str">
        <f t="shared" si="15"/>
        <v>07</v>
      </c>
      <c r="D124" s="149" t="str">
        <f t="shared" si="16"/>
        <v>00</v>
      </c>
      <c r="E124" s="147" t="str">
        <f t="shared" si="17"/>
        <v>170</v>
      </c>
      <c r="F124" s="129" t="str">
        <f t="shared" si="18"/>
        <v>5100.15</v>
      </c>
      <c r="G124" s="141" t="s">
        <v>270</v>
      </c>
      <c r="H124" s="193">
        <f>IFERROR(VLOOKUP(B124,[5]rptBudgetaryBudgetCrossOrganiza!$A$2:$M$1097,4,FALSE),"0")</f>
        <v>0</v>
      </c>
      <c r="I124" s="193">
        <f>IFERROR(VLOOKUP(B124,[5]rptBudgetaryBudgetCrossOrganiza!$A$2:$M$1097,6,FALSE),"0")</f>
        <v>0</v>
      </c>
      <c r="J124" s="193"/>
      <c r="K124" s="193"/>
      <c r="L124" s="193"/>
      <c r="M124" s="193">
        <f>IFERROR(VLOOKUP(B124,[5]rptBudgetaryBudgetCrossOrganiza!$A$2:$M$1097,9,FALSE),"0")</f>
        <v>0</v>
      </c>
      <c r="N124" s="193">
        <v>0</v>
      </c>
      <c r="O124" s="193"/>
      <c r="Q124" s="169">
        <v>0</v>
      </c>
      <c r="R124" s="169">
        <v>0</v>
      </c>
      <c r="S124" s="169"/>
      <c r="T124" s="169"/>
      <c r="U124" s="169"/>
      <c r="V124" s="169">
        <v>0</v>
      </c>
      <c r="W124" s="194">
        <v>0</v>
      </c>
      <c r="X124" s="194"/>
      <c r="Z124" s="171">
        <v>0</v>
      </c>
      <c r="AA124" s="171">
        <v>0</v>
      </c>
      <c r="AB124" s="171"/>
      <c r="AC124" s="171"/>
      <c r="AD124" s="171"/>
      <c r="AE124" s="171">
        <v>0</v>
      </c>
      <c r="AF124" s="195">
        <v>0</v>
      </c>
      <c r="AG124" s="195"/>
      <c r="AI124" s="173">
        <f>IFERROR(VLOOKUP(B124,[3]rptBudgetaryBudgetCrossOrganiza!$A$1:$K$607,4,FALSE),"0")</f>
        <v>0</v>
      </c>
      <c r="AJ124" s="173">
        <f>IFERROR(VLOOKUP(B124,[3]rptBudgetaryBudgetCrossOrganiza!$A$1:$K$607,6,FALSE),"0")</f>
        <v>0</v>
      </c>
      <c r="AK124" s="196">
        <f t="shared" si="19"/>
        <v>0</v>
      </c>
      <c r="AL124" s="196">
        <f>IFERROR(VLOOKUP(B124,[4]rptBudgetaryBudgetCrossOrganiza!$A$10385:$O$11376,13,FALSE),"0")</f>
        <v>0</v>
      </c>
      <c r="AM124" s="196"/>
      <c r="AN124" s="196"/>
      <c r="AO124" s="196"/>
      <c r="AP124" s="196"/>
      <c r="AQ124" s="196"/>
      <c r="AS124" s="194"/>
      <c r="AT124" s="194"/>
      <c r="AU124" s="194"/>
      <c r="AV124" s="194"/>
      <c r="AW124" s="194"/>
      <c r="AX124" s="194"/>
      <c r="AY124" s="194"/>
      <c r="AZ124" s="194"/>
    </row>
    <row r="125" spans="1:52" x14ac:dyDescent="0.2">
      <c r="A125" s="197">
        <v>4</v>
      </c>
      <c r="B125" s="141" t="s">
        <v>349</v>
      </c>
      <c r="C125" s="149" t="str">
        <f t="shared" si="15"/>
        <v>07</v>
      </c>
      <c r="D125" s="149" t="str">
        <f t="shared" si="16"/>
        <v>00</v>
      </c>
      <c r="E125" s="147" t="str">
        <f t="shared" si="17"/>
        <v>170</v>
      </c>
      <c r="F125" s="129" t="str">
        <f t="shared" si="18"/>
        <v>5100.16</v>
      </c>
      <c r="G125" s="141" t="s">
        <v>272</v>
      </c>
      <c r="H125" s="193">
        <f>IFERROR(VLOOKUP(B125,[5]rptBudgetaryBudgetCrossOrganiza!$A$2:$M$1097,4,FALSE),"0")</f>
        <v>0</v>
      </c>
      <c r="I125" s="193">
        <f>IFERROR(VLOOKUP(B125,[5]rptBudgetaryBudgetCrossOrganiza!$A$2:$M$1097,6,FALSE),"0")</f>
        <v>0</v>
      </c>
      <c r="J125" s="193"/>
      <c r="K125" s="193"/>
      <c r="L125" s="193"/>
      <c r="M125" s="193">
        <f>IFERROR(VLOOKUP(B125,[5]rptBudgetaryBudgetCrossOrganiza!$A$2:$M$1097,9,FALSE),"0")</f>
        <v>0</v>
      </c>
      <c r="N125" s="193">
        <v>0</v>
      </c>
      <c r="O125" s="193"/>
      <c r="Q125" s="169">
        <v>0</v>
      </c>
      <c r="R125" s="169">
        <v>0</v>
      </c>
      <c r="S125" s="169"/>
      <c r="T125" s="169"/>
      <c r="U125" s="169"/>
      <c r="V125" s="169">
        <v>0</v>
      </c>
      <c r="W125" s="194">
        <v>0</v>
      </c>
      <c r="X125" s="194"/>
      <c r="Z125" s="171">
        <v>0</v>
      </c>
      <c r="AA125" s="171">
        <v>0</v>
      </c>
      <c r="AB125" s="171"/>
      <c r="AC125" s="171"/>
      <c r="AD125" s="171"/>
      <c r="AE125" s="171">
        <v>0</v>
      </c>
      <c r="AF125" s="195">
        <v>0</v>
      </c>
      <c r="AG125" s="195"/>
      <c r="AI125" s="173">
        <f>IFERROR(VLOOKUP(B125,[3]rptBudgetaryBudgetCrossOrganiza!$A$1:$K$607,4,FALSE),"0")</f>
        <v>0</v>
      </c>
      <c r="AJ125" s="173">
        <f>IFERROR(VLOOKUP(B125,[3]rptBudgetaryBudgetCrossOrganiza!$A$1:$K$607,6,FALSE),"0")</f>
        <v>0</v>
      </c>
      <c r="AK125" s="196">
        <f t="shared" si="19"/>
        <v>0</v>
      </c>
      <c r="AL125" s="196">
        <f>IFERROR(VLOOKUP(B125,[4]rptBudgetaryBudgetCrossOrganiza!$A$10385:$O$11376,13,FALSE),"0")</f>
        <v>0</v>
      </c>
      <c r="AM125" s="196"/>
      <c r="AN125" s="196"/>
      <c r="AO125" s="196"/>
      <c r="AP125" s="196"/>
      <c r="AQ125" s="196"/>
      <c r="AS125" s="194"/>
      <c r="AT125" s="194"/>
      <c r="AU125" s="194"/>
      <c r="AV125" s="194"/>
      <c r="AW125" s="194"/>
      <c r="AX125" s="194"/>
      <c r="AY125" s="194"/>
      <c r="AZ125" s="194"/>
    </row>
    <row r="126" spans="1:52" x14ac:dyDescent="0.2">
      <c r="A126" s="197">
        <v>4</v>
      </c>
      <c r="B126" s="141" t="s">
        <v>350</v>
      </c>
      <c r="C126" s="149" t="str">
        <f t="shared" si="15"/>
        <v>11</v>
      </c>
      <c r="D126" s="149" t="str">
        <f t="shared" si="16"/>
        <v>00</v>
      </c>
      <c r="E126" s="147" t="str">
        <f t="shared" si="17"/>
        <v>250</v>
      </c>
      <c r="F126" s="129" t="str">
        <f t="shared" si="18"/>
        <v>5000.01</v>
      </c>
      <c r="G126" s="141" t="s">
        <v>214</v>
      </c>
      <c r="H126" s="193">
        <f>IFERROR(VLOOKUP(B126,[5]rptBudgetaryBudgetCrossOrganiza!$A$2:$M$1097,4,FALSE),"0")</f>
        <v>7955</v>
      </c>
      <c r="I126" s="193">
        <f>IFERROR(VLOOKUP(B126,[5]rptBudgetaryBudgetCrossOrganiza!$A$2:$M$1097,6,FALSE),"0")</f>
        <v>7955</v>
      </c>
      <c r="J126" s="193"/>
      <c r="K126" s="193"/>
      <c r="L126" s="193"/>
      <c r="M126" s="193">
        <f>IFERROR(VLOOKUP(B126,[5]rptBudgetaryBudgetCrossOrganiza!$A$2:$M$1097,9,FALSE),"0")</f>
        <v>7935.77</v>
      </c>
      <c r="N126" s="193">
        <v>7935.77</v>
      </c>
      <c r="O126" s="193"/>
      <c r="Q126" s="169">
        <v>8365</v>
      </c>
      <c r="R126" s="169">
        <v>8365</v>
      </c>
      <c r="S126" s="169"/>
      <c r="T126" s="169"/>
      <c r="U126" s="169"/>
      <c r="V126" s="169">
        <v>8315.92</v>
      </c>
      <c r="W126" s="194">
        <v>8315.92</v>
      </c>
      <c r="X126" s="194"/>
      <c r="Z126" s="171">
        <v>8460</v>
      </c>
      <c r="AA126" s="171">
        <v>8710</v>
      </c>
      <c r="AB126" s="171"/>
      <c r="AC126" s="171"/>
      <c r="AD126" s="171"/>
      <c r="AE126" s="171">
        <v>8728.91</v>
      </c>
      <c r="AF126" s="195">
        <v>8728.91</v>
      </c>
      <c r="AG126" s="195"/>
      <c r="AI126" s="173">
        <f>IFERROR(VLOOKUP(B126,[3]rptBudgetaryBudgetCrossOrganiza!$A$1:$K$607,4,FALSE),"0")</f>
        <v>8720</v>
      </c>
      <c r="AJ126" s="173">
        <f>IFERROR(VLOOKUP(B126,[3]rptBudgetaryBudgetCrossOrganiza!$A$1:$K$607,6,FALSE),"0")</f>
        <v>8720</v>
      </c>
      <c r="AK126" s="196">
        <f t="shared" si="19"/>
        <v>8720</v>
      </c>
      <c r="AL126" s="196">
        <f>IFERROR(VLOOKUP(B126,[4]rptBudgetaryBudgetCrossOrganiza!$A$10385:$O$11376,13,FALSE),"0")</f>
        <v>2549.1999999999998</v>
      </c>
      <c r="AM126" s="196"/>
      <c r="AN126" s="196"/>
      <c r="AO126" s="196"/>
      <c r="AP126" s="196"/>
      <c r="AQ126" s="196"/>
      <c r="AS126" s="194"/>
      <c r="AT126" s="194"/>
      <c r="AU126" s="194"/>
      <c r="AV126" s="194"/>
      <c r="AW126" s="194"/>
      <c r="AX126" s="194"/>
      <c r="AY126" s="194"/>
      <c r="AZ126" s="194"/>
    </row>
    <row r="127" spans="1:52" x14ac:dyDescent="0.2">
      <c r="A127" s="197">
        <v>4</v>
      </c>
      <c r="B127" s="141" t="s">
        <v>351</v>
      </c>
      <c r="C127" s="149" t="str">
        <f t="shared" si="15"/>
        <v>11</v>
      </c>
      <c r="D127" s="149" t="str">
        <f t="shared" si="16"/>
        <v>00</v>
      </c>
      <c r="E127" s="147" t="str">
        <f t="shared" si="17"/>
        <v>250</v>
      </c>
      <c r="F127" s="129" t="str">
        <f t="shared" si="18"/>
        <v>5000.02</v>
      </c>
      <c r="G127" s="141" t="s">
        <v>216</v>
      </c>
      <c r="H127" s="193">
        <f>IFERROR(VLOOKUP(B127,[5]rptBudgetaryBudgetCrossOrganiza!$A$2:$M$1097,4,FALSE),"0")</f>
        <v>0</v>
      </c>
      <c r="I127" s="193">
        <f>IFERROR(VLOOKUP(B127,[5]rptBudgetaryBudgetCrossOrganiza!$A$2:$M$1097,6,FALSE),"0")</f>
        <v>0</v>
      </c>
      <c r="J127" s="193"/>
      <c r="K127" s="193"/>
      <c r="L127" s="193"/>
      <c r="M127" s="193">
        <f>IFERROR(VLOOKUP(B127,[5]rptBudgetaryBudgetCrossOrganiza!$A$2:$M$1097,9,FALSE),"0")</f>
        <v>0</v>
      </c>
      <c r="N127" s="193">
        <v>0</v>
      </c>
      <c r="O127" s="193">
        <f t="shared" ref="O127:O141" si="25">N127-I127</f>
        <v>0</v>
      </c>
      <c r="Q127" s="169">
        <v>0</v>
      </c>
      <c r="R127" s="169">
        <v>0</v>
      </c>
      <c r="S127" s="169"/>
      <c r="T127" s="169"/>
      <c r="U127" s="169"/>
      <c r="V127" s="169">
        <v>0</v>
      </c>
      <c r="W127" s="194">
        <v>0</v>
      </c>
      <c r="X127" s="194">
        <f t="shared" ref="X127:X138" si="26">W127-R127</f>
        <v>0</v>
      </c>
      <c r="Z127" s="171">
        <v>0</v>
      </c>
      <c r="AA127" s="171">
        <v>0</v>
      </c>
      <c r="AB127" s="171"/>
      <c r="AC127" s="171"/>
      <c r="AD127" s="171"/>
      <c r="AE127" s="171">
        <v>0</v>
      </c>
      <c r="AF127" s="195">
        <v>0</v>
      </c>
      <c r="AG127" s="195">
        <f t="shared" ref="AG127:AG141" si="27">AF127-AA127</f>
        <v>0</v>
      </c>
      <c r="AI127" s="173">
        <f>IFERROR(VLOOKUP(B127,[3]rptBudgetaryBudgetCrossOrganiza!$A$1:$K$607,4,FALSE),"0")</f>
        <v>0</v>
      </c>
      <c r="AJ127" s="173">
        <f>IFERROR(VLOOKUP(B127,[3]rptBudgetaryBudgetCrossOrganiza!$A$1:$K$607,6,FALSE),"0")</f>
        <v>0</v>
      </c>
      <c r="AK127" s="196">
        <f t="shared" si="19"/>
        <v>0</v>
      </c>
      <c r="AL127" s="196">
        <f>IFERROR(VLOOKUP(B127,[4]rptBudgetaryBudgetCrossOrganiza!$A$10385:$O$11376,13,FALSE),"0")</f>
        <v>0</v>
      </c>
      <c r="AM127" s="196"/>
      <c r="AN127" s="196"/>
      <c r="AO127" s="196"/>
      <c r="AP127" s="196"/>
      <c r="AQ127" s="196">
        <f t="shared" ref="AQ127:AQ141" si="28">AP127-AJ127</f>
        <v>0</v>
      </c>
      <c r="AS127" s="194"/>
      <c r="AT127" s="194"/>
      <c r="AU127" s="194"/>
      <c r="AV127" s="194"/>
      <c r="AW127" s="194"/>
      <c r="AX127" s="194"/>
      <c r="AY127" s="194"/>
      <c r="AZ127" s="194">
        <f t="shared" ref="AZ127:AZ138" si="29">AY127-AT127</f>
        <v>0</v>
      </c>
    </row>
    <row r="128" spans="1:52" x14ac:dyDescent="0.2">
      <c r="A128" s="197">
        <v>4</v>
      </c>
      <c r="B128" s="141" t="s">
        <v>352</v>
      </c>
      <c r="C128" s="149" t="str">
        <f t="shared" si="15"/>
        <v>11</v>
      </c>
      <c r="D128" s="149" t="str">
        <f t="shared" si="16"/>
        <v>00</v>
      </c>
      <c r="E128" s="147" t="str">
        <f t="shared" si="17"/>
        <v>250</v>
      </c>
      <c r="F128" s="129" t="str">
        <f t="shared" si="18"/>
        <v>5000.03</v>
      </c>
      <c r="G128" s="141" t="s">
        <v>218</v>
      </c>
      <c r="H128" s="193">
        <f>IFERROR(VLOOKUP(B128,[5]rptBudgetaryBudgetCrossOrganiza!$A$2:$M$1097,4,FALSE),"0")</f>
        <v>0</v>
      </c>
      <c r="I128" s="193">
        <f>IFERROR(VLOOKUP(B128,[5]rptBudgetaryBudgetCrossOrganiza!$A$2:$M$1097,6,FALSE),"0")</f>
        <v>0</v>
      </c>
      <c r="J128" s="193"/>
      <c r="K128" s="193"/>
      <c r="L128" s="193"/>
      <c r="M128" s="193">
        <f>IFERROR(VLOOKUP(B128,[5]rptBudgetaryBudgetCrossOrganiza!$A$2:$M$1097,9,FALSE),"0")</f>
        <v>0</v>
      </c>
      <c r="N128" s="193">
        <v>0</v>
      </c>
      <c r="O128" s="193">
        <f t="shared" si="25"/>
        <v>0</v>
      </c>
      <c r="Q128" s="169">
        <v>0</v>
      </c>
      <c r="R128" s="169">
        <v>0</v>
      </c>
      <c r="S128" s="169"/>
      <c r="T128" s="169"/>
      <c r="U128" s="169"/>
      <c r="V128" s="169">
        <v>0</v>
      </c>
      <c r="W128" s="194">
        <v>0</v>
      </c>
      <c r="X128" s="194">
        <f t="shared" si="26"/>
        <v>0</v>
      </c>
      <c r="Z128" s="171">
        <v>0</v>
      </c>
      <c r="AA128" s="171">
        <v>0</v>
      </c>
      <c r="AB128" s="171"/>
      <c r="AC128" s="171"/>
      <c r="AD128" s="171"/>
      <c r="AE128" s="171">
        <v>0</v>
      </c>
      <c r="AF128" s="195">
        <v>0</v>
      </c>
      <c r="AG128" s="195">
        <f t="shared" si="27"/>
        <v>0</v>
      </c>
      <c r="AI128" s="173">
        <f>IFERROR(VLOOKUP(B128,[3]rptBudgetaryBudgetCrossOrganiza!$A$1:$K$607,4,FALSE),"0")</f>
        <v>0</v>
      </c>
      <c r="AJ128" s="173">
        <f>IFERROR(VLOOKUP(B128,[3]rptBudgetaryBudgetCrossOrganiza!$A$1:$K$607,6,FALSE),"0")</f>
        <v>0</v>
      </c>
      <c r="AK128" s="196">
        <f t="shared" si="19"/>
        <v>0</v>
      </c>
      <c r="AL128" s="196">
        <f>IFERROR(VLOOKUP(B128,[4]rptBudgetaryBudgetCrossOrganiza!$A$10385:$O$11376,13,FALSE),"0")</f>
        <v>0</v>
      </c>
      <c r="AM128" s="196"/>
      <c r="AN128" s="196"/>
      <c r="AO128" s="196"/>
      <c r="AP128" s="196"/>
      <c r="AQ128" s="196">
        <f t="shared" si="28"/>
        <v>0</v>
      </c>
      <c r="AS128" s="194"/>
      <c r="AT128" s="194"/>
      <c r="AU128" s="194"/>
      <c r="AV128" s="194"/>
      <c r="AW128" s="194"/>
      <c r="AX128" s="194"/>
      <c r="AY128" s="194"/>
      <c r="AZ128" s="194">
        <f t="shared" si="29"/>
        <v>0</v>
      </c>
    </row>
    <row r="129" spans="1:52" x14ac:dyDescent="0.2">
      <c r="A129" s="197">
        <v>4</v>
      </c>
      <c r="B129" s="141" t="s">
        <v>353</v>
      </c>
      <c r="C129" s="149" t="str">
        <f t="shared" si="15"/>
        <v>11</v>
      </c>
      <c r="D129" s="149" t="str">
        <f t="shared" si="16"/>
        <v>00</v>
      </c>
      <c r="E129" s="147" t="str">
        <f t="shared" si="17"/>
        <v>250</v>
      </c>
      <c r="F129" s="129" t="str">
        <f t="shared" si="18"/>
        <v>5000.04</v>
      </c>
      <c r="G129" s="141" t="s">
        <v>220</v>
      </c>
      <c r="H129" s="193">
        <f>IFERROR(VLOOKUP(B129,[5]rptBudgetaryBudgetCrossOrganiza!$A$2:$M$1097,4,FALSE),"0")</f>
        <v>0</v>
      </c>
      <c r="I129" s="193">
        <f>IFERROR(VLOOKUP(B129,[5]rptBudgetaryBudgetCrossOrganiza!$A$2:$M$1097,6,FALSE),"0")</f>
        <v>0</v>
      </c>
      <c r="J129" s="193"/>
      <c r="K129" s="193"/>
      <c r="L129" s="193"/>
      <c r="M129" s="193">
        <f>IFERROR(VLOOKUP(B129,[5]rptBudgetaryBudgetCrossOrganiza!$A$2:$M$1097,9,FALSE),"0")</f>
        <v>0</v>
      </c>
      <c r="N129" s="193">
        <v>0</v>
      </c>
      <c r="O129" s="193">
        <f t="shared" si="25"/>
        <v>0</v>
      </c>
      <c r="Q129" s="169">
        <v>0</v>
      </c>
      <c r="R129" s="169">
        <v>0</v>
      </c>
      <c r="S129" s="169"/>
      <c r="T129" s="169"/>
      <c r="U129" s="169"/>
      <c r="V129" s="169">
        <v>0</v>
      </c>
      <c r="W129" s="194">
        <v>0</v>
      </c>
      <c r="X129" s="194">
        <f t="shared" si="26"/>
        <v>0</v>
      </c>
      <c r="Z129" s="171">
        <v>0</v>
      </c>
      <c r="AA129" s="171">
        <v>0</v>
      </c>
      <c r="AB129" s="171"/>
      <c r="AC129" s="171"/>
      <c r="AD129" s="171"/>
      <c r="AE129" s="171">
        <v>0</v>
      </c>
      <c r="AF129" s="195">
        <v>0</v>
      </c>
      <c r="AG129" s="195">
        <f t="shared" si="27"/>
        <v>0</v>
      </c>
      <c r="AI129" s="173">
        <f>IFERROR(VLOOKUP(B129,[3]rptBudgetaryBudgetCrossOrganiza!$A$1:$K$607,4,FALSE),"0")</f>
        <v>0</v>
      </c>
      <c r="AJ129" s="173">
        <f>IFERROR(VLOOKUP(B129,[3]rptBudgetaryBudgetCrossOrganiza!$A$1:$K$607,6,FALSE),"0")</f>
        <v>0</v>
      </c>
      <c r="AK129" s="196">
        <f t="shared" si="19"/>
        <v>0</v>
      </c>
      <c r="AL129" s="196">
        <f>IFERROR(VLOOKUP(B129,[4]rptBudgetaryBudgetCrossOrganiza!$A$10385:$O$11376,13,FALSE),"0")</f>
        <v>0</v>
      </c>
      <c r="AM129" s="196"/>
      <c r="AN129" s="196"/>
      <c r="AO129" s="196"/>
      <c r="AP129" s="196"/>
      <c r="AQ129" s="196">
        <f t="shared" si="28"/>
        <v>0</v>
      </c>
      <c r="AS129" s="194"/>
      <c r="AT129" s="194"/>
      <c r="AU129" s="194"/>
      <c r="AV129" s="194"/>
      <c r="AW129" s="194"/>
      <c r="AX129" s="194"/>
      <c r="AY129" s="194"/>
      <c r="AZ129" s="194">
        <f t="shared" si="29"/>
        <v>0</v>
      </c>
    </row>
    <row r="130" spans="1:52" x14ac:dyDescent="0.2">
      <c r="A130" s="197">
        <v>4</v>
      </c>
      <c r="B130" s="141" t="s">
        <v>354</v>
      </c>
      <c r="C130" s="149" t="str">
        <f t="shared" si="15"/>
        <v>11</v>
      </c>
      <c r="D130" s="149" t="str">
        <f t="shared" si="16"/>
        <v>00</v>
      </c>
      <c r="E130" s="147" t="str">
        <f t="shared" si="17"/>
        <v>250</v>
      </c>
      <c r="F130" s="129" t="str">
        <f t="shared" si="18"/>
        <v>5000.05</v>
      </c>
      <c r="G130" s="141" t="s">
        <v>222</v>
      </c>
      <c r="H130" s="193">
        <f>IFERROR(VLOOKUP(B130,[5]rptBudgetaryBudgetCrossOrganiza!$A$2:$M$1097,4,FALSE),"0")</f>
        <v>0</v>
      </c>
      <c r="I130" s="193">
        <f>IFERROR(VLOOKUP(B130,[5]rptBudgetaryBudgetCrossOrganiza!$A$2:$M$1097,6,FALSE),"0")</f>
        <v>0</v>
      </c>
      <c r="J130" s="193"/>
      <c r="K130" s="193"/>
      <c r="L130" s="193"/>
      <c r="M130" s="193">
        <f>IFERROR(VLOOKUP(B130,[5]rptBudgetaryBudgetCrossOrganiza!$A$2:$M$1097,9,FALSE),"0")</f>
        <v>0</v>
      </c>
      <c r="N130" s="193">
        <v>0</v>
      </c>
      <c r="O130" s="193">
        <f t="shared" si="25"/>
        <v>0</v>
      </c>
      <c r="Q130" s="169">
        <v>0</v>
      </c>
      <c r="R130" s="169">
        <v>0</v>
      </c>
      <c r="S130" s="169"/>
      <c r="T130" s="169"/>
      <c r="U130" s="169"/>
      <c r="V130" s="169">
        <v>0</v>
      </c>
      <c r="W130" s="194">
        <v>0</v>
      </c>
      <c r="X130" s="194">
        <f t="shared" si="26"/>
        <v>0</v>
      </c>
      <c r="Z130" s="171">
        <v>0</v>
      </c>
      <c r="AA130" s="171">
        <v>0</v>
      </c>
      <c r="AB130" s="171"/>
      <c r="AC130" s="171"/>
      <c r="AD130" s="171"/>
      <c r="AE130" s="171">
        <v>0</v>
      </c>
      <c r="AF130" s="195">
        <v>0</v>
      </c>
      <c r="AG130" s="195">
        <f t="shared" si="27"/>
        <v>0</v>
      </c>
      <c r="AI130" s="173">
        <f>IFERROR(VLOOKUP(B130,[3]rptBudgetaryBudgetCrossOrganiza!$A$1:$K$607,4,FALSE),"0")</f>
        <v>0</v>
      </c>
      <c r="AJ130" s="173">
        <f>IFERROR(VLOOKUP(B130,[3]rptBudgetaryBudgetCrossOrganiza!$A$1:$K$607,6,FALSE),"0")</f>
        <v>0</v>
      </c>
      <c r="AK130" s="196">
        <f t="shared" si="19"/>
        <v>0</v>
      </c>
      <c r="AL130" s="196">
        <f>IFERROR(VLOOKUP(B130,[4]rptBudgetaryBudgetCrossOrganiza!$A$10385:$O$11376,13,FALSE),"0")</f>
        <v>0</v>
      </c>
      <c r="AM130" s="196"/>
      <c r="AN130" s="196"/>
      <c r="AO130" s="196"/>
      <c r="AP130" s="196"/>
      <c r="AQ130" s="196">
        <f t="shared" si="28"/>
        <v>0</v>
      </c>
      <c r="AS130" s="194"/>
      <c r="AT130" s="194"/>
      <c r="AU130" s="194"/>
      <c r="AV130" s="194"/>
      <c r="AW130" s="194"/>
      <c r="AX130" s="194"/>
      <c r="AY130" s="194"/>
      <c r="AZ130" s="194">
        <f t="shared" si="29"/>
        <v>0</v>
      </c>
    </row>
    <row r="131" spans="1:52" x14ac:dyDescent="0.2">
      <c r="A131" s="197">
        <v>4</v>
      </c>
      <c r="B131" s="141" t="s">
        <v>355</v>
      </c>
      <c r="C131" s="149" t="str">
        <f t="shared" ref="C131:C194" si="30">MID(B131,5,2)</f>
        <v>11</v>
      </c>
      <c r="D131" s="149" t="str">
        <f t="shared" ref="D131:D194" si="31">MID(B131,8,2)</f>
        <v>00</v>
      </c>
      <c r="E131" s="147" t="str">
        <f t="shared" ref="E131:E194" si="32">MID(B131,11,3)</f>
        <v>250</v>
      </c>
      <c r="F131" s="129" t="str">
        <f t="shared" ref="F131:F194" si="33">RIGHT(B131,7)</f>
        <v>5000.06</v>
      </c>
      <c r="G131" s="141" t="s">
        <v>224</v>
      </c>
      <c r="H131" s="193">
        <f>IFERROR(VLOOKUP(B131,[5]rptBudgetaryBudgetCrossOrganiza!$A$2:$M$1097,4,FALSE),"0")</f>
        <v>0</v>
      </c>
      <c r="I131" s="193">
        <f>IFERROR(VLOOKUP(B131,[5]rptBudgetaryBudgetCrossOrganiza!$A$2:$M$1097,6,FALSE),"0")</f>
        <v>0</v>
      </c>
      <c r="J131" s="193"/>
      <c r="K131" s="193"/>
      <c r="L131" s="193"/>
      <c r="M131" s="193">
        <f>IFERROR(VLOOKUP(B131,[5]rptBudgetaryBudgetCrossOrganiza!$A$2:$M$1097,9,FALSE),"0")</f>
        <v>0</v>
      </c>
      <c r="N131" s="193">
        <v>0</v>
      </c>
      <c r="O131" s="193">
        <f t="shared" si="25"/>
        <v>0</v>
      </c>
      <c r="Q131" s="169">
        <v>0</v>
      </c>
      <c r="R131" s="169">
        <v>0</v>
      </c>
      <c r="S131" s="169"/>
      <c r="T131" s="169"/>
      <c r="U131" s="169"/>
      <c r="V131" s="169">
        <v>0</v>
      </c>
      <c r="W131" s="194">
        <v>0</v>
      </c>
      <c r="X131" s="194">
        <f t="shared" si="26"/>
        <v>0</v>
      </c>
      <c r="Z131" s="171">
        <v>0</v>
      </c>
      <c r="AA131" s="171">
        <v>0</v>
      </c>
      <c r="AB131" s="171"/>
      <c r="AC131" s="171"/>
      <c r="AD131" s="171"/>
      <c r="AE131" s="171">
        <v>0</v>
      </c>
      <c r="AF131" s="195">
        <v>0</v>
      </c>
      <c r="AG131" s="195">
        <f t="shared" si="27"/>
        <v>0</v>
      </c>
      <c r="AI131" s="173">
        <f>IFERROR(VLOOKUP(B131,[3]rptBudgetaryBudgetCrossOrganiza!$A$1:$K$607,4,FALSE),"0")</f>
        <v>0</v>
      </c>
      <c r="AJ131" s="173">
        <f>IFERROR(VLOOKUP(B131,[3]rptBudgetaryBudgetCrossOrganiza!$A$1:$K$607,6,FALSE),"0")</f>
        <v>0</v>
      </c>
      <c r="AK131" s="196">
        <f t="shared" si="19"/>
        <v>0</v>
      </c>
      <c r="AL131" s="196">
        <f>IFERROR(VLOOKUP(B131,[4]rptBudgetaryBudgetCrossOrganiza!$A$10385:$O$11376,13,FALSE),"0")</f>
        <v>0</v>
      </c>
      <c r="AM131" s="196"/>
      <c r="AN131" s="196"/>
      <c r="AO131" s="196"/>
      <c r="AP131" s="196"/>
      <c r="AQ131" s="196">
        <f t="shared" si="28"/>
        <v>0</v>
      </c>
      <c r="AS131" s="194"/>
      <c r="AT131" s="194"/>
      <c r="AU131" s="194"/>
      <c r="AV131" s="194"/>
      <c r="AW131" s="194"/>
      <c r="AX131" s="194"/>
      <c r="AY131" s="194"/>
      <c r="AZ131" s="194">
        <f t="shared" si="29"/>
        <v>0</v>
      </c>
    </row>
    <row r="132" spans="1:52" x14ac:dyDescent="0.2">
      <c r="A132" s="197">
        <v>4</v>
      </c>
      <c r="B132" s="141" t="s">
        <v>356</v>
      </c>
      <c r="C132" s="149" t="str">
        <f t="shared" si="30"/>
        <v>11</v>
      </c>
      <c r="D132" s="149" t="str">
        <f t="shared" si="31"/>
        <v>00</v>
      </c>
      <c r="E132" s="147" t="str">
        <f t="shared" si="32"/>
        <v>250</v>
      </c>
      <c r="F132" s="129" t="str">
        <f t="shared" si="33"/>
        <v>5000.07</v>
      </c>
      <c r="G132" s="141" t="s">
        <v>226</v>
      </c>
      <c r="H132" s="193">
        <f>IFERROR(VLOOKUP(B132,[5]rptBudgetaryBudgetCrossOrganiza!$A$2:$M$1097,4,FALSE),"0")</f>
        <v>0</v>
      </c>
      <c r="I132" s="193">
        <f>IFERROR(VLOOKUP(B132,[5]rptBudgetaryBudgetCrossOrganiza!$A$2:$M$1097,6,FALSE),"0")</f>
        <v>0</v>
      </c>
      <c r="J132" s="193"/>
      <c r="K132" s="193"/>
      <c r="L132" s="193"/>
      <c r="M132" s="193">
        <f>IFERROR(VLOOKUP(B132,[5]rptBudgetaryBudgetCrossOrganiza!$A$2:$M$1097,9,FALSE),"0")</f>
        <v>0</v>
      </c>
      <c r="N132" s="193">
        <v>0</v>
      </c>
      <c r="O132" s="193">
        <f t="shared" si="25"/>
        <v>0</v>
      </c>
      <c r="Q132" s="169">
        <v>0</v>
      </c>
      <c r="R132" s="169">
        <v>0</v>
      </c>
      <c r="S132" s="169"/>
      <c r="T132" s="169"/>
      <c r="U132" s="169"/>
      <c r="V132" s="169">
        <v>0</v>
      </c>
      <c r="W132" s="194">
        <v>0</v>
      </c>
      <c r="X132" s="194">
        <f t="shared" si="26"/>
        <v>0</v>
      </c>
      <c r="Z132" s="171">
        <v>0</v>
      </c>
      <c r="AA132" s="171">
        <v>0</v>
      </c>
      <c r="AB132" s="171"/>
      <c r="AC132" s="171"/>
      <c r="AD132" s="171"/>
      <c r="AE132" s="171">
        <v>0</v>
      </c>
      <c r="AF132" s="195">
        <v>0</v>
      </c>
      <c r="AG132" s="195">
        <f t="shared" si="27"/>
        <v>0</v>
      </c>
      <c r="AI132" s="173">
        <f>IFERROR(VLOOKUP(B132,[3]rptBudgetaryBudgetCrossOrganiza!$A$1:$K$607,4,FALSE),"0")</f>
        <v>0</v>
      </c>
      <c r="AJ132" s="173">
        <f>IFERROR(VLOOKUP(B132,[3]rptBudgetaryBudgetCrossOrganiza!$A$1:$K$607,6,FALSE),"0")</f>
        <v>0</v>
      </c>
      <c r="AK132" s="196">
        <f t="shared" si="19"/>
        <v>0</v>
      </c>
      <c r="AL132" s="196">
        <f>IFERROR(VLOOKUP(B132,[4]rptBudgetaryBudgetCrossOrganiza!$A$10385:$O$11376,13,FALSE),"0")</f>
        <v>0</v>
      </c>
      <c r="AM132" s="196"/>
      <c r="AN132" s="196"/>
      <c r="AO132" s="196"/>
      <c r="AP132" s="196"/>
      <c r="AQ132" s="196">
        <f t="shared" si="28"/>
        <v>0</v>
      </c>
      <c r="AS132" s="194"/>
      <c r="AT132" s="194"/>
      <c r="AU132" s="194"/>
      <c r="AV132" s="194"/>
      <c r="AW132" s="194"/>
      <c r="AX132" s="194"/>
      <c r="AY132" s="194"/>
      <c r="AZ132" s="194">
        <f t="shared" si="29"/>
        <v>0</v>
      </c>
    </row>
    <row r="133" spans="1:52" x14ac:dyDescent="0.2">
      <c r="A133" s="197">
        <v>4</v>
      </c>
      <c r="B133" s="141" t="s">
        <v>357</v>
      </c>
      <c r="C133" s="149" t="str">
        <f t="shared" si="30"/>
        <v>11</v>
      </c>
      <c r="D133" s="149" t="str">
        <f t="shared" si="31"/>
        <v>00</v>
      </c>
      <c r="E133" s="147" t="str">
        <f t="shared" si="32"/>
        <v>250</v>
      </c>
      <c r="F133" s="129" t="str">
        <f t="shared" si="33"/>
        <v>5000.08</v>
      </c>
      <c r="G133" s="141" t="s">
        <v>228</v>
      </c>
      <c r="H133" s="193">
        <f>IFERROR(VLOOKUP(B133,[5]rptBudgetaryBudgetCrossOrganiza!$A$2:$M$1097,4,FALSE),"0")</f>
        <v>60</v>
      </c>
      <c r="I133" s="193">
        <f>IFERROR(VLOOKUP(B133,[5]rptBudgetaryBudgetCrossOrganiza!$A$2:$M$1097,6,FALSE),"0")</f>
        <v>60</v>
      </c>
      <c r="J133" s="193"/>
      <c r="K133" s="193"/>
      <c r="L133" s="193"/>
      <c r="M133" s="193">
        <f>IFERROR(VLOOKUP(B133,[5]rptBudgetaryBudgetCrossOrganiza!$A$2:$M$1097,9,FALSE),"0")</f>
        <v>55.97</v>
      </c>
      <c r="N133" s="193">
        <v>55.97</v>
      </c>
      <c r="O133" s="193">
        <f t="shared" si="25"/>
        <v>-4.0300000000000011</v>
      </c>
      <c r="Q133" s="169">
        <v>60</v>
      </c>
      <c r="R133" s="169">
        <v>60</v>
      </c>
      <c r="S133" s="169"/>
      <c r="T133" s="169"/>
      <c r="U133" s="169"/>
      <c r="V133" s="169">
        <v>58.23</v>
      </c>
      <c r="W133" s="194">
        <v>58.23</v>
      </c>
      <c r="X133" s="194">
        <f t="shared" si="26"/>
        <v>-1.7700000000000031</v>
      </c>
      <c r="Z133" s="171">
        <v>120</v>
      </c>
      <c r="AA133" s="171">
        <v>120</v>
      </c>
      <c r="AB133" s="171"/>
      <c r="AC133" s="171"/>
      <c r="AD133" s="171"/>
      <c r="AE133" s="171">
        <v>118.68</v>
      </c>
      <c r="AF133" s="195">
        <v>118.68</v>
      </c>
      <c r="AG133" s="195">
        <f t="shared" si="27"/>
        <v>-1.3199999999999932</v>
      </c>
      <c r="AI133" s="173">
        <f>IFERROR(VLOOKUP(B133,[3]rptBudgetaryBudgetCrossOrganiza!$A$1:$K$607,4,FALSE),"0")</f>
        <v>125</v>
      </c>
      <c r="AJ133" s="173">
        <f>IFERROR(VLOOKUP(B133,[3]rptBudgetaryBudgetCrossOrganiza!$A$1:$K$607,6,FALSE),"0")</f>
        <v>125</v>
      </c>
      <c r="AK133" s="196">
        <f t="shared" si="19"/>
        <v>125</v>
      </c>
      <c r="AL133" s="196">
        <f>IFERROR(VLOOKUP(B133,[4]rptBudgetaryBudgetCrossOrganiza!$A$10385:$O$11376,13,FALSE),"0")</f>
        <v>0</v>
      </c>
      <c r="AM133" s="196"/>
      <c r="AN133" s="196"/>
      <c r="AO133" s="196"/>
      <c r="AP133" s="196"/>
      <c r="AQ133" s="196">
        <f t="shared" si="28"/>
        <v>-125</v>
      </c>
      <c r="AS133" s="194"/>
      <c r="AT133" s="194"/>
      <c r="AU133" s="194"/>
      <c r="AV133" s="194"/>
      <c r="AW133" s="194"/>
      <c r="AX133" s="194"/>
      <c r="AY133" s="194"/>
      <c r="AZ133" s="194">
        <f t="shared" si="29"/>
        <v>0</v>
      </c>
    </row>
    <row r="134" spans="1:52" x14ac:dyDescent="0.2">
      <c r="A134" s="197">
        <v>4</v>
      </c>
      <c r="B134" s="141" t="s">
        <v>358</v>
      </c>
      <c r="C134" s="149" t="str">
        <f t="shared" si="30"/>
        <v>11</v>
      </c>
      <c r="D134" s="149" t="str">
        <f t="shared" si="31"/>
        <v>00</v>
      </c>
      <c r="E134" s="147" t="str">
        <f t="shared" si="32"/>
        <v>250</v>
      </c>
      <c r="F134" s="129" t="str">
        <f t="shared" si="33"/>
        <v>5000.09</v>
      </c>
      <c r="G134" s="141" t="s">
        <v>230</v>
      </c>
      <c r="H134" s="193">
        <f>IFERROR(VLOOKUP(B134,[5]rptBudgetaryBudgetCrossOrganiza!$A$2:$M$1097,4,FALSE),"0")</f>
        <v>0</v>
      </c>
      <c r="I134" s="193">
        <f>IFERROR(VLOOKUP(B134,[5]rptBudgetaryBudgetCrossOrganiza!$A$2:$M$1097,6,FALSE),"0")</f>
        <v>0</v>
      </c>
      <c r="J134" s="193"/>
      <c r="K134" s="193"/>
      <c r="L134" s="193"/>
      <c r="M134" s="193">
        <f>IFERROR(VLOOKUP(B134,[5]rptBudgetaryBudgetCrossOrganiza!$A$2:$M$1097,9,FALSE),"0")</f>
        <v>0</v>
      </c>
      <c r="N134" s="193">
        <v>0</v>
      </c>
      <c r="O134" s="193">
        <f t="shared" si="25"/>
        <v>0</v>
      </c>
      <c r="Q134" s="169">
        <v>0</v>
      </c>
      <c r="R134" s="169">
        <v>0</v>
      </c>
      <c r="S134" s="169"/>
      <c r="T134" s="169"/>
      <c r="U134" s="169"/>
      <c r="V134" s="169">
        <v>0</v>
      </c>
      <c r="W134" s="194">
        <v>0</v>
      </c>
      <c r="X134" s="194">
        <f t="shared" si="26"/>
        <v>0</v>
      </c>
      <c r="Z134" s="171">
        <v>0</v>
      </c>
      <c r="AA134" s="171">
        <v>0</v>
      </c>
      <c r="AB134" s="171"/>
      <c r="AC134" s="171"/>
      <c r="AD134" s="171"/>
      <c r="AE134" s="171">
        <v>0</v>
      </c>
      <c r="AF134" s="195">
        <v>0</v>
      </c>
      <c r="AG134" s="195">
        <f t="shared" si="27"/>
        <v>0</v>
      </c>
      <c r="AI134" s="173">
        <f>IFERROR(VLOOKUP(B134,[3]rptBudgetaryBudgetCrossOrganiza!$A$1:$K$607,4,FALSE),"0")</f>
        <v>0</v>
      </c>
      <c r="AJ134" s="173">
        <f>IFERROR(VLOOKUP(B134,[3]rptBudgetaryBudgetCrossOrganiza!$A$1:$K$607,6,FALSE),"0")</f>
        <v>0</v>
      </c>
      <c r="AK134" s="196">
        <f t="shared" si="19"/>
        <v>0</v>
      </c>
      <c r="AL134" s="196">
        <f>IFERROR(VLOOKUP(B134,[4]rptBudgetaryBudgetCrossOrganiza!$A$10385:$O$11376,13,FALSE),"0")</f>
        <v>0</v>
      </c>
      <c r="AM134" s="196"/>
      <c r="AN134" s="196"/>
      <c r="AO134" s="196"/>
      <c r="AP134" s="196"/>
      <c r="AQ134" s="196">
        <f t="shared" si="28"/>
        <v>0</v>
      </c>
      <c r="AS134" s="194"/>
      <c r="AT134" s="194"/>
      <c r="AU134" s="194"/>
      <c r="AV134" s="194"/>
      <c r="AW134" s="194"/>
      <c r="AX134" s="194"/>
      <c r="AY134" s="194"/>
      <c r="AZ134" s="194">
        <f t="shared" si="29"/>
        <v>0</v>
      </c>
    </row>
    <row r="135" spans="1:52" x14ac:dyDescent="0.2">
      <c r="A135" s="197">
        <v>4</v>
      </c>
      <c r="B135" s="141" t="s">
        <v>359</v>
      </c>
      <c r="C135" s="149" t="str">
        <f t="shared" si="30"/>
        <v>11</v>
      </c>
      <c r="D135" s="149" t="str">
        <f t="shared" si="31"/>
        <v>00</v>
      </c>
      <c r="E135" s="147" t="str">
        <f t="shared" si="32"/>
        <v>250</v>
      </c>
      <c r="F135" s="129" t="str">
        <f t="shared" si="33"/>
        <v>5000.10</v>
      </c>
      <c r="G135" s="141" t="s">
        <v>232</v>
      </c>
      <c r="H135" s="193">
        <f>IFERROR(VLOOKUP(B135,[5]rptBudgetaryBudgetCrossOrganiza!$A$2:$M$1097,4,FALSE),"0")</f>
        <v>0</v>
      </c>
      <c r="I135" s="193">
        <f>IFERROR(VLOOKUP(B135,[5]rptBudgetaryBudgetCrossOrganiza!$A$2:$M$1097,6,FALSE),"0")</f>
        <v>0</v>
      </c>
      <c r="J135" s="193"/>
      <c r="K135" s="193"/>
      <c r="L135" s="193"/>
      <c r="M135" s="193">
        <f>IFERROR(VLOOKUP(B135,[5]rptBudgetaryBudgetCrossOrganiza!$A$2:$M$1097,9,FALSE),"0")</f>
        <v>0</v>
      </c>
      <c r="N135" s="193">
        <v>0</v>
      </c>
      <c r="O135" s="193">
        <f t="shared" si="25"/>
        <v>0</v>
      </c>
      <c r="Q135" s="169">
        <v>0</v>
      </c>
      <c r="R135" s="169">
        <v>0</v>
      </c>
      <c r="S135" s="169"/>
      <c r="T135" s="169"/>
      <c r="U135" s="169"/>
      <c r="V135" s="169">
        <v>0</v>
      </c>
      <c r="W135" s="194">
        <v>0</v>
      </c>
      <c r="X135" s="194">
        <f t="shared" si="26"/>
        <v>0</v>
      </c>
      <c r="Z135" s="171">
        <v>0</v>
      </c>
      <c r="AA135" s="171">
        <v>0</v>
      </c>
      <c r="AB135" s="171"/>
      <c r="AC135" s="171"/>
      <c r="AD135" s="171"/>
      <c r="AE135" s="171">
        <v>0</v>
      </c>
      <c r="AF135" s="195">
        <v>0</v>
      </c>
      <c r="AG135" s="195">
        <f t="shared" si="27"/>
        <v>0</v>
      </c>
      <c r="AI135" s="173">
        <f>IFERROR(VLOOKUP(B135,[3]rptBudgetaryBudgetCrossOrganiza!$A$1:$K$607,4,FALSE),"0")</f>
        <v>0</v>
      </c>
      <c r="AJ135" s="173">
        <f>IFERROR(VLOOKUP(B135,[3]rptBudgetaryBudgetCrossOrganiza!$A$1:$K$607,6,FALSE),"0")</f>
        <v>0</v>
      </c>
      <c r="AK135" s="196">
        <f t="shared" si="19"/>
        <v>0</v>
      </c>
      <c r="AL135" s="196">
        <f>IFERROR(VLOOKUP(B135,[4]rptBudgetaryBudgetCrossOrganiza!$A$10385:$O$11376,13,FALSE),"0")</f>
        <v>0</v>
      </c>
      <c r="AM135" s="196"/>
      <c r="AN135" s="196"/>
      <c r="AO135" s="196"/>
      <c r="AP135" s="196"/>
      <c r="AQ135" s="196">
        <f t="shared" si="28"/>
        <v>0</v>
      </c>
      <c r="AS135" s="194"/>
      <c r="AT135" s="194"/>
      <c r="AU135" s="194"/>
      <c r="AV135" s="194"/>
      <c r="AW135" s="194"/>
      <c r="AX135" s="194"/>
      <c r="AY135" s="194"/>
      <c r="AZ135" s="194">
        <f t="shared" si="29"/>
        <v>0</v>
      </c>
    </row>
    <row r="136" spans="1:52" x14ac:dyDescent="0.2">
      <c r="A136" s="197">
        <v>4</v>
      </c>
      <c r="B136" s="141" t="s">
        <v>360</v>
      </c>
      <c r="C136" s="149" t="str">
        <f t="shared" si="30"/>
        <v>11</v>
      </c>
      <c r="D136" s="149" t="str">
        <f t="shared" si="31"/>
        <v>00</v>
      </c>
      <c r="E136" s="147" t="str">
        <f t="shared" si="32"/>
        <v>250</v>
      </c>
      <c r="F136" s="129" t="str">
        <f t="shared" si="33"/>
        <v>5000.11</v>
      </c>
      <c r="G136" s="141" t="s">
        <v>234</v>
      </c>
      <c r="H136" s="193">
        <f>IFERROR(VLOOKUP(B136,[5]rptBudgetaryBudgetCrossOrganiza!$A$2:$M$1097,4,FALSE),"0")</f>
        <v>0</v>
      </c>
      <c r="I136" s="193">
        <f>IFERROR(VLOOKUP(B136,[5]rptBudgetaryBudgetCrossOrganiza!$A$2:$M$1097,6,FALSE),"0")</f>
        <v>0</v>
      </c>
      <c r="J136" s="193"/>
      <c r="K136" s="193"/>
      <c r="L136" s="193"/>
      <c r="M136" s="193">
        <f>IFERROR(VLOOKUP(B136,[5]rptBudgetaryBudgetCrossOrganiza!$A$2:$M$1097,9,FALSE),"0")</f>
        <v>0</v>
      </c>
      <c r="N136" s="193">
        <v>0</v>
      </c>
      <c r="O136" s="193">
        <f t="shared" si="25"/>
        <v>0</v>
      </c>
      <c r="Q136" s="169">
        <v>0</v>
      </c>
      <c r="R136" s="169">
        <v>0</v>
      </c>
      <c r="S136" s="169"/>
      <c r="T136" s="169"/>
      <c r="U136" s="169"/>
      <c r="V136" s="169">
        <v>0</v>
      </c>
      <c r="W136" s="194">
        <v>0</v>
      </c>
      <c r="X136" s="194">
        <f t="shared" si="26"/>
        <v>0</v>
      </c>
      <c r="Z136" s="171">
        <v>0</v>
      </c>
      <c r="AA136" s="171">
        <v>0</v>
      </c>
      <c r="AB136" s="171"/>
      <c r="AC136" s="171"/>
      <c r="AD136" s="171"/>
      <c r="AE136" s="171">
        <v>0</v>
      </c>
      <c r="AF136" s="195">
        <v>0</v>
      </c>
      <c r="AG136" s="195">
        <f t="shared" si="27"/>
        <v>0</v>
      </c>
      <c r="AI136" s="173">
        <f>IFERROR(VLOOKUP(B136,[3]rptBudgetaryBudgetCrossOrganiza!$A$1:$K$607,4,FALSE),"0")</f>
        <v>0</v>
      </c>
      <c r="AJ136" s="173">
        <f>IFERROR(VLOOKUP(B136,[3]rptBudgetaryBudgetCrossOrganiza!$A$1:$K$607,6,FALSE),"0")</f>
        <v>0</v>
      </c>
      <c r="AK136" s="196">
        <f t="shared" si="19"/>
        <v>0</v>
      </c>
      <c r="AL136" s="196">
        <f>IFERROR(VLOOKUP(B136,[4]rptBudgetaryBudgetCrossOrganiza!$A$10385:$O$11376,13,FALSE),"0")</f>
        <v>0</v>
      </c>
      <c r="AM136" s="196"/>
      <c r="AN136" s="196"/>
      <c r="AO136" s="196"/>
      <c r="AP136" s="196"/>
      <c r="AQ136" s="196">
        <f t="shared" si="28"/>
        <v>0</v>
      </c>
      <c r="AS136" s="194"/>
      <c r="AT136" s="194"/>
      <c r="AU136" s="194"/>
      <c r="AV136" s="194"/>
      <c r="AW136" s="194"/>
      <c r="AX136" s="194"/>
      <c r="AY136" s="194"/>
      <c r="AZ136" s="194">
        <f t="shared" si="29"/>
        <v>0</v>
      </c>
    </row>
    <row r="137" spans="1:52" x14ac:dyDescent="0.2">
      <c r="A137" s="197">
        <v>4</v>
      </c>
      <c r="B137" s="141" t="s">
        <v>361</v>
      </c>
      <c r="C137" s="149" t="str">
        <f t="shared" si="30"/>
        <v>11</v>
      </c>
      <c r="D137" s="149" t="str">
        <f t="shared" si="31"/>
        <v>00</v>
      </c>
      <c r="E137" s="147" t="str">
        <f t="shared" si="32"/>
        <v>250</v>
      </c>
      <c r="F137" s="129" t="str">
        <f t="shared" si="33"/>
        <v>5000.12</v>
      </c>
      <c r="G137" s="141" t="s">
        <v>236</v>
      </c>
      <c r="H137" s="193">
        <f>IFERROR(VLOOKUP(B137,[5]rptBudgetaryBudgetCrossOrganiza!$A$2:$M$1097,4,FALSE),"0")</f>
        <v>0</v>
      </c>
      <c r="I137" s="193">
        <f>IFERROR(VLOOKUP(B137,[5]rptBudgetaryBudgetCrossOrganiza!$A$2:$M$1097,6,FALSE),"0")</f>
        <v>0</v>
      </c>
      <c r="J137" s="193"/>
      <c r="K137" s="193"/>
      <c r="L137" s="193"/>
      <c r="M137" s="193">
        <f>IFERROR(VLOOKUP(B137,[5]rptBudgetaryBudgetCrossOrganiza!$A$2:$M$1097,9,FALSE),"0")</f>
        <v>0</v>
      </c>
      <c r="N137" s="193">
        <v>0</v>
      </c>
      <c r="O137" s="193">
        <f t="shared" si="25"/>
        <v>0</v>
      </c>
      <c r="Q137" s="169">
        <v>0</v>
      </c>
      <c r="R137" s="169">
        <v>0</v>
      </c>
      <c r="S137" s="169"/>
      <c r="T137" s="169"/>
      <c r="U137" s="169"/>
      <c r="V137" s="169">
        <v>0</v>
      </c>
      <c r="W137" s="194">
        <v>0</v>
      </c>
      <c r="X137" s="194">
        <f t="shared" si="26"/>
        <v>0</v>
      </c>
      <c r="Z137" s="171">
        <v>0</v>
      </c>
      <c r="AA137" s="171">
        <v>0</v>
      </c>
      <c r="AB137" s="171"/>
      <c r="AC137" s="171"/>
      <c r="AD137" s="171"/>
      <c r="AE137" s="171">
        <v>0</v>
      </c>
      <c r="AF137" s="195">
        <v>0</v>
      </c>
      <c r="AG137" s="195">
        <f t="shared" si="27"/>
        <v>0</v>
      </c>
      <c r="AI137" s="173">
        <f>IFERROR(VLOOKUP(B137,[3]rptBudgetaryBudgetCrossOrganiza!$A$1:$K$607,4,FALSE),"0")</f>
        <v>0</v>
      </c>
      <c r="AJ137" s="173">
        <f>IFERROR(VLOOKUP(B137,[3]rptBudgetaryBudgetCrossOrganiza!$A$1:$K$607,6,FALSE),"0")</f>
        <v>0</v>
      </c>
      <c r="AK137" s="196">
        <f t="shared" si="19"/>
        <v>0</v>
      </c>
      <c r="AL137" s="196">
        <f>IFERROR(VLOOKUP(B137,[4]rptBudgetaryBudgetCrossOrganiza!$A$10385:$O$11376,13,FALSE),"0")</f>
        <v>0</v>
      </c>
      <c r="AM137" s="196"/>
      <c r="AN137" s="196"/>
      <c r="AO137" s="196"/>
      <c r="AP137" s="196"/>
      <c r="AQ137" s="196">
        <f t="shared" si="28"/>
        <v>0</v>
      </c>
      <c r="AS137" s="194"/>
      <c r="AT137" s="194"/>
      <c r="AU137" s="194"/>
      <c r="AV137" s="194"/>
      <c r="AW137" s="194"/>
      <c r="AX137" s="194"/>
      <c r="AY137" s="194"/>
      <c r="AZ137" s="194">
        <f t="shared" si="29"/>
        <v>0</v>
      </c>
    </row>
    <row r="138" spans="1:52" x14ac:dyDescent="0.2">
      <c r="A138" s="197">
        <v>4</v>
      </c>
      <c r="B138" s="141" t="s">
        <v>362</v>
      </c>
      <c r="C138" s="149" t="str">
        <f t="shared" si="30"/>
        <v>11</v>
      </c>
      <c r="D138" s="149" t="str">
        <f t="shared" si="31"/>
        <v>00</v>
      </c>
      <c r="E138" s="147" t="str">
        <f t="shared" si="32"/>
        <v>250</v>
      </c>
      <c r="F138" s="129" t="str">
        <f t="shared" si="33"/>
        <v>5100.00</v>
      </c>
      <c r="G138" s="141" t="s">
        <v>240</v>
      </c>
      <c r="H138" s="193">
        <f>IFERROR(VLOOKUP(B138,[5]rptBudgetaryBudgetCrossOrganiza!$A$2:$M$1097,4,FALSE),"0")</f>
        <v>1375</v>
      </c>
      <c r="I138" s="193">
        <f>IFERROR(VLOOKUP(B138,[5]rptBudgetaryBudgetCrossOrganiza!$A$2:$M$1097,6,FALSE),"0")</f>
        <v>1375</v>
      </c>
      <c r="J138" s="193"/>
      <c r="K138" s="193"/>
      <c r="L138" s="193"/>
      <c r="M138" s="193">
        <f>IFERROR(VLOOKUP(B138,[5]rptBudgetaryBudgetCrossOrganiza!$A$2:$M$1097,9,FALSE),"0")</f>
        <v>1354.62</v>
      </c>
      <c r="N138" s="193">
        <v>1354.62</v>
      </c>
      <c r="O138" s="193">
        <f t="shared" si="25"/>
        <v>-20.380000000000109</v>
      </c>
      <c r="Q138" s="169">
        <v>1545</v>
      </c>
      <c r="R138" s="169">
        <v>1545</v>
      </c>
      <c r="S138" s="169"/>
      <c r="T138" s="169"/>
      <c r="U138" s="169"/>
      <c r="V138" s="169">
        <v>1546.15</v>
      </c>
      <c r="W138" s="194">
        <v>1546.15</v>
      </c>
      <c r="X138" s="194">
        <f t="shared" si="26"/>
        <v>1.1500000000000909</v>
      </c>
      <c r="Z138" s="171">
        <v>1695</v>
      </c>
      <c r="AA138" s="171">
        <v>1695</v>
      </c>
      <c r="AB138" s="171"/>
      <c r="AC138" s="171"/>
      <c r="AD138" s="171"/>
      <c r="AE138" s="171">
        <v>1762.89</v>
      </c>
      <c r="AF138" s="195">
        <v>1762.89</v>
      </c>
      <c r="AG138" s="195">
        <f t="shared" si="27"/>
        <v>67.8900000000001</v>
      </c>
      <c r="AI138" s="173">
        <f>IFERROR(VLOOKUP(B138,[3]rptBudgetaryBudgetCrossOrganiza!$A$1:$K$607,4,FALSE),"0")</f>
        <v>1695</v>
      </c>
      <c r="AJ138" s="173">
        <f>IFERROR(VLOOKUP(B138,[3]rptBudgetaryBudgetCrossOrganiza!$A$1:$K$607,6,FALSE),"0")</f>
        <v>1695</v>
      </c>
      <c r="AK138" s="196">
        <f t="shared" si="19"/>
        <v>1695</v>
      </c>
      <c r="AL138" s="196">
        <f>IFERROR(VLOOKUP(B138,[4]rptBudgetaryBudgetCrossOrganiza!$A$10385:$O$11376,13,FALSE),"0")</f>
        <v>440.88</v>
      </c>
      <c r="AM138" s="196"/>
      <c r="AN138" s="196"/>
      <c r="AO138" s="196"/>
      <c r="AP138" s="196"/>
      <c r="AQ138" s="196">
        <f t="shared" si="28"/>
        <v>-1695</v>
      </c>
      <c r="AS138" s="194"/>
      <c r="AT138" s="194"/>
      <c r="AU138" s="194"/>
      <c r="AV138" s="194"/>
      <c r="AW138" s="194"/>
      <c r="AX138" s="194"/>
      <c r="AY138" s="194"/>
      <c r="AZ138" s="194">
        <f t="shared" si="29"/>
        <v>0</v>
      </c>
    </row>
    <row r="139" spans="1:52" x14ac:dyDescent="0.2">
      <c r="A139" s="197">
        <v>4</v>
      </c>
      <c r="B139" s="141" t="s">
        <v>363</v>
      </c>
      <c r="C139" s="149" t="str">
        <f t="shared" si="30"/>
        <v>11</v>
      </c>
      <c r="D139" s="149" t="str">
        <f t="shared" si="31"/>
        <v>00</v>
      </c>
      <c r="E139" s="147" t="str">
        <f t="shared" si="32"/>
        <v>250</v>
      </c>
      <c r="F139" s="129" t="str">
        <f t="shared" si="33"/>
        <v>5100.01</v>
      </c>
      <c r="G139" s="141" t="s">
        <v>242</v>
      </c>
      <c r="H139" s="193">
        <f>IFERROR(VLOOKUP(B139,[5]rptBudgetaryBudgetCrossOrganiza!$A$2:$M$1097,4,FALSE),"0")</f>
        <v>395</v>
      </c>
      <c r="I139" s="193">
        <f>IFERROR(VLOOKUP(B139,[5]rptBudgetaryBudgetCrossOrganiza!$A$2:$M$1097,6,FALSE),"0")</f>
        <v>395</v>
      </c>
      <c r="J139" s="193"/>
      <c r="K139" s="193"/>
      <c r="L139" s="193"/>
      <c r="M139" s="193">
        <f>IFERROR(VLOOKUP(B139,[5]rptBudgetaryBudgetCrossOrganiza!$A$2:$M$1097,9,FALSE),"0")</f>
        <v>403.32</v>
      </c>
      <c r="N139" s="193">
        <v>403.32</v>
      </c>
      <c r="O139" s="193">
        <f t="shared" si="25"/>
        <v>8.3199999999999932</v>
      </c>
      <c r="Q139" s="169">
        <v>425</v>
      </c>
      <c r="R139" s="169">
        <v>425</v>
      </c>
      <c r="S139" s="169"/>
      <c r="T139" s="169"/>
      <c r="U139" s="169"/>
      <c r="V139" s="169">
        <v>420.69</v>
      </c>
      <c r="W139" s="194">
        <v>420.69</v>
      </c>
      <c r="X139" s="194"/>
      <c r="Z139" s="171">
        <v>460</v>
      </c>
      <c r="AA139" s="171">
        <v>460</v>
      </c>
      <c r="AB139" s="171"/>
      <c r="AC139" s="171"/>
      <c r="AD139" s="171"/>
      <c r="AE139" s="171">
        <v>474.92</v>
      </c>
      <c r="AF139" s="195">
        <v>474.92</v>
      </c>
      <c r="AG139" s="195">
        <f t="shared" si="27"/>
        <v>14.920000000000016</v>
      </c>
      <c r="AI139" s="173">
        <f>IFERROR(VLOOKUP(B139,[3]rptBudgetaryBudgetCrossOrganiza!$A$1:$K$607,4,FALSE),"0")</f>
        <v>460</v>
      </c>
      <c r="AJ139" s="173">
        <f>IFERROR(VLOOKUP(B139,[3]rptBudgetaryBudgetCrossOrganiza!$A$1:$K$607,6,FALSE),"0")</f>
        <v>460</v>
      </c>
      <c r="AK139" s="196">
        <f t="shared" si="19"/>
        <v>460</v>
      </c>
      <c r="AL139" s="196">
        <f>IFERROR(VLOOKUP(B139,[4]rptBudgetaryBudgetCrossOrganiza!$A$10385:$O$11376,13,FALSE),"0")</f>
        <v>126.54</v>
      </c>
      <c r="AM139" s="196"/>
      <c r="AN139" s="196"/>
      <c r="AO139" s="196"/>
      <c r="AP139" s="196"/>
      <c r="AQ139" s="196">
        <f t="shared" si="28"/>
        <v>-460</v>
      </c>
      <c r="AS139" s="194"/>
      <c r="AT139" s="194"/>
      <c r="AU139" s="194"/>
      <c r="AV139" s="194"/>
      <c r="AW139" s="194"/>
      <c r="AX139" s="194"/>
      <c r="AY139" s="194"/>
      <c r="AZ139" s="194"/>
    </row>
    <row r="140" spans="1:52" x14ac:dyDescent="0.2">
      <c r="A140" s="197">
        <v>4</v>
      </c>
      <c r="B140" s="141" t="s">
        <v>364</v>
      </c>
      <c r="C140" s="149" t="str">
        <f t="shared" si="30"/>
        <v>11</v>
      </c>
      <c r="D140" s="149" t="str">
        <f t="shared" si="31"/>
        <v>00</v>
      </c>
      <c r="E140" s="147" t="str">
        <f t="shared" si="32"/>
        <v>250</v>
      </c>
      <c r="F140" s="129" t="str">
        <f t="shared" si="33"/>
        <v>5100.02</v>
      </c>
      <c r="G140" s="141" t="s">
        <v>244</v>
      </c>
      <c r="H140" s="193">
        <f>IFERROR(VLOOKUP(B140,[5]rptBudgetaryBudgetCrossOrganiza!$A$2:$M$1097,4,FALSE),"0")</f>
        <v>595</v>
      </c>
      <c r="I140" s="193">
        <f>IFERROR(VLOOKUP(B140,[5]rptBudgetaryBudgetCrossOrganiza!$A$2:$M$1097,6,FALSE),"0")</f>
        <v>595</v>
      </c>
      <c r="J140" s="193"/>
      <c r="K140" s="193"/>
      <c r="L140" s="193"/>
      <c r="M140" s="193">
        <f>IFERROR(VLOOKUP(B140,[5]rptBudgetaryBudgetCrossOrganiza!$A$2:$M$1097,9,FALSE),"0")</f>
        <v>592.32000000000005</v>
      </c>
      <c r="N140" s="193">
        <v>592.32000000000005</v>
      </c>
      <c r="O140" s="193">
        <f t="shared" si="25"/>
        <v>-2.67999999999995</v>
      </c>
      <c r="Q140" s="169">
        <v>595</v>
      </c>
      <c r="R140" s="169">
        <v>595</v>
      </c>
      <c r="S140" s="169"/>
      <c r="T140" s="169"/>
      <c r="U140" s="169"/>
      <c r="V140" s="169">
        <v>592.32000000000005</v>
      </c>
      <c r="W140" s="194">
        <v>592.32000000000005</v>
      </c>
      <c r="X140" s="194"/>
      <c r="Z140" s="171">
        <v>595</v>
      </c>
      <c r="AA140" s="171">
        <v>595</v>
      </c>
      <c r="AB140" s="171"/>
      <c r="AC140" s="171"/>
      <c r="AD140" s="171"/>
      <c r="AE140" s="171">
        <v>271.48</v>
      </c>
      <c r="AF140" s="195">
        <v>271.48</v>
      </c>
      <c r="AG140" s="195">
        <f t="shared" si="27"/>
        <v>-323.52</v>
      </c>
      <c r="AI140" s="173">
        <f>IFERROR(VLOOKUP(B140,[3]rptBudgetaryBudgetCrossOrganiza!$A$1:$K$607,4,FALSE),"0")</f>
        <v>595</v>
      </c>
      <c r="AJ140" s="173">
        <f>IFERROR(VLOOKUP(B140,[3]rptBudgetaryBudgetCrossOrganiza!$A$1:$K$607,6,FALSE),"0")</f>
        <v>595</v>
      </c>
      <c r="AK140" s="196">
        <f t="shared" si="19"/>
        <v>595</v>
      </c>
      <c r="AL140" s="196">
        <f>IFERROR(VLOOKUP(B140,[4]rptBudgetaryBudgetCrossOrganiza!$A$10385:$O$11376,13,FALSE),"0")</f>
        <v>0</v>
      </c>
      <c r="AM140" s="196"/>
      <c r="AN140" s="196"/>
      <c r="AO140" s="196"/>
      <c r="AP140" s="196"/>
      <c r="AQ140" s="196">
        <f t="shared" si="28"/>
        <v>-595</v>
      </c>
      <c r="AS140" s="194"/>
      <c r="AT140" s="194"/>
      <c r="AU140" s="194"/>
      <c r="AV140" s="194"/>
      <c r="AW140" s="194"/>
      <c r="AX140" s="194"/>
      <c r="AY140" s="194"/>
      <c r="AZ140" s="194"/>
    </row>
    <row r="141" spans="1:52" x14ac:dyDescent="0.2">
      <c r="A141" s="197">
        <v>4</v>
      </c>
      <c r="B141" s="198" t="s">
        <v>365</v>
      </c>
      <c r="C141" s="149" t="str">
        <f t="shared" si="30"/>
        <v>11</v>
      </c>
      <c r="D141" s="149" t="str">
        <f t="shared" si="31"/>
        <v>00</v>
      </c>
      <c r="E141" s="147" t="str">
        <f t="shared" si="32"/>
        <v>250</v>
      </c>
      <c r="F141" s="129" t="str">
        <f t="shared" si="33"/>
        <v>5100.03</v>
      </c>
      <c r="G141" s="198" t="s">
        <v>246</v>
      </c>
      <c r="H141" s="193">
        <f>IFERROR(VLOOKUP(B141,[5]rptBudgetaryBudgetCrossOrganiza!$A$2:$M$1097,4,FALSE),"0")</f>
        <v>45</v>
      </c>
      <c r="I141" s="193">
        <f>IFERROR(VLOOKUP(B141,[5]rptBudgetaryBudgetCrossOrganiza!$A$2:$M$1097,6,FALSE),"0")</f>
        <v>45</v>
      </c>
      <c r="J141" s="193"/>
      <c r="K141" s="193"/>
      <c r="L141" s="193"/>
      <c r="M141" s="193">
        <f>IFERROR(VLOOKUP(B141,[5]rptBudgetaryBudgetCrossOrganiza!$A$2:$M$1097,9,FALSE),"0")</f>
        <v>40.799999999999997</v>
      </c>
      <c r="N141" s="193">
        <v>40.799999999999997</v>
      </c>
      <c r="O141" s="193">
        <f t="shared" si="25"/>
        <v>-4.2000000000000028</v>
      </c>
      <c r="Q141" s="169">
        <v>45</v>
      </c>
      <c r="R141" s="169">
        <v>45</v>
      </c>
      <c r="S141" s="169"/>
      <c r="T141" s="169"/>
      <c r="U141" s="169"/>
      <c r="V141" s="169">
        <v>40.31</v>
      </c>
      <c r="W141" s="194">
        <v>40.31</v>
      </c>
      <c r="X141" s="194">
        <f>W141-R141</f>
        <v>-4.6899999999999977</v>
      </c>
      <c r="Z141" s="171">
        <v>40</v>
      </c>
      <c r="AA141" s="171">
        <v>40</v>
      </c>
      <c r="AB141" s="171"/>
      <c r="AC141" s="171"/>
      <c r="AD141" s="171"/>
      <c r="AE141" s="171">
        <v>80.78</v>
      </c>
      <c r="AF141" s="195">
        <v>80.78</v>
      </c>
      <c r="AG141" s="195">
        <f t="shared" si="27"/>
        <v>40.78</v>
      </c>
      <c r="AI141" s="173">
        <f>IFERROR(VLOOKUP(B141,[3]rptBudgetaryBudgetCrossOrganiza!$A$1:$K$607,4,FALSE),"0")</f>
        <v>40</v>
      </c>
      <c r="AJ141" s="173">
        <f>IFERROR(VLOOKUP(B141,[3]rptBudgetaryBudgetCrossOrganiza!$A$1:$K$607,6,FALSE),"0")</f>
        <v>40</v>
      </c>
      <c r="AK141" s="196">
        <f t="shared" si="19"/>
        <v>40</v>
      </c>
      <c r="AL141" s="196">
        <f>IFERROR(VLOOKUP(B141,[4]rptBudgetaryBudgetCrossOrganiza!$A$10385:$O$11376,13,FALSE),"0")</f>
        <v>25.56</v>
      </c>
      <c r="AM141" s="196"/>
      <c r="AN141" s="196"/>
      <c r="AO141" s="196"/>
      <c r="AP141" s="196"/>
      <c r="AQ141" s="196">
        <f t="shared" si="28"/>
        <v>-40</v>
      </c>
      <c r="AS141" s="194"/>
      <c r="AT141" s="194"/>
      <c r="AU141" s="194"/>
      <c r="AV141" s="194"/>
      <c r="AW141" s="194"/>
      <c r="AX141" s="194"/>
      <c r="AY141" s="194"/>
      <c r="AZ141" s="194">
        <f>AY141-AT141</f>
        <v>0</v>
      </c>
    </row>
    <row r="142" spans="1:52" x14ac:dyDescent="0.2">
      <c r="A142" s="197">
        <v>4</v>
      </c>
      <c r="B142" s="141" t="s">
        <v>366</v>
      </c>
      <c r="C142" s="149" t="str">
        <f t="shared" si="30"/>
        <v>11</v>
      </c>
      <c r="D142" s="149" t="str">
        <f t="shared" si="31"/>
        <v>00</v>
      </c>
      <c r="E142" s="147" t="str">
        <f t="shared" si="32"/>
        <v>250</v>
      </c>
      <c r="F142" s="129" t="str">
        <f t="shared" si="33"/>
        <v>5100.04</v>
      </c>
      <c r="G142" s="141" t="s">
        <v>248</v>
      </c>
      <c r="H142" s="193">
        <f>IFERROR(VLOOKUP(B142,[5]rptBudgetaryBudgetCrossOrganiza!$A$2:$M$1097,4,FALSE),"0")</f>
        <v>10</v>
      </c>
      <c r="I142" s="193">
        <f>IFERROR(VLOOKUP(B142,[5]rptBudgetaryBudgetCrossOrganiza!$A$2:$M$1097,6,FALSE),"0")</f>
        <v>10</v>
      </c>
      <c r="J142" s="193"/>
      <c r="K142" s="193"/>
      <c r="L142" s="193"/>
      <c r="M142" s="193">
        <f>IFERROR(VLOOKUP(B142,[5]rptBudgetaryBudgetCrossOrganiza!$A$2:$M$1097,9,FALSE),"0")</f>
        <v>7.92</v>
      </c>
      <c r="N142" s="193">
        <v>7.92</v>
      </c>
      <c r="O142" s="193"/>
      <c r="Q142" s="169">
        <v>10</v>
      </c>
      <c r="R142" s="169">
        <v>10</v>
      </c>
      <c r="S142" s="169"/>
      <c r="T142" s="169"/>
      <c r="U142" s="169"/>
      <c r="V142" s="169">
        <v>7.92</v>
      </c>
      <c r="W142" s="194">
        <v>7.92</v>
      </c>
      <c r="X142" s="194"/>
      <c r="Z142" s="171">
        <v>10</v>
      </c>
      <c r="AA142" s="171">
        <v>10</v>
      </c>
      <c r="AB142" s="171"/>
      <c r="AC142" s="171"/>
      <c r="AD142" s="171"/>
      <c r="AE142" s="171">
        <v>13.46</v>
      </c>
      <c r="AF142" s="195">
        <v>13.46</v>
      </c>
      <c r="AG142" s="195"/>
      <c r="AI142" s="173">
        <f>IFERROR(VLOOKUP(B142,[3]rptBudgetaryBudgetCrossOrganiza!$A$1:$K$607,4,FALSE),"0")</f>
        <v>10</v>
      </c>
      <c r="AJ142" s="173">
        <f>IFERROR(VLOOKUP(B142,[3]rptBudgetaryBudgetCrossOrganiza!$A$1:$K$607,6,FALSE),"0")</f>
        <v>10</v>
      </c>
      <c r="AK142" s="196">
        <f t="shared" si="19"/>
        <v>10</v>
      </c>
      <c r="AL142" s="196">
        <f>IFERROR(VLOOKUP(B142,[4]rptBudgetaryBudgetCrossOrganiza!$A$10385:$O$11376,13,FALSE),"0")</f>
        <v>4.2</v>
      </c>
      <c r="AM142" s="196"/>
      <c r="AN142" s="196"/>
      <c r="AO142" s="196"/>
      <c r="AP142" s="196"/>
      <c r="AQ142" s="196"/>
      <c r="AS142" s="194"/>
      <c r="AT142" s="194"/>
      <c r="AU142" s="194"/>
      <c r="AV142" s="194"/>
      <c r="AW142" s="194"/>
      <c r="AX142" s="194"/>
      <c r="AY142" s="194"/>
      <c r="AZ142" s="194"/>
    </row>
    <row r="143" spans="1:52" x14ac:dyDescent="0.2">
      <c r="A143" s="197">
        <v>4</v>
      </c>
      <c r="B143" s="141" t="s">
        <v>367</v>
      </c>
      <c r="C143" s="149" t="str">
        <f t="shared" si="30"/>
        <v>11</v>
      </c>
      <c r="D143" s="149" t="str">
        <f t="shared" si="31"/>
        <v>00</v>
      </c>
      <c r="E143" s="147" t="str">
        <f t="shared" si="32"/>
        <v>250</v>
      </c>
      <c r="F143" s="129" t="str">
        <f t="shared" si="33"/>
        <v>5100.05</v>
      </c>
      <c r="G143" s="141" t="s">
        <v>250</v>
      </c>
      <c r="H143" s="193">
        <f>IFERROR(VLOOKUP(B143,[5]rptBudgetaryBudgetCrossOrganiza!$A$2:$M$1097,4,FALSE),"0")</f>
        <v>20</v>
      </c>
      <c r="I143" s="193">
        <f>IFERROR(VLOOKUP(B143,[5]rptBudgetaryBudgetCrossOrganiza!$A$2:$M$1097,6,FALSE),"0")</f>
        <v>20</v>
      </c>
      <c r="J143" s="193"/>
      <c r="K143" s="193"/>
      <c r="L143" s="193"/>
      <c r="M143" s="193">
        <f>IFERROR(VLOOKUP(B143,[5]rptBudgetaryBudgetCrossOrganiza!$A$2:$M$1097,9,FALSE),"0")</f>
        <v>16.559999999999999</v>
      </c>
      <c r="N143" s="193">
        <v>16.559999999999999</v>
      </c>
      <c r="O143" s="193"/>
      <c r="Q143" s="169">
        <v>20</v>
      </c>
      <c r="R143" s="169">
        <v>20</v>
      </c>
      <c r="S143" s="169"/>
      <c r="T143" s="169"/>
      <c r="U143" s="169"/>
      <c r="V143" s="169">
        <v>17.16</v>
      </c>
      <c r="W143" s="194">
        <v>17.16</v>
      </c>
      <c r="X143" s="194"/>
      <c r="Z143" s="171">
        <v>20</v>
      </c>
      <c r="AA143" s="171">
        <v>20</v>
      </c>
      <c r="AB143" s="171"/>
      <c r="AC143" s="171"/>
      <c r="AD143" s="171"/>
      <c r="AE143" s="171">
        <v>17.16</v>
      </c>
      <c r="AF143" s="195">
        <v>17.16</v>
      </c>
      <c r="AG143" s="195"/>
      <c r="AI143" s="173">
        <f>IFERROR(VLOOKUP(B143,[3]rptBudgetaryBudgetCrossOrganiza!$A$1:$K$607,4,FALSE),"0")</f>
        <v>20</v>
      </c>
      <c r="AJ143" s="173">
        <f>IFERROR(VLOOKUP(B143,[3]rptBudgetaryBudgetCrossOrganiza!$A$1:$K$607,6,FALSE),"0")</f>
        <v>20</v>
      </c>
      <c r="AK143" s="196">
        <f t="shared" si="19"/>
        <v>20</v>
      </c>
      <c r="AL143" s="196">
        <f>IFERROR(VLOOKUP(B143,[4]rptBudgetaryBudgetCrossOrganiza!$A$10385:$O$11376,13,FALSE),"0")</f>
        <v>4.2300000000000004</v>
      </c>
      <c r="AM143" s="196"/>
      <c r="AN143" s="196"/>
      <c r="AO143" s="196"/>
      <c r="AP143" s="196"/>
      <c r="AQ143" s="196"/>
      <c r="AS143" s="194"/>
      <c r="AT143" s="194"/>
      <c r="AU143" s="194"/>
      <c r="AV143" s="194"/>
      <c r="AW143" s="194"/>
      <c r="AX143" s="194"/>
      <c r="AY143" s="194"/>
      <c r="AZ143" s="194"/>
    </row>
    <row r="144" spans="1:52" x14ac:dyDescent="0.2">
      <c r="A144" s="197">
        <v>4</v>
      </c>
      <c r="B144" s="141" t="s">
        <v>368</v>
      </c>
      <c r="C144" s="149" t="str">
        <f t="shared" si="30"/>
        <v>11</v>
      </c>
      <c r="D144" s="149" t="str">
        <f t="shared" si="31"/>
        <v>00</v>
      </c>
      <c r="E144" s="147" t="str">
        <f t="shared" si="32"/>
        <v>250</v>
      </c>
      <c r="F144" s="129" t="str">
        <f t="shared" si="33"/>
        <v>5100.06</v>
      </c>
      <c r="G144" s="141" t="s">
        <v>252</v>
      </c>
      <c r="H144" s="193">
        <f>IFERROR(VLOOKUP(B144,[5]rptBudgetaryBudgetCrossOrganiza!$A$2:$M$1097,4,FALSE),"0")</f>
        <v>200</v>
      </c>
      <c r="I144" s="193">
        <f>IFERROR(VLOOKUP(B144,[5]rptBudgetaryBudgetCrossOrganiza!$A$2:$M$1097,6,FALSE),"0")</f>
        <v>200</v>
      </c>
      <c r="J144" s="193"/>
      <c r="K144" s="193"/>
      <c r="L144" s="193"/>
      <c r="M144" s="193">
        <f>IFERROR(VLOOKUP(B144,[5]rptBudgetaryBudgetCrossOrganiza!$A$2:$M$1097,9,FALSE),"0")</f>
        <v>200</v>
      </c>
      <c r="N144" s="193">
        <v>200</v>
      </c>
      <c r="O144" s="193"/>
      <c r="Q144" s="169">
        <v>210</v>
      </c>
      <c r="R144" s="169">
        <v>210</v>
      </c>
      <c r="S144" s="169"/>
      <c r="T144" s="169"/>
      <c r="U144" s="169"/>
      <c r="V144" s="169">
        <v>210</v>
      </c>
      <c r="W144" s="194">
        <v>210</v>
      </c>
      <c r="X144" s="194"/>
      <c r="Z144" s="171">
        <v>240</v>
      </c>
      <c r="AA144" s="171">
        <v>240</v>
      </c>
      <c r="AB144" s="171"/>
      <c r="AC144" s="171"/>
      <c r="AD144" s="171"/>
      <c r="AE144" s="171">
        <v>80</v>
      </c>
      <c r="AF144" s="195">
        <v>80</v>
      </c>
      <c r="AG144" s="195"/>
      <c r="AI144" s="173">
        <f>IFERROR(VLOOKUP(B144,[3]rptBudgetaryBudgetCrossOrganiza!$A$1:$K$607,4,FALSE),"0")</f>
        <v>240</v>
      </c>
      <c r="AJ144" s="173">
        <f>IFERROR(VLOOKUP(B144,[3]rptBudgetaryBudgetCrossOrganiza!$A$1:$K$607,6,FALSE),"0")</f>
        <v>240</v>
      </c>
      <c r="AK144" s="196">
        <f t="shared" si="19"/>
        <v>240</v>
      </c>
      <c r="AL144" s="196">
        <f>IFERROR(VLOOKUP(B144,[4]rptBudgetaryBudgetCrossOrganiza!$A$10385:$O$11376,13,FALSE),"0")</f>
        <v>0</v>
      </c>
      <c r="AM144" s="196"/>
      <c r="AN144" s="196"/>
      <c r="AO144" s="196"/>
      <c r="AP144" s="196"/>
      <c r="AQ144" s="196"/>
      <c r="AS144" s="194"/>
      <c r="AT144" s="194"/>
      <c r="AU144" s="194"/>
      <c r="AV144" s="194"/>
      <c r="AW144" s="194"/>
      <c r="AX144" s="194"/>
      <c r="AY144" s="194"/>
      <c r="AZ144" s="194"/>
    </row>
    <row r="145" spans="1:52" x14ac:dyDescent="0.2">
      <c r="A145" s="197">
        <v>4</v>
      </c>
      <c r="B145" s="141" t="s">
        <v>369</v>
      </c>
      <c r="C145" s="149" t="str">
        <f t="shared" si="30"/>
        <v>11</v>
      </c>
      <c r="D145" s="149" t="str">
        <f t="shared" si="31"/>
        <v>00</v>
      </c>
      <c r="E145" s="147" t="str">
        <f t="shared" si="32"/>
        <v>250</v>
      </c>
      <c r="F145" s="129" t="str">
        <f t="shared" si="33"/>
        <v>5100.07</v>
      </c>
      <c r="G145" s="141" t="s">
        <v>254</v>
      </c>
      <c r="H145" s="193">
        <f>IFERROR(VLOOKUP(B145,[5]rptBudgetaryBudgetCrossOrganiza!$A$2:$M$1097,4,FALSE),"0")</f>
        <v>65</v>
      </c>
      <c r="I145" s="193">
        <f>IFERROR(VLOOKUP(B145,[5]rptBudgetaryBudgetCrossOrganiza!$A$2:$M$1097,6,FALSE),"0")</f>
        <v>65</v>
      </c>
      <c r="J145" s="193"/>
      <c r="K145" s="193"/>
      <c r="L145" s="193"/>
      <c r="M145" s="193">
        <f>IFERROR(VLOOKUP(B145,[5]rptBudgetaryBudgetCrossOrganiza!$A$2:$M$1097,9,FALSE),"0")</f>
        <v>51.72</v>
      </c>
      <c r="N145" s="193">
        <v>51.72</v>
      </c>
      <c r="O145" s="193"/>
      <c r="Q145" s="169">
        <v>70</v>
      </c>
      <c r="R145" s="169">
        <v>70</v>
      </c>
      <c r="S145" s="169"/>
      <c r="T145" s="169"/>
      <c r="U145" s="169"/>
      <c r="V145" s="169">
        <v>51.96</v>
      </c>
      <c r="W145" s="194">
        <v>51.96</v>
      </c>
      <c r="X145" s="194"/>
      <c r="Z145" s="171">
        <v>60</v>
      </c>
      <c r="AA145" s="171">
        <v>60</v>
      </c>
      <c r="AB145" s="171"/>
      <c r="AC145" s="171"/>
      <c r="AD145" s="171"/>
      <c r="AE145" s="171">
        <v>49.5</v>
      </c>
      <c r="AF145" s="195">
        <v>49.5</v>
      </c>
      <c r="AG145" s="195"/>
      <c r="AI145" s="173">
        <f>IFERROR(VLOOKUP(B145,[3]rptBudgetaryBudgetCrossOrganiza!$A$1:$K$607,4,FALSE),"0")</f>
        <v>60</v>
      </c>
      <c r="AJ145" s="173">
        <f>IFERROR(VLOOKUP(B145,[3]rptBudgetaryBudgetCrossOrganiza!$A$1:$K$607,6,FALSE),"0")</f>
        <v>60</v>
      </c>
      <c r="AK145" s="196">
        <f t="shared" si="19"/>
        <v>60</v>
      </c>
      <c r="AL145" s="196">
        <f>IFERROR(VLOOKUP(B145,[4]rptBudgetaryBudgetCrossOrganiza!$A$10385:$O$11376,13,FALSE),"0")</f>
        <v>10.54</v>
      </c>
      <c r="AM145" s="196"/>
      <c r="AN145" s="196"/>
      <c r="AO145" s="196"/>
      <c r="AP145" s="196"/>
      <c r="AQ145" s="196"/>
      <c r="AS145" s="194"/>
      <c r="AT145" s="194"/>
      <c r="AU145" s="194"/>
      <c r="AV145" s="194"/>
      <c r="AW145" s="194"/>
      <c r="AX145" s="194"/>
      <c r="AY145" s="194"/>
      <c r="AZ145" s="194"/>
    </row>
    <row r="146" spans="1:52" x14ac:dyDescent="0.2">
      <c r="A146" s="197">
        <v>4</v>
      </c>
      <c r="B146" s="141" t="s">
        <v>370</v>
      </c>
      <c r="C146" s="149" t="str">
        <f t="shared" si="30"/>
        <v>11</v>
      </c>
      <c r="D146" s="149" t="str">
        <f t="shared" si="31"/>
        <v>00</v>
      </c>
      <c r="E146" s="147" t="str">
        <f t="shared" si="32"/>
        <v>250</v>
      </c>
      <c r="F146" s="129" t="str">
        <f t="shared" si="33"/>
        <v>5100.08</v>
      </c>
      <c r="G146" s="141" t="s">
        <v>256</v>
      </c>
      <c r="H146" s="193">
        <f>IFERROR(VLOOKUP(B146,[5]rptBudgetaryBudgetCrossOrganiza!$A$2:$M$1097,4,FALSE),"0")</f>
        <v>0</v>
      </c>
      <c r="I146" s="193">
        <f>IFERROR(VLOOKUP(B146,[5]rptBudgetaryBudgetCrossOrganiza!$A$2:$M$1097,6,FALSE),"0")</f>
        <v>0</v>
      </c>
      <c r="J146" s="193"/>
      <c r="K146" s="193"/>
      <c r="L146" s="193"/>
      <c r="M146" s="193">
        <f>IFERROR(VLOOKUP(B146,[5]rptBudgetaryBudgetCrossOrganiza!$A$2:$M$1097,9,FALSE),"0")</f>
        <v>0</v>
      </c>
      <c r="N146" s="193">
        <v>0</v>
      </c>
      <c r="O146" s="193"/>
      <c r="Q146" s="169">
        <v>0</v>
      </c>
      <c r="R146" s="169">
        <v>0</v>
      </c>
      <c r="S146" s="169"/>
      <c r="T146" s="169"/>
      <c r="U146" s="169"/>
      <c r="V146" s="169">
        <v>0</v>
      </c>
      <c r="W146" s="194">
        <v>0</v>
      </c>
      <c r="X146" s="194"/>
      <c r="Z146" s="171">
        <v>0</v>
      </c>
      <c r="AA146" s="171">
        <v>0</v>
      </c>
      <c r="AB146" s="171"/>
      <c r="AC146" s="171"/>
      <c r="AD146" s="171"/>
      <c r="AE146" s="171">
        <v>208.31</v>
      </c>
      <c r="AF146" s="195">
        <v>208.31</v>
      </c>
      <c r="AG146" s="195"/>
      <c r="AI146" s="173">
        <f>IFERROR(VLOOKUP(B146,[3]rptBudgetaryBudgetCrossOrganiza!$A$1:$K$607,4,FALSE),"0")</f>
        <v>0</v>
      </c>
      <c r="AJ146" s="173">
        <f>IFERROR(VLOOKUP(B146,[3]rptBudgetaryBudgetCrossOrganiza!$A$1:$K$607,6,FALSE),"0")</f>
        <v>0</v>
      </c>
      <c r="AK146" s="196">
        <f t="shared" si="19"/>
        <v>0</v>
      </c>
      <c r="AL146" s="196">
        <f>IFERROR(VLOOKUP(B146,[4]rptBudgetaryBudgetCrossOrganiza!$A$10385:$O$11376,13,FALSE),"0")</f>
        <v>105.89</v>
      </c>
      <c r="AM146" s="196"/>
      <c r="AN146" s="196"/>
      <c r="AO146" s="196"/>
      <c r="AP146" s="196"/>
      <c r="AQ146" s="196"/>
      <c r="AS146" s="194"/>
      <c r="AT146" s="194"/>
      <c r="AU146" s="194"/>
      <c r="AV146" s="194"/>
      <c r="AW146" s="194"/>
      <c r="AX146" s="194"/>
      <c r="AY146" s="194"/>
      <c r="AZ146" s="194"/>
    </row>
    <row r="147" spans="1:52" x14ac:dyDescent="0.2">
      <c r="A147" s="197">
        <v>4</v>
      </c>
      <c r="B147" s="141" t="s">
        <v>371</v>
      </c>
      <c r="C147" s="149" t="str">
        <f t="shared" si="30"/>
        <v>11</v>
      </c>
      <c r="D147" s="149" t="str">
        <f t="shared" si="31"/>
        <v>00</v>
      </c>
      <c r="E147" s="147" t="str">
        <f t="shared" si="32"/>
        <v>250</v>
      </c>
      <c r="F147" s="129" t="str">
        <f t="shared" si="33"/>
        <v>5100.09</v>
      </c>
      <c r="G147" s="141" t="s">
        <v>258</v>
      </c>
      <c r="H147" s="193">
        <f>IFERROR(VLOOKUP(B147,[5]rptBudgetaryBudgetCrossOrganiza!$A$2:$M$1097,4,FALSE),"0")</f>
        <v>0</v>
      </c>
      <c r="I147" s="193">
        <f>IFERROR(VLOOKUP(B147,[5]rptBudgetaryBudgetCrossOrganiza!$A$2:$M$1097,6,FALSE),"0")</f>
        <v>0</v>
      </c>
      <c r="J147" s="193"/>
      <c r="K147" s="193"/>
      <c r="L147" s="193"/>
      <c r="M147" s="193">
        <f>IFERROR(VLOOKUP(B147,[5]rptBudgetaryBudgetCrossOrganiza!$A$2:$M$1097,9,FALSE),"0")</f>
        <v>0</v>
      </c>
      <c r="N147" s="193">
        <v>0</v>
      </c>
      <c r="O147" s="193"/>
      <c r="Q147" s="169">
        <v>0</v>
      </c>
      <c r="R147" s="169">
        <v>0</v>
      </c>
      <c r="S147" s="169"/>
      <c r="T147" s="169"/>
      <c r="U147" s="169"/>
      <c r="V147" s="169">
        <v>0</v>
      </c>
      <c r="W147" s="194">
        <v>0</v>
      </c>
      <c r="X147" s="194"/>
      <c r="Z147" s="171">
        <v>0</v>
      </c>
      <c r="AA147" s="171">
        <v>0</v>
      </c>
      <c r="AB147" s="171"/>
      <c r="AC147" s="171"/>
      <c r="AD147" s="171"/>
      <c r="AE147" s="171">
        <v>0</v>
      </c>
      <c r="AF147" s="195">
        <v>0</v>
      </c>
      <c r="AG147" s="195"/>
      <c r="AI147" s="173">
        <f>IFERROR(VLOOKUP(B147,[3]rptBudgetaryBudgetCrossOrganiza!$A$1:$K$607,4,FALSE),"0")</f>
        <v>0</v>
      </c>
      <c r="AJ147" s="173">
        <f>IFERROR(VLOOKUP(B147,[3]rptBudgetaryBudgetCrossOrganiza!$A$1:$K$607,6,FALSE),"0")</f>
        <v>0</v>
      </c>
      <c r="AK147" s="196">
        <f t="shared" si="19"/>
        <v>0</v>
      </c>
      <c r="AL147" s="196">
        <f>IFERROR(VLOOKUP(B147,[4]rptBudgetaryBudgetCrossOrganiza!$A$10385:$O$11376,13,FALSE),"0")</f>
        <v>0</v>
      </c>
      <c r="AM147" s="196"/>
      <c r="AN147" s="196"/>
      <c r="AO147" s="196"/>
      <c r="AP147" s="196"/>
      <c r="AQ147" s="196"/>
      <c r="AS147" s="194"/>
      <c r="AT147" s="194"/>
      <c r="AU147" s="194"/>
      <c r="AV147" s="194"/>
      <c r="AW147" s="194"/>
      <c r="AX147" s="194"/>
      <c r="AY147" s="194"/>
      <c r="AZ147" s="194"/>
    </row>
    <row r="148" spans="1:52" x14ac:dyDescent="0.2">
      <c r="A148" s="197">
        <v>4</v>
      </c>
      <c r="B148" s="141" t="s">
        <v>372</v>
      </c>
      <c r="C148" s="149" t="str">
        <f t="shared" si="30"/>
        <v>11</v>
      </c>
      <c r="D148" s="149" t="str">
        <f t="shared" si="31"/>
        <v>00</v>
      </c>
      <c r="E148" s="147" t="str">
        <f t="shared" si="32"/>
        <v>250</v>
      </c>
      <c r="F148" s="129" t="str">
        <f t="shared" si="33"/>
        <v>5100.10</v>
      </c>
      <c r="G148" s="141" t="s">
        <v>260</v>
      </c>
      <c r="H148" s="193">
        <f>IFERROR(VLOOKUP(B148,[5]rptBudgetaryBudgetCrossOrganiza!$A$2:$M$1097,4,FALSE),"0")</f>
        <v>70</v>
      </c>
      <c r="I148" s="193">
        <f>IFERROR(VLOOKUP(B148,[5]rptBudgetaryBudgetCrossOrganiza!$A$2:$M$1097,6,FALSE),"0")</f>
        <v>70</v>
      </c>
      <c r="J148" s="193"/>
      <c r="K148" s="193"/>
      <c r="L148" s="193"/>
      <c r="M148" s="193">
        <f>IFERROR(VLOOKUP(B148,[5]rptBudgetaryBudgetCrossOrganiza!$A$2:$M$1097,9,FALSE),"0")</f>
        <v>70</v>
      </c>
      <c r="N148" s="193">
        <v>70</v>
      </c>
      <c r="O148" s="193"/>
      <c r="Q148" s="169">
        <v>55</v>
      </c>
      <c r="R148" s="169">
        <v>55</v>
      </c>
      <c r="S148" s="169"/>
      <c r="T148" s="169"/>
      <c r="U148" s="169"/>
      <c r="V148" s="169">
        <v>70</v>
      </c>
      <c r="W148" s="194">
        <v>70</v>
      </c>
      <c r="X148" s="194"/>
      <c r="Z148" s="171">
        <v>70</v>
      </c>
      <c r="AA148" s="171">
        <v>70</v>
      </c>
      <c r="AB148" s="171"/>
      <c r="AC148" s="171"/>
      <c r="AD148" s="171"/>
      <c r="AE148" s="171">
        <v>168</v>
      </c>
      <c r="AF148" s="195">
        <v>168</v>
      </c>
      <c r="AG148" s="195"/>
      <c r="AI148" s="173">
        <f>IFERROR(VLOOKUP(B148,[3]rptBudgetaryBudgetCrossOrganiza!$A$1:$K$607,4,FALSE),"0")</f>
        <v>70</v>
      </c>
      <c r="AJ148" s="173">
        <f>IFERROR(VLOOKUP(B148,[3]rptBudgetaryBudgetCrossOrganiza!$A$1:$K$607,6,FALSE),"0")</f>
        <v>70</v>
      </c>
      <c r="AK148" s="196">
        <f t="shared" si="19"/>
        <v>70</v>
      </c>
      <c r="AL148" s="196">
        <f>IFERROR(VLOOKUP(B148,[4]rptBudgetaryBudgetCrossOrganiza!$A$10385:$O$11376,13,FALSE),"0")</f>
        <v>0</v>
      </c>
      <c r="AM148" s="196"/>
      <c r="AN148" s="196"/>
      <c r="AO148" s="196"/>
      <c r="AP148" s="196"/>
      <c r="AQ148" s="196"/>
      <c r="AS148" s="194"/>
      <c r="AT148" s="194"/>
      <c r="AU148" s="194"/>
      <c r="AV148" s="194"/>
      <c r="AW148" s="194"/>
      <c r="AX148" s="194"/>
      <c r="AY148" s="194"/>
      <c r="AZ148" s="194"/>
    </row>
    <row r="149" spans="1:52" x14ac:dyDescent="0.2">
      <c r="A149" s="197">
        <v>4</v>
      </c>
      <c r="B149" s="141" t="s">
        <v>373</v>
      </c>
      <c r="C149" s="149" t="str">
        <f t="shared" si="30"/>
        <v>11</v>
      </c>
      <c r="D149" s="149" t="str">
        <f t="shared" si="31"/>
        <v>00</v>
      </c>
      <c r="E149" s="147" t="str">
        <f t="shared" si="32"/>
        <v>250</v>
      </c>
      <c r="F149" s="129" t="str">
        <f t="shared" si="33"/>
        <v>5100.11</v>
      </c>
      <c r="G149" s="141" t="s">
        <v>262</v>
      </c>
      <c r="H149" s="193">
        <f>IFERROR(VLOOKUP(B149,[5]rptBudgetaryBudgetCrossOrganiza!$A$2:$M$1097,4,FALSE),"0")</f>
        <v>120</v>
      </c>
      <c r="I149" s="193">
        <f>IFERROR(VLOOKUP(B149,[5]rptBudgetaryBudgetCrossOrganiza!$A$2:$M$1097,6,FALSE),"0")</f>
        <v>120</v>
      </c>
      <c r="J149" s="193"/>
      <c r="K149" s="193"/>
      <c r="L149" s="193"/>
      <c r="M149" s="193">
        <f>IFERROR(VLOOKUP(B149,[5]rptBudgetaryBudgetCrossOrganiza!$A$2:$M$1097,9,FALSE),"0")</f>
        <v>118.5</v>
      </c>
      <c r="N149" s="193">
        <v>118.5</v>
      </c>
      <c r="O149" s="193"/>
      <c r="Q149" s="169">
        <v>130</v>
      </c>
      <c r="R149" s="169">
        <v>130</v>
      </c>
      <c r="S149" s="169"/>
      <c r="T149" s="169"/>
      <c r="U149" s="169"/>
      <c r="V149" s="169">
        <v>124.1</v>
      </c>
      <c r="W149" s="194">
        <v>124.1</v>
      </c>
      <c r="X149" s="194"/>
      <c r="Z149" s="171">
        <v>130</v>
      </c>
      <c r="AA149" s="171">
        <v>130</v>
      </c>
      <c r="AB149" s="171"/>
      <c r="AC149" s="171"/>
      <c r="AD149" s="171"/>
      <c r="AE149" s="171">
        <v>135.08000000000001</v>
      </c>
      <c r="AF149" s="195">
        <v>135.08000000000001</v>
      </c>
      <c r="AG149" s="195"/>
      <c r="AI149" s="173">
        <f>IFERROR(VLOOKUP(B149,[3]rptBudgetaryBudgetCrossOrganiza!$A$1:$K$607,4,FALSE),"0")</f>
        <v>130</v>
      </c>
      <c r="AJ149" s="173">
        <f>IFERROR(VLOOKUP(B149,[3]rptBudgetaryBudgetCrossOrganiza!$A$1:$K$607,6,FALSE),"0")</f>
        <v>130</v>
      </c>
      <c r="AK149" s="196">
        <f t="shared" si="19"/>
        <v>130</v>
      </c>
      <c r="AL149" s="196">
        <f>IFERROR(VLOOKUP(B149,[4]rptBudgetaryBudgetCrossOrganiza!$A$10385:$O$11376,13,FALSE),"0")</f>
        <v>38.64</v>
      </c>
      <c r="AM149" s="196"/>
      <c r="AN149" s="196"/>
      <c r="AO149" s="196"/>
      <c r="AP149" s="196"/>
      <c r="AQ149" s="196"/>
      <c r="AS149" s="194"/>
      <c r="AT149" s="194"/>
      <c r="AU149" s="194"/>
      <c r="AV149" s="194"/>
      <c r="AW149" s="194"/>
      <c r="AX149" s="194"/>
      <c r="AY149" s="194"/>
      <c r="AZ149" s="194"/>
    </row>
    <row r="150" spans="1:52" x14ac:dyDescent="0.2">
      <c r="A150" s="197">
        <v>4</v>
      </c>
      <c r="B150" s="141" t="s">
        <v>374</v>
      </c>
      <c r="C150" s="149" t="str">
        <f t="shared" si="30"/>
        <v>11</v>
      </c>
      <c r="D150" s="149" t="str">
        <f t="shared" si="31"/>
        <v>00</v>
      </c>
      <c r="E150" s="147" t="str">
        <f t="shared" si="32"/>
        <v>250</v>
      </c>
      <c r="F150" s="129" t="str">
        <f t="shared" si="33"/>
        <v>5100.12</v>
      </c>
      <c r="G150" s="141" t="s">
        <v>264</v>
      </c>
      <c r="H150" s="193">
        <f>IFERROR(VLOOKUP(B150,[5]rptBudgetaryBudgetCrossOrganiza!$A$2:$M$1097,4,FALSE),"0")</f>
        <v>0</v>
      </c>
      <c r="I150" s="193">
        <f>IFERROR(VLOOKUP(B150,[5]rptBudgetaryBudgetCrossOrganiza!$A$2:$M$1097,6,FALSE),"0")</f>
        <v>0</v>
      </c>
      <c r="J150" s="193"/>
      <c r="K150" s="193"/>
      <c r="L150" s="193"/>
      <c r="M150" s="193">
        <f>IFERROR(VLOOKUP(B150,[5]rptBudgetaryBudgetCrossOrganiza!$A$2:$M$1097,9,FALSE),"0")</f>
        <v>0</v>
      </c>
      <c r="N150" s="193">
        <v>0</v>
      </c>
      <c r="O150" s="193"/>
      <c r="Q150" s="169">
        <v>0</v>
      </c>
      <c r="R150" s="169">
        <v>0</v>
      </c>
      <c r="S150" s="169"/>
      <c r="T150" s="169"/>
      <c r="U150" s="169"/>
      <c r="V150" s="169">
        <v>0</v>
      </c>
      <c r="W150" s="194">
        <v>0</v>
      </c>
      <c r="X150" s="194"/>
      <c r="Z150" s="171">
        <v>0</v>
      </c>
      <c r="AA150" s="171">
        <v>0</v>
      </c>
      <c r="AB150" s="171"/>
      <c r="AC150" s="171"/>
      <c r="AD150" s="171"/>
      <c r="AE150" s="171">
        <v>0</v>
      </c>
      <c r="AF150" s="195">
        <v>0</v>
      </c>
      <c r="AG150" s="195"/>
      <c r="AI150" s="173">
        <f>IFERROR(VLOOKUP(B150,[3]rptBudgetaryBudgetCrossOrganiza!$A$1:$K$607,4,FALSE),"0")</f>
        <v>0</v>
      </c>
      <c r="AJ150" s="173">
        <f>IFERROR(VLOOKUP(B150,[3]rptBudgetaryBudgetCrossOrganiza!$A$1:$K$607,6,FALSE),"0")</f>
        <v>0</v>
      </c>
      <c r="AK150" s="196">
        <f t="shared" si="19"/>
        <v>0</v>
      </c>
      <c r="AL150" s="196">
        <f>IFERROR(VLOOKUP(B150,[4]rptBudgetaryBudgetCrossOrganiza!$A$10385:$O$11376,13,FALSE),"0")</f>
        <v>0</v>
      </c>
      <c r="AM150" s="196"/>
      <c r="AN150" s="196"/>
      <c r="AO150" s="196"/>
      <c r="AP150" s="196"/>
      <c r="AQ150" s="196"/>
      <c r="AS150" s="194"/>
      <c r="AT150" s="194"/>
      <c r="AU150" s="194"/>
      <c r="AV150" s="194"/>
      <c r="AW150" s="194"/>
      <c r="AX150" s="194"/>
      <c r="AY150" s="194"/>
      <c r="AZ150" s="194"/>
    </row>
    <row r="151" spans="1:52" x14ac:dyDescent="0.2">
      <c r="A151" s="197">
        <v>4</v>
      </c>
      <c r="B151" s="141" t="s">
        <v>375</v>
      </c>
      <c r="C151" s="149" t="str">
        <f t="shared" si="30"/>
        <v>11</v>
      </c>
      <c r="D151" s="149" t="str">
        <f t="shared" si="31"/>
        <v>00</v>
      </c>
      <c r="E151" s="147" t="str">
        <f t="shared" si="32"/>
        <v>250</v>
      </c>
      <c r="F151" s="129" t="str">
        <f t="shared" si="33"/>
        <v>5100.13</v>
      </c>
      <c r="G151" s="141" t="s">
        <v>266</v>
      </c>
      <c r="H151" s="193">
        <f>IFERROR(VLOOKUP(B151,[5]rptBudgetaryBudgetCrossOrganiza!$A$2:$M$1097,4,FALSE),"0")</f>
        <v>0</v>
      </c>
      <c r="I151" s="193">
        <f>IFERROR(VLOOKUP(B151,[5]rptBudgetaryBudgetCrossOrganiza!$A$2:$M$1097,6,FALSE),"0")</f>
        <v>0</v>
      </c>
      <c r="J151" s="193"/>
      <c r="K151" s="193"/>
      <c r="L151" s="193"/>
      <c r="M151" s="193">
        <f>IFERROR(VLOOKUP(B151,[5]rptBudgetaryBudgetCrossOrganiza!$A$2:$M$1097,9,FALSE),"0")</f>
        <v>0</v>
      </c>
      <c r="N151" s="193">
        <v>0</v>
      </c>
      <c r="O151" s="193"/>
      <c r="Q151" s="169">
        <v>0</v>
      </c>
      <c r="R151" s="169">
        <v>0</v>
      </c>
      <c r="S151" s="169"/>
      <c r="T151" s="169"/>
      <c r="U151" s="169"/>
      <c r="V151" s="169">
        <v>0</v>
      </c>
      <c r="W151" s="194">
        <v>0</v>
      </c>
      <c r="X151" s="194"/>
      <c r="Z151" s="171">
        <v>0</v>
      </c>
      <c r="AA151" s="171">
        <v>0</v>
      </c>
      <c r="AB151" s="171"/>
      <c r="AC151" s="171"/>
      <c r="AD151" s="171"/>
      <c r="AE151" s="171">
        <v>0</v>
      </c>
      <c r="AF151" s="195">
        <v>0</v>
      </c>
      <c r="AG151" s="195"/>
      <c r="AI151" s="173">
        <f>IFERROR(VLOOKUP(B151,[3]rptBudgetaryBudgetCrossOrganiza!$A$1:$K$607,4,FALSE),"0")</f>
        <v>0</v>
      </c>
      <c r="AJ151" s="173">
        <f>IFERROR(VLOOKUP(B151,[3]rptBudgetaryBudgetCrossOrganiza!$A$1:$K$607,6,FALSE),"0")</f>
        <v>0</v>
      </c>
      <c r="AK151" s="196">
        <f t="shared" ref="AK151:AK213" si="34">AJ151</f>
        <v>0</v>
      </c>
      <c r="AL151" s="196">
        <f>IFERROR(VLOOKUP(B151,[4]rptBudgetaryBudgetCrossOrganiza!$A$10385:$O$11376,13,FALSE),"0")</f>
        <v>0</v>
      </c>
      <c r="AM151" s="196"/>
      <c r="AN151" s="196"/>
      <c r="AO151" s="196"/>
      <c r="AP151" s="196"/>
      <c r="AQ151" s="196"/>
      <c r="AS151" s="194"/>
      <c r="AT151" s="194"/>
      <c r="AU151" s="194"/>
      <c r="AV151" s="194"/>
      <c r="AW151" s="194"/>
      <c r="AX151" s="194"/>
      <c r="AY151" s="194"/>
      <c r="AZ151" s="194"/>
    </row>
    <row r="152" spans="1:52" x14ac:dyDescent="0.2">
      <c r="A152" s="197">
        <v>4</v>
      </c>
      <c r="B152" s="141" t="s">
        <v>376</v>
      </c>
      <c r="C152" s="149" t="str">
        <f t="shared" si="30"/>
        <v>11</v>
      </c>
      <c r="D152" s="149" t="str">
        <f t="shared" si="31"/>
        <v>00</v>
      </c>
      <c r="E152" s="147" t="str">
        <f t="shared" si="32"/>
        <v>250</v>
      </c>
      <c r="F152" s="129" t="str">
        <f t="shared" si="33"/>
        <v>5100.14</v>
      </c>
      <c r="G152" s="141" t="s">
        <v>268</v>
      </c>
      <c r="H152" s="193">
        <f>IFERROR(VLOOKUP(B152,[5]rptBudgetaryBudgetCrossOrganiza!$A$2:$M$1097,4,FALSE),"0")</f>
        <v>0</v>
      </c>
      <c r="I152" s="193">
        <f>IFERROR(VLOOKUP(B152,[5]rptBudgetaryBudgetCrossOrganiza!$A$2:$M$1097,6,FALSE),"0")</f>
        <v>0</v>
      </c>
      <c r="J152" s="193"/>
      <c r="K152" s="193"/>
      <c r="L152" s="193"/>
      <c r="M152" s="193">
        <f>IFERROR(VLOOKUP(B152,[5]rptBudgetaryBudgetCrossOrganiza!$A$2:$M$1097,9,FALSE),"0")</f>
        <v>0</v>
      </c>
      <c r="N152" s="193">
        <v>0</v>
      </c>
      <c r="O152" s="193"/>
      <c r="Q152" s="169">
        <v>0</v>
      </c>
      <c r="R152" s="169">
        <v>0</v>
      </c>
      <c r="S152" s="169"/>
      <c r="T152" s="169"/>
      <c r="U152" s="169"/>
      <c r="V152" s="169">
        <v>0</v>
      </c>
      <c r="W152" s="194">
        <v>0</v>
      </c>
      <c r="X152" s="194"/>
      <c r="Z152" s="171">
        <v>0</v>
      </c>
      <c r="AA152" s="171">
        <v>0</v>
      </c>
      <c r="AB152" s="171"/>
      <c r="AC152" s="171"/>
      <c r="AD152" s="171"/>
      <c r="AE152" s="171">
        <v>0</v>
      </c>
      <c r="AF152" s="195">
        <v>0</v>
      </c>
      <c r="AG152" s="195"/>
      <c r="AI152" s="173">
        <f>IFERROR(VLOOKUP(B152,[3]rptBudgetaryBudgetCrossOrganiza!$A$1:$K$607,4,FALSE),"0")</f>
        <v>0</v>
      </c>
      <c r="AJ152" s="173">
        <f>IFERROR(VLOOKUP(B152,[3]rptBudgetaryBudgetCrossOrganiza!$A$1:$K$607,6,FALSE),"0")</f>
        <v>0</v>
      </c>
      <c r="AK152" s="196">
        <f t="shared" si="34"/>
        <v>0</v>
      </c>
      <c r="AL152" s="196">
        <f>IFERROR(VLOOKUP(B152,[4]rptBudgetaryBudgetCrossOrganiza!$A$10385:$O$11376,13,FALSE),"0")</f>
        <v>0</v>
      </c>
      <c r="AM152" s="196"/>
      <c r="AN152" s="196"/>
      <c r="AO152" s="196"/>
      <c r="AP152" s="196"/>
      <c r="AQ152" s="196"/>
      <c r="AS152" s="194"/>
      <c r="AT152" s="194"/>
      <c r="AU152" s="194"/>
      <c r="AV152" s="194"/>
      <c r="AW152" s="194"/>
      <c r="AX152" s="194"/>
      <c r="AY152" s="194"/>
      <c r="AZ152" s="194"/>
    </row>
    <row r="153" spans="1:52" x14ac:dyDescent="0.2">
      <c r="A153" s="197">
        <v>4</v>
      </c>
      <c r="B153" s="141" t="s">
        <v>377</v>
      </c>
      <c r="C153" s="149" t="str">
        <f t="shared" si="30"/>
        <v>11</v>
      </c>
      <c r="D153" s="149" t="str">
        <f t="shared" si="31"/>
        <v>00</v>
      </c>
      <c r="E153" s="147" t="str">
        <f t="shared" si="32"/>
        <v>250</v>
      </c>
      <c r="F153" s="129" t="str">
        <f t="shared" si="33"/>
        <v>5100.15</v>
      </c>
      <c r="G153" s="141" t="s">
        <v>270</v>
      </c>
      <c r="H153" s="193">
        <f>IFERROR(VLOOKUP(B153,[5]rptBudgetaryBudgetCrossOrganiza!$A$2:$M$1097,4,FALSE),"0")</f>
        <v>105</v>
      </c>
      <c r="I153" s="193">
        <f>IFERROR(VLOOKUP(B153,[5]rptBudgetaryBudgetCrossOrganiza!$A$2:$M$1097,6,FALSE),"0")</f>
        <v>105</v>
      </c>
      <c r="J153" s="193"/>
      <c r="K153" s="193"/>
      <c r="L153" s="193"/>
      <c r="M153" s="193">
        <f>IFERROR(VLOOKUP(B153,[5]rptBudgetaryBudgetCrossOrganiza!$A$2:$M$1097,9,FALSE),"0")</f>
        <v>100.8</v>
      </c>
      <c r="N153" s="193">
        <v>100.8</v>
      </c>
      <c r="O153" s="193"/>
      <c r="Q153" s="169">
        <v>105</v>
      </c>
      <c r="R153" s="169">
        <v>105</v>
      </c>
      <c r="S153" s="169"/>
      <c r="T153" s="169"/>
      <c r="U153" s="169"/>
      <c r="V153" s="169">
        <v>100.8</v>
      </c>
      <c r="W153" s="194">
        <v>100.8</v>
      </c>
      <c r="X153" s="194"/>
      <c r="Z153" s="171">
        <v>100</v>
      </c>
      <c r="AA153" s="171">
        <v>100</v>
      </c>
      <c r="AB153" s="171"/>
      <c r="AC153" s="171"/>
      <c r="AD153" s="171"/>
      <c r="AE153" s="171">
        <v>100.8</v>
      </c>
      <c r="AF153" s="195">
        <v>100.8</v>
      </c>
      <c r="AG153" s="195"/>
      <c r="AI153" s="173">
        <f>IFERROR(VLOOKUP(B153,[3]rptBudgetaryBudgetCrossOrganiza!$A$1:$K$607,4,FALSE),"0")</f>
        <v>100</v>
      </c>
      <c r="AJ153" s="173">
        <f>IFERROR(VLOOKUP(B153,[3]rptBudgetaryBudgetCrossOrganiza!$A$1:$K$607,6,FALSE),"0")</f>
        <v>100</v>
      </c>
      <c r="AK153" s="196">
        <f t="shared" si="34"/>
        <v>100</v>
      </c>
      <c r="AL153" s="196">
        <f>IFERROR(VLOOKUP(B153,[4]rptBudgetaryBudgetCrossOrganiza!$A$10385:$O$11376,13,FALSE),"0")</f>
        <v>25.2</v>
      </c>
      <c r="AM153" s="196"/>
      <c r="AN153" s="196"/>
      <c r="AO153" s="196"/>
      <c r="AP153" s="196"/>
      <c r="AQ153" s="196"/>
      <c r="AS153" s="194"/>
      <c r="AT153" s="194"/>
      <c r="AU153" s="194"/>
      <c r="AV153" s="194"/>
      <c r="AW153" s="194"/>
      <c r="AX153" s="194"/>
      <c r="AY153" s="194"/>
      <c r="AZ153" s="194"/>
    </row>
    <row r="154" spans="1:52" x14ac:dyDescent="0.2">
      <c r="A154" s="197">
        <v>4</v>
      </c>
      <c r="B154" s="141" t="s">
        <v>378</v>
      </c>
      <c r="C154" s="149" t="str">
        <f t="shared" si="30"/>
        <v>11</v>
      </c>
      <c r="D154" s="149" t="str">
        <f t="shared" si="31"/>
        <v>00</v>
      </c>
      <c r="E154" s="147" t="str">
        <f t="shared" si="32"/>
        <v>250</v>
      </c>
      <c r="F154" s="129" t="str">
        <f t="shared" si="33"/>
        <v>5100.16</v>
      </c>
      <c r="G154" s="141" t="s">
        <v>272</v>
      </c>
      <c r="H154" s="193">
        <f>IFERROR(VLOOKUP(B154,[5]rptBudgetaryBudgetCrossOrganiza!$A$2:$M$1097,4,FALSE),"0")</f>
        <v>0</v>
      </c>
      <c r="I154" s="193">
        <f>IFERROR(VLOOKUP(B154,[5]rptBudgetaryBudgetCrossOrganiza!$A$2:$M$1097,6,FALSE),"0")</f>
        <v>0</v>
      </c>
      <c r="J154" s="193"/>
      <c r="K154" s="193"/>
      <c r="L154" s="193"/>
      <c r="M154" s="193">
        <f>IFERROR(VLOOKUP(B154,[5]rptBudgetaryBudgetCrossOrganiza!$A$2:$M$1097,9,FALSE),"0")</f>
        <v>0</v>
      </c>
      <c r="N154" s="193">
        <v>0</v>
      </c>
      <c r="O154" s="193"/>
      <c r="Q154" s="169">
        <v>0</v>
      </c>
      <c r="R154" s="169">
        <v>0</v>
      </c>
      <c r="S154" s="169"/>
      <c r="T154" s="169"/>
      <c r="U154" s="169"/>
      <c r="V154" s="169">
        <v>0</v>
      </c>
      <c r="W154" s="194">
        <v>0</v>
      </c>
      <c r="X154" s="194"/>
      <c r="Z154" s="171">
        <v>0</v>
      </c>
      <c r="AA154" s="171">
        <v>0</v>
      </c>
      <c r="AB154" s="171"/>
      <c r="AC154" s="171"/>
      <c r="AD154" s="171"/>
      <c r="AE154" s="171">
        <v>0</v>
      </c>
      <c r="AF154" s="195">
        <v>0</v>
      </c>
      <c r="AG154" s="195"/>
      <c r="AI154" s="173">
        <f>IFERROR(VLOOKUP(B154,[3]rptBudgetaryBudgetCrossOrganiza!$A$1:$K$607,4,FALSE),"0")</f>
        <v>0</v>
      </c>
      <c r="AJ154" s="173">
        <f>IFERROR(VLOOKUP(B154,[3]rptBudgetaryBudgetCrossOrganiza!$A$1:$K$607,6,FALSE),"0")</f>
        <v>0</v>
      </c>
      <c r="AK154" s="196">
        <f t="shared" si="34"/>
        <v>0</v>
      </c>
      <c r="AL154" s="196">
        <f>IFERROR(VLOOKUP(B154,[4]rptBudgetaryBudgetCrossOrganiza!$A$10385:$O$11376,13,FALSE),"0")</f>
        <v>0</v>
      </c>
      <c r="AM154" s="196"/>
      <c r="AN154" s="196"/>
      <c r="AO154" s="196"/>
      <c r="AP154" s="196"/>
      <c r="AQ154" s="196"/>
      <c r="AS154" s="194"/>
      <c r="AT154" s="194"/>
      <c r="AU154" s="194"/>
      <c r="AV154" s="194"/>
      <c r="AW154" s="194"/>
      <c r="AX154" s="194"/>
      <c r="AY154" s="194"/>
      <c r="AZ154" s="194"/>
    </row>
    <row r="155" spans="1:52" x14ac:dyDescent="0.2">
      <c r="A155" s="197">
        <v>4</v>
      </c>
      <c r="B155" s="141" t="s">
        <v>379</v>
      </c>
      <c r="C155" s="149" t="str">
        <f t="shared" si="30"/>
        <v>11</v>
      </c>
      <c r="D155" s="149" t="str">
        <f t="shared" si="31"/>
        <v>00</v>
      </c>
      <c r="E155" s="147" t="str">
        <f t="shared" si="32"/>
        <v>250</v>
      </c>
      <c r="F155" s="129" t="str">
        <f t="shared" si="33"/>
        <v>5100.17</v>
      </c>
      <c r="G155" s="141" t="s">
        <v>274</v>
      </c>
      <c r="H155" s="193">
        <f>IFERROR(VLOOKUP(B155,[5]rptBudgetaryBudgetCrossOrganiza!$A$2:$M$1097,4,FALSE),"0")</f>
        <v>0</v>
      </c>
      <c r="I155" s="193">
        <f>IFERROR(VLOOKUP(B155,[5]rptBudgetaryBudgetCrossOrganiza!$A$2:$M$1097,6,FALSE),"0")</f>
        <v>0</v>
      </c>
      <c r="J155" s="193"/>
      <c r="K155" s="193"/>
      <c r="L155" s="193"/>
      <c r="M155" s="193">
        <f>IFERROR(VLOOKUP(B155,[5]rptBudgetaryBudgetCrossOrganiza!$A$2:$M$1097,9,FALSE),"0")</f>
        <v>0</v>
      </c>
      <c r="N155" s="193">
        <v>0</v>
      </c>
      <c r="O155" s="193"/>
      <c r="Q155" s="169">
        <v>0</v>
      </c>
      <c r="R155" s="169">
        <v>0</v>
      </c>
      <c r="S155" s="169"/>
      <c r="T155" s="169"/>
      <c r="U155" s="169"/>
      <c r="V155" s="169">
        <v>0</v>
      </c>
      <c r="W155" s="194">
        <v>0</v>
      </c>
      <c r="X155" s="194"/>
      <c r="Z155" s="171">
        <v>0</v>
      </c>
      <c r="AA155" s="171">
        <v>0</v>
      </c>
      <c r="AB155" s="171"/>
      <c r="AC155" s="171"/>
      <c r="AD155" s="171"/>
      <c r="AE155" s="171">
        <v>0</v>
      </c>
      <c r="AF155" s="195">
        <v>0</v>
      </c>
      <c r="AG155" s="195"/>
      <c r="AI155" s="173">
        <f>IFERROR(VLOOKUP(B155,[3]rptBudgetaryBudgetCrossOrganiza!$A$1:$K$607,4,FALSE),"0")</f>
        <v>0</v>
      </c>
      <c r="AJ155" s="173">
        <f>IFERROR(VLOOKUP(B155,[3]rptBudgetaryBudgetCrossOrganiza!$A$1:$K$607,6,FALSE),"0")</f>
        <v>0</v>
      </c>
      <c r="AK155" s="196">
        <f t="shared" si="34"/>
        <v>0</v>
      </c>
      <c r="AL155" s="196">
        <f>IFERROR(VLOOKUP(B155,[4]rptBudgetaryBudgetCrossOrganiza!$A$10385:$O$11376,13,FALSE),"0")</f>
        <v>0</v>
      </c>
      <c r="AM155" s="196"/>
      <c r="AN155" s="196"/>
      <c r="AO155" s="196"/>
      <c r="AP155" s="196"/>
      <c r="AQ155" s="196"/>
      <c r="AS155" s="194"/>
      <c r="AT155" s="194"/>
      <c r="AU155" s="194"/>
      <c r="AV155" s="194"/>
      <c r="AW155" s="194"/>
      <c r="AX155" s="194"/>
      <c r="AY155" s="194"/>
      <c r="AZ155" s="194"/>
    </row>
    <row r="156" spans="1:52" x14ac:dyDescent="0.2">
      <c r="A156" s="197">
        <v>4</v>
      </c>
      <c r="B156" s="141" t="s">
        <v>380</v>
      </c>
      <c r="C156" s="149" t="str">
        <f t="shared" si="30"/>
        <v>40</v>
      </c>
      <c r="D156" s="149" t="str">
        <f t="shared" si="31"/>
        <v>50</v>
      </c>
      <c r="E156" s="147" t="str">
        <f t="shared" si="32"/>
        <v>001</v>
      </c>
      <c r="F156" s="129" t="str">
        <f t="shared" si="33"/>
        <v>5000.01</v>
      </c>
      <c r="G156" s="141" t="s">
        <v>214</v>
      </c>
      <c r="H156" s="193">
        <f>IFERROR(VLOOKUP(B156,[5]rptBudgetaryBudgetCrossOrganiza!$A$2:$M$1097,4,FALSE),"0")</f>
        <v>150895</v>
      </c>
      <c r="I156" s="193">
        <f>IFERROR(VLOOKUP(B156,[5]rptBudgetaryBudgetCrossOrganiza!$A$2:$M$1097,6,FALSE),"0")</f>
        <v>150895</v>
      </c>
      <c r="J156" s="193"/>
      <c r="K156" s="193"/>
      <c r="L156" s="193"/>
      <c r="M156" s="193">
        <f>IFERROR(VLOOKUP(B156,[5]rptBudgetaryBudgetCrossOrganiza!$A$2:$M$1097,9,FALSE),"0")</f>
        <v>73353.850000000006</v>
      </c>
      <c r="N156" s="193">
        <v>73353.850000000006</v>
      </c>
      <c r="O156" s="193">
        <f t="shared" ref="O156:O172" si="35">N156-I156</f>
        <v>-77541.149999999994</v>
      </c>
      <c r="Q156" s="169">
        <v>91465</v>
      </c>
      <c r="R156" s="169">
        <v>91465</v>
      </c>
      <c r="S156" s="169"/>
      <c r="T156" s="169"/>
      <c r="U156" s="169"/>
      <c r="V156" s="169">
        <v>89561.63</v>
      </c>
      <c r="W156" s="194">
        <v>89561.63</v>
      </c>
      <c r="X156" s="194">
        <f t="shared" ref="X156:X169" si="36">W156-R156</f>
        <v>-1903.3699999999953</v>
      </c>
      <c r="Z156" s="171">
        <v>228130</v>
      </c>
      <c r="AA156" s="171">
        <v>230384</v>
      </c>
      <c r="AB156" s="171"/>
      <c r="AC156" s="171"/>
      <c r="AD156" s="171"/>
      <c r="AE156" s="171">
        <v>109432.69</v>
      </c>
      <c r="AF156" s="195">
        <v>109432.69</v>
      </c>
      <c r="AG156" s="195">
        <f t="shared" ref="AG156:AG172" si="37">AF156-AA156</f>
        <v>-120951.31</v>
      </c>
      <c r="AI156" s="173">
        <f>IFERROR(VLOOKUP(B156,[3]rptBudgetaryBudgetCrossOrganiza!$A$1:$K$607,4,FALSE),"0")</f>
        <v>234974</v>
      </c>
      <c r="AJ156" s="173">
        <f>IFERROR(VLOOKUP(B156,[3]rptBudgetaryBudgetCrossOrganiza!$A$1:$K$607,6,FALSE),"0")</f>
        <v>234974</v>
      </c>
      <c r="AK156" s="196">
        <f t="shared" si="34"/>
        <v>234974</v>
      </c>
      <c r="AL156" s="196">
        <f>IFERROR(VLOOKUP(B156,[4]rptBudgetaryBudgetCrossOrganiza!$A$10385:$O$11376,13,FALSE),"0")</f>
        <v>22581.51</v>
      </c>
      <c r="AM156" s="196"/>
      <c r="AN156" s="196"/>
      <c r="AO156" s="196"/>
      <c r="AP156" s="196"/>
      <c r="AQ156" s="196">
        <f t="shared" ref="AQ156:AQ172" si="38">AP156-AJ156</f>
        <v>-234974</v>
      </c>
      <c r="AS156" s="194"/>
      <c r="AT156" s="194"/>
      <c r="AU156" s="194"/>
      <c r="AV156" s="194"/>
      <c r="AW156" s="194"/>
      <c r="AX156" s="194"/>
      <c r="AY156" s="194"/>
      <c r="AZ156" s="194">
        <f t="shared" ref="AZ156:AZ169" si="39">AY156-AT156</f>
        <v>0</v>
      </c>
    </row>
    <row r="157" spans="1:52" x14ac:dyDescent="0.2">
      <c r="A157" s="197">
        <v>4</v>
      </c>
      <c r="B157" s="141" t="s">
        <v>381</v>
      </c>
      <c r="C157" s="149" t="str">
        <f t="shared" si="30"/>
        <v>40</v>
      </c>
      <c r="D157" s="149" t="str">
        <f t="shared" si="31"/>
        <v>50</v>
      </c>
      <c r="E157" s="147" t="str">
        <f t="shared" si="32"/>
        <v>001</v>
      </c>
      <c r="F157" s="129" t="str">
        <f t="shared" si="33"/>
        <v>5000.02</v>
      </c>
      <c r="G157" s="141" t="s">
        <v>216</v>
      </c>
      <c r="H157" s="193">
        <f>IFERROR(VLOOKUP(B157,[5]rptBudgetaryBudgetCrossOrganiza!$A$2:$M$1097,4,FALSE),"0")</f>
        <v>0</v>
      </c>
      <c r="I157" s="193">
        <f>IFERROR(VLOOKUP(B157,[5]rptBudgetaryBudgetCrossOrganiza!$A$2:$M$1097,6,FALSE),"0")</f>
        <v>0</v>
      </c>
      <c r="J157" s="193"/>
      <c r="K157" s="193"/>
      <c r="L157" s="193"/>
      <c r="M157" s="193">
        <f>IFERROR(VLOOKUP(B157,[5]rptBudgetaryBudgetCrossOrganiza!$A$2:$M$1097,9,FALSE),"0")</f>
        <v>0</v>
      </c>
      <c r="N157" s="193">
        <v>0</v>
      </c>
      <c r="O157" s="193">
        <f t="shared" si="35"/>
        <v>0</v>
      </c>
      <c r="Q157" s="169">
        <v>0</v>
      </c>
      <c r="R157" s="169">
        <v>0</v>
      </c>
      <c r="S157" s="169"/>
      <c r="T157" s="169"/>
      <c r="U157" s="169"/>
      <c r="V157" s="169">
        <v>0</v>
      </c>
      <c r="W157" s="194">
        <v>0</v>
      </c>
      <c r="X157" s="194">
        <f t="shared" si="36"/>
        <v>0</v>
      </c>
      <c r="Z157" s="171">
        <v>0</v>
      </c>
      <c r="AA157" s="171">
        <v>0</v>
      </c>
      <c r="AB157" s="171"/>
      <c r="AC157" s="171"/>
      <c r="AD157" s="171"/>
      <c r="AE157" s="171">
        <v>0</v>
      </c>
      <c r="AF157" s="195">
        <v>0</v>
      </c>
      <c r="AG157" s="195">
        <f t="shared" si="37"/>
        <v>0</v>
      </c>
      <c r="AI157" s="173">
        <f>IFERROR(VLOOKUP(B157,[3]rptBudgetaryBudgetCrossOrganiza!$A$1:$K$607,4,FALSE),"0")</f>
        <v>0</v>
      </c>
      <c r="AJ157" s="173">
        <f>IFERROR(VLOOKUP(B157,[3]rptBudgetaryBudgetCrossOrganiza!$A$1:$K$607,6,FALSE),"0")</f>
        <v>0</v>
      </c>
      <c r="AK157" s="196">
        <f t="shared" si="34"/>
        <v>0</v>
      </c>
      <c r="AL157" s="196">
        <f>IFERROR(VLOOKUP(B157,[4]rptBudgetaryBudgetCrossOrganiza!$A$10385:$O$11376,13,FALSE),"0")</f>
        <v>0</v>
      </c>
      <c r="AM157" s="196"/>
      <c r="AN157" s="196"/>
      <c r="AO157" s="196"/>
      <c r="AP157" s="196"/>
      <c r="AQ157" s="196">
        <f t="shared" si="38"/>
        <v>0</v>
      </c>
      <c r="AS157" s="194"/>
      <c r="AT157" s="194"/>
      <c r="AU157" s="194"/>
      <c r="AV157" s="194"/>
      <c r="AW157" s="194"/>
      <c r="AX157" s="194"/>
      <c r="AY157" s="194"/>
      <c r="AZ157" s="194">
        <f t="shared" si="39"/>
        <v>0</v>
      </c>
    </row>
    <row r="158" spans="1:52" x14ac:dyDescent="0.2">
      <c r="A158" s="197">
        <v>4</v>
      </c>
      <c r="B158" s="141" t="s">
        <v>382</v>
      </c>
      <c r="C158" s="149" t="str">
        <f t="shared" si="30"/>
        <v>40</v>
      </c>
      <c r="D158" s="149" t="str">
        <f t="shared" si="31"/>
        <v>50</v>
      </c>
      <c r="E158" s="147" t="str">
        <f t="shared" si="32"/>
        <v>001</v>
      </c>
      <c r="F158" s="129" t="str">
        <f t="shared" si="33"/>
        <v>5000.03</v>
      </c>
      <c r="G158" s="141" t="s">
        <v>218</v>
      </c>
      <c r="H158" s="193">
        <f>IFERROR(VLOOKUP(B158,[5]rptBudgetaryBudgetCrossOrganiza!$A$2:$M$1097,4,FALSE),"0")</f>
        <v>100</v>
      </c>
      <c r="I158" s="193">
        <f>IFERROR(VLOOKUP(B158,[5]rptBudgetaryBudgetCrossOrganiza!$A$2:$M$1097,6,FALSE),"0")</f>
        <v>100</v>
      </c>
      <c r="J158" s="193"/>
      <c r="K158" s="193"/>
      <c r="L158" s="193"/>
      <c r="M158" s="193">
        <f>IFERROR(VLOOKUP(B158,[5]rptBudgetaryBudgetCrossOrganiza!$A$2:$M$1097,9,FALSE),"0")</f>
        <v>66.900000000000006</v>
      </c>
      <c r="N158" s="193">
        <v>66.900000000000006</v>
      </c>
      <c r="O158" s="193">
        <f t="shared" si="35"/>
        <v>-33.099999999999994</v>
      </c>
      <c r="Q158" s="169">
        <v>100</v>
      </c>
      <c r="R158" s="169">
        <v>100</v>
      </c>
      <c r="S158" s="169"/>
      <c r="T158" s="169"/>
      <c r="U158" s="169"/>
      <c r="V158" s="169">
        <v>0</v>
      </c>
      <c r="W158" s="194">
        <v>0</v>
      </c>
      <c r="X158" s="194">
        <f t="shared" si="36"/>
        <v>-100</v>
      </c>
      <c r="Z158" s="171">
        <v>100</v>
      </c>
      <c r="AA158" s="171">
        <v>100</v>
      </c>
      <c r="AB158" s="171"/>
      <c r="AC158" s="171"/>
      <c r="AD158" s="171"/>
      <c r="AE158" s="171">
        <v>90.3</v>
      </c>
      <c r="AF158" s="195">
        <v>90.3</v>
      </c>
      <c r="AG158" s="195">
        <f t="shared" si="37"/>
        <v>-9.7000000000000028</v>
      </c>
      <c r="AI158" s="173">
        <f>IFERROR(VLOOKUP(B158,[3]rptBudgetaryBudgetCrossOrganiza!$A$1:$K$607,4,FALSE),"0")</f>
        <v>105</v>
      </c>
      <c r="AJ158" s="173">
        <f>IFERROR(VLOOKUP(B158,[3]rptBudgetaryBudgetCrossOrganiza!$A$1:$K$607,6,FALSE),"0")</f>
        <v>105</v>
      </c>
      <c r="AK158" s="196">
        <f t="shared" si="34"/>
        <v>105</v>
      </c>
      <c r="AL158" s="196">
        <f>IFERROR(VLOOKUP(B158,[4]rptBudgetaryBudgetCrossOrganiza!$A$10385:$O$11376,13,FALSE),"0")</f>
        <v>41.87</v>
      </c>
      <c r="AM158" s="196"/>
      <c r="AN158" s="196"/>
      <c r="AO158" s="196"/>
      <c r="AP158" s="196"/>
      <c r="AQ158" s="196">
        <f t="shared" si="38"/>
        <v>-105</v>
      </c>
      <c r="AS158" s="194"/>
      <c r="AT158" s="194"/>
      <c r="AU158" s="194"/>
      <c r="AV158" s="194"/>
      <c r="AW158" s="194"/>
      <c r="AX158" s="194"/>
      <c r="AY158" s="194"/>
      <c r="AZ158" s="194">
        <f t="shared" si="39"/>
        <v>0</v>
      </c>
    </row>
    <row r="159" spans="1:52" x14ac:dyDescent="0.2">
      <c r="A159" s="197">
        <v>4</v>
      </c>
      <c r="B159" s="141" t="s">
        <v>383</v>
      </c>
      <c r="C159" s="149" t="str">
        <f t="shared" si="30"/>
        <v>40</v>
      </c>
      <c r="D159" s="149" t="str">
        <f t="shared" si="31"/>
        <v>50</v>
      </c>
      <c r="E159" s="147" t="str">
        <f t="shared" si="32"/>
        <v>001</v>
      </c>
      <c r="F159" s="129" t="str">
        <f t="shared" si="33"/>
        <v>5000.04</v>
      </c>
      <c r="G159" s="141" t="s">
        <v>220</v>
      </c>
      <c r="H159" s="193">
        <f>IFERROR(VLOOKUP(B159,[5]rptBudgetaryBudgetCrossOrganiza!$A$2:$M$1097,4,FALSE),"0")</f>
        <v>0</v>
      </c>
      <c r="I159" s="193">
        <f>IFERROR(VLOOKUP(B159,[5]rptBudgetaryBudgetCrossOrganiza!$A$2:$M$1097,6,FALSE),"0")</f>
        <v>0</v>
      </c>
      <c r="J159" s="193"/>
      <c r="K159" s="193"/>
      <c r="L159" s="193"/>
      <c r="M159" s="193">
        <f>IFERROR(VLOOKUP(B159,[5]rptBudgetaryBudgetCrossOrganiza!$A$2:$M$1097,9,FALSE),"0")</f>
        <v>0</v>
      </c>
      <c r="N159" s="193">
        <v>0</v>
      </c>
      <c r="O159" s="193">
        <f t="shared" si="35"/>
        <v>0</v>
      </c>
      <c r="Q159" s="169">
        <v>0</v>
      </c>
      <c r="R159" s="169">
        <v>0</v>
      </c>
      <c r="S159" s="169"/>
      <c r="T159" s="169"/>
      <c r="U159" s="169"/>
      <c r="V159" s="169">
        <v>0</v>
      </c>
      <c r="W159" s="194">
        <v>0</v>
      </c>
      <c r="X159" s="194">
        <f t="shared" si="36"/>
        <v>0</v>
      </c>
      <c r="Z159" s="171">
        <v>0</v>
      </c>
      <c r="AA159" s="171">
        <v>0</v>
      </c>
      <c r="AB159" s="171"/>
      <c r="AC159" s="171"/>
      <c r="AD159" s="171"/>
      <c r="AE159" s="171">
        <v>0</v>
      </c>
      <c r="AF159" s="195">
        <v>0</v>
      </c>
      <c r="AG159" s="195">
        <f t="shared" si="37"/>
        <v>0</v>
      </c>
      <c r="AI159" s="173">
        <f>IFERROR(VLOOKUP(B159,[3]rptBudgetaryBudgetCrossOrganiza!$A$1:$K$607,4,FALSE),"0")</f>
        <v>0</v>
      </c>
      <c r="AJ159" s="173">
        <f>IFERROR(VLOOKUP(B159,[3]rptBudgetaryBudgetCrossOrganiza!$A$1:$K$607,6,FALSE),"0")</f>
        <v>0</v>
      </c>
      <c r="AK159" s="196">
        <f t="shared" si="34"/>
        <v>0</v>
      </c>
      <c r="AL159" s="196">
        <f>IFERROR(VLOOKUP(B159,[4]rptBudgetaryBudgetCrossOrganiza!$A$10385:$O$11376,13,FALSE),"0")</f>
        <v>0</v>
      </c>
      <c r="AM159" s="196"/>
      <c r="AN159" s="196"/>
      <c r="AO159" s="196"/>
      <c r="AP159" s="196"/>
      <c r="AQ159" s="196">
        <f t="shared" si="38"/>
        <v>0</v>
      </c>
      <c r="AS159" s="194"/>
      <c r="AT159" s="194"/>
      <c r="AU159" s="194"/>
      <c r="AV159" s="194"/>
      <c r="AW159" s="194"/>
      <c r="AX159" s="194"/>
      <c r="AY159" s="194"/>
      <c r="AZ159" s="194">
        <f t="shared" si="39"/>
        <v>0</v>
      </c>
    </row>
    <row r="160" spans="1:52" x14ac:dyDescent="0.2">
      <c r="A160" s="197">
        <v>4</v>
      </c>
      <c r="B160" s="141" t="s">
        <v>384</v>
      </c>
      <c r="C160" s="149" t="str">
        <f t="shared" si="30"/>
        <v>40</v>
      </c>
      <c r="D160" s="149" t="str">
        <f t="shared" si="31"/>
        <v>50</v>
      </c>
      <c r="E160" s="147" t="str">
        <f t="shared" si="32"/>
        <v>001</v>
      </c>
      <c r="F160" s="129" t="str">
        <f t="shared" si="33"/>
        <v>5000.05</v>
      </c>
      <c r="G160" s="141" t="s">
        <v>222</v>
      </c>
      <c r="H160" s="193">
        <f>IFERROR(VLOOKUP(B160,[5]rptBudgetaryBudgetCrossOrganiza!$A$2:$M$1097,4,FALSE),"0")</f>
        <v>0</v>
      </c>
      <c r="I160" s="193">
        <f>IFERROR(VLOOKUP(B160,[5]rptBudgetaryBudgetCrossOrganiza!$A$2:$M$1097,6,FALSE),"0")</f>
        <v>0</v>
      </c>
      <c r="J160" s="193"/>
      <c r="K160" s="193"/>
      <c r="L160" s="193"/>
      <c r="M160" s="193">
        <f>IFERROR(VLOOKUP(B160,[5]rptBudgetaryBudgetCrossOrganiza!$A$2:$M$1097,9,FALSE),"0")</f>
        <v>0</v>
      </c>
      <c r="N160" s="193">
        <v>0</v>
      </c>
      <c r="O160" s="193">
        <f t="shared" si="35"/>
        <v>0</v>
      </c>
      <c r="Q160" s="169">
        <v>0</v>
      </c>
      <c r="R160" s="169">
        <v>0</v>
      </c>
      <c r="S160" s="169"/>
      <c r="T160" s="169"/>
      <c r="U160" s="169"/>
      <c r="V160" s="169">
        <v>0</v>
      </c>
      <c r="W160" s="194">
        <v>0</v>
      </c>
      <c r="X160" s="194">
        <f t="shared" si="36"/>
        <v>0</v>
      </c>
      <c r="Z160" s="171">
        <v>0</v>
      </c>
      <c r="AA160" s="171">
        <v>0</v>
      </c>
      <c r="AB160" s="171"/>
      <c r="AC160" s="171"/>
      <c r="AD160" s="171"/>
      <c r="AE160" s="171">
        <v>0</v>
      </c>
      <c r="AF160" s="195">
        <v>0</v>
      </c>
      <c r="AG160" s="195">
        <f t="shared" si="37"/>
        <v>0</v>
      </c>
      <c r="AI160" s="173">
        <f>IFERROR(VLOOKUP(B160,[3]rptBudgetaryBudgetCrossOrganiza!$A$1:$K$607,4,FALSE),"0")</f>
        <v>0</v>
      </c>
      <c r="AJ160" s="173">
        <f>IFERROR(VLOOKUP(B160,[3]rptBudgetaryBudgetCrossOrganiza!$A$1:$K$607,6,FALSE),"0")</f>
        <v>0</v>
      </c>
      <c r="AK160" s="196">
        <f t="shared" si="34"/>
        <v>0</v>
      </c>
      <c r="AL160" s="196">
        <f>IFERROR(VLOOKUP(B160,[4]rptBudgetaryBudgetCrossOrganiza!$A$10385:$O$11376,13,FALSE),"0")</f>
        <v>0</v>
      </c>
      <c r="AM160" s="196"/>
      <c r="AN160" s="196"/>
      <c r="AO160" s="196"/>
      <c r="AP160" s="196"/>
      <c r="AQ160" s="196">
        <f t="shared" si="38"/>
        <v>0</v>
      </c>
      <c r="AS160" s="194"/>
      <c r="AT160" s="194"/>
      <c r="AU160" s="194"/>
      <c r="AV160" s="194"/>
      <c r="AW160" s="194"/>
      <c r="AX160" s="194"/>
      <c r="AY160" s="194"/>
      <c r="AZ160" s="194">
        <f t="shared" si="39"/>
        <v>0</v>
      </c>
    </row>
    <row r="161" spans="1:52" x14ac:dyDescent="0.2">
      <c r="A161" s="197">
        <v>4</v>
      </c>
      <c r="B161" s="141" t="s">
        <v>385</v>
      </c>
      <c r="C161" s="149" t="str">
        <f t="shared" si="30"/>
        <v>40</v>
      </c>
      <c r="D161" s="149" t="str">
        <f t="shared" si="31"/>
        <v>50</v>
      </c>
      <c r="E161" s="147" t="str">
        <f t="shared" si="32"/>
        <v>001</v>
      </c>
      <c r="F161" s="129" t="str">
        <f t="shared" si="33"/>
        <v>5000.06</v>
      </c>
      <c r="G161" s="141" t="s">
        <v>224</v>
      </c>
      <c r="H161" s="193">
        <f>IFERROR(VLOOKUP(B161,[5]rptBudgetaryBudgetCrossOrganiza!$A$2:$M$1097,4,FALSE),"0")</f>
        <v>0</v>
      </c>
      <c r="I161" s="193">
        <f>IFERROR(VLOOKUP(B161,[5]rptBudgetaryBudgetCrossOrganiza!$A$2:$M$1097,6,FALSE),"0")</f>
        <v>0</v>
      </c>
      <c r="J161" s="193"/>
      <c r="K161" s="193"/>
      <c r="L161" s="193"/>
      <c r="M161" s="193">
        <f>IFERROR(VLOOKUP(B161,[5]rptBudgetaryBudgetCrossOrganiza!$A$2:$M$1097,9,FALSE),"0")</f>
        <v>0</v>
      </c>
      <c r="N161" s="193">
        <v>0</v>
      </c>
      <c r="O161" s="193">
        <f t="shared" si="35"/>
        <v>0</v>
      </c>
      <c r="Q161" s="169">
        <v>0</v>
      </c>
      <c r="R161" s="169">
        <v>0</v>
      </c>
      <c r="S161" s="169"/>
      <c r="T161" s="169"/>
      <c r="U161" s="169"/>
      <c r="V161" s="169">
        <v>0</v>
      </c>
      <c r="W161" s="194">
        <v>0</v>
      </c>
      <c r="X161" s="194">
        <f t="shared" si="36"/>
        <v>0</v>
      </c>
      <c r="Z161" s="171">
        <v>0</v>
      </c>
      <c r="AA161" s="171">
        <v>0</v>
      </c>
      <c r="AB161" s="171"/>
      <c r="AC161" s="171"/>
      <c r="AD161" s="171"/>
      <c r="AE161" s="171">
        <v>0</v>
      </c>
      <c r="AF161" s="195">
        <v>0</v>
      </c>
      <c r="AG161" s="195">
        <f t="shared" si="37"/>
        <v>0</v>
      </c>
      <c r="AI161" s="173">
        <f>IFERROR(VLOOKUP(B161,[3]rptBudgetaryBudgetCrossOrganiza!$A$1:$K$607,4,FALSE),"0")</f>
        <v>0</v>
      </c>
      <c r="AJ161" s="173">
        <f>IFERROR(VLOOKUP(B161,[3]rptBudgetaryBudgetCrossOrganiza!$A$1:$K$607,6,FALSE),"0")</f>
        <v>0</v>
      </c>
      <c r="AK161" s="196">
        <f t="shared" si="34"/>
        <v>0</v>
      </c>
      <c r="AL161" s="196">
        <f>IFERROR(VLOOKUP(B161,[4]rptBudgetaryBudgetCrossOrganiza!$A$10385:$O$11376,13,FALSE),"0")</f>
        <v>0</v>
      </c>
      <c r="AM161" s="196"/>
      <c r="AN161" s="196"/>
      <c r="AO161" s="196"/>
      <c r="AP161" s="196"/>
      <c r="AQ161" s="196">
        <f t="shared" si="38"/>
        <v>0</v>
      </c>
      <c r="AS161" s="194"/>
      <c r="AT161" s="194"/>
      <c r="AU161" s="194"/>
      <c r="AV161" s="194"/>
      <c r="AW161" s="194"/>
      <c r="AX161" s="194"/>
      <c r="AY161" s="194"/>
      <c r="AZ161" s="194">
        <f t="shared" si="39"/>
        <v>0</v>
      </c>
    </row>
    <row r="162" spans="1:52" x14ac:dyDescent="0.2">
      <c r="A162" s="197">
        <v>4</v>
      </c>
      <c r="B162" s="141" t="s">
        <v>386</v>
      </c>
      <c r="C162" s="149" t="str">
        <f t="shared" si="30"/>
        <v>40</v>
      </c>
      <c r="D162" s="149" t="str">
        <f t="shared" si="31"/>
        <v>50</v>
      </c>
      <c r="E162" s="147" t="str">
        <f t="shared" si="32"/>
        <v>001</v>
      </c>
      <c r="F162" s="129" t="str">
        <f t="shared" si="33"/>
        <v>5000.07</v>
      </c>
      <c r="G162" s="141" t="s">
        <v>226</v>
      </c>
      <c r="H162" s="193">
        <f>IFERROR(VLOOKUP(B162,[5]rptBudgetaryBudgetCrossOrganiza!$A$2:$M$1097,4,FALSE),"0")</f>
        <v>2625</v>
      </c>
      <c r="I162" s="193">
        <f>IFERROR(VLOOKUP(B162,[5]rptBudgetaryBudgetCrossOrganiza!$A$2:$M$1097,6,FALSE),"0")</f>
        <v>2625</v>
      </c>
      <c r="J162" s="193"/>
      <c r="K162" s="193"/>
      <c r="L162" s="193"/>
      <c r="M162" s="193">
        <f>IFERROR(VLOOKUP(B162,[5]rptBudgetaryBudgetCrossOrganiza!$A$2:$M$1097,9,FALSE),"0")</f>
        <v>0</v>
      </c>
      <c r="N162" s="193">
        <v>0</v>
      </c>
      <c r="O162" s="193">
        <f t="shared" si="35"/>
        <v>-2625</v>
      </c>
      <c r="Q162" s="169">
        <v>1820</v>
      </c>
      <c r="R162" s="169">
        <v>1820</v>
      </c>
      <c r="S162" s="169"/>
      <c r="T162" s="169"/>
      <c r="U162" s="169"/>
      <c r="V162" s="169">
        <v>0</v>
      </c>
      <c r="W162" s="194">
        <v>0</v>
      </c>
      <c r="X162" s="194">
        <f t="shared" si="36"/>
        <v>-1820</v>
      </c>
      <c r="Z162" s="171">
        <v>3686</v>
      </c>
      <c r="AA162" s="171">
        <v>3686</v>
      </c>
      <c r="AB162" s="171"/>
      <c r="AC162" s="171"/>
      <c r="AD162" s="171"/>
      <c r="AE162" s="171">
        <v>7165.25</v>
      </c>
      <c r="AF162" s="195">
        <v>7165.25</v>
      </c>
      <c r="AG162" s="195">
        <f t="shared" si="37"/>
        <v>3479.25</v>
      </c>
      <c r="AI162" s="173">
        <f>IFERROR(VLOOKUP(B162,[3]rptBudgetaryBudgetCrossOrganiza!$A$1:$K$607,4,FALSE),"0")</f>
        <v>3700</v>
      </c>
      <c r="AJ162" s="173">
        <f>IFERROR(VLOOKUP(B162,[3]rptBudgetaryBudgetCrossOrganiza!$A$1:$K$607,6,FALSE),"0")</f>
        <v>3700</v>
      </c>
      <c r="AK162" s="196">
        <f t="shared" si="34"/>
        <v>3700</v>
      </c>
      <c r="AL162" s="196">
        <f>IFERROR(VLOOKUP(B162,[4]rptBudgetaryBudgetCrossOrganiza!$A$10385:$O$11376,13,FALSE),"0")</f>
        <v>0</v>
      </c>
      <c r="AM162" s="196"/>
      <c r="AN162" s="196"/>
      <c r="AO162" s="196"/>
      <c r="AP162" s="196"/>
      <c r="AQ162" s="196">
        <f t="shared" si="38"/>
        <v>-3700</v>
      </c>
      <c r="AS162" s="194"/>
      <c r="AT162" s="194"/>
      <c r="AU162" s="194"/>
      <c r="AV162" s="194"/>
      <c r="AW162" s="194"/>
      <c r="AX162" s="194"/>
      <c r="AY162" s="194"/>
      <c r="AZ162" s="194">
        <f t="shared" si="39"/>
        <v>0</v>
      </c>
    </row>
    <row r="163" spans="1:52" x14ac:dyDescent="0.2">
      <c r="A163" s="197">
        <v>4</v>
      </c>
      <c r="B163" s="141" t="s">
        <v>387</v>
      </c>
      <c r="C163" s="149" t="str">
        <f t="shared" si="30"/>
        <v>40</v>
      </c>
      <c r="D163" s="149" t="str">
        <f t="shared" si="31"/>
        <v>50</v>
      </c>
      <c r="E163" s="147" t="str">
        <f t="shared" si="32"/>
        <v>001</v>
      </c>
      <c r="F163" s="129" t="str">
        <f t="shared" si="33"/>
        <v>5000.08</v>
      </c>
      <c r="G163" s="141" t="s">
        <v>228</v>
      </c>
      <c r="H163" s="193">
        <f>IFERROR(VLOOKUP(B163,[5]rptBudgetaryBudgetCrossOrganiza!$A$2:$M$1097,4,FALSE),"0")</f>
        <v>1080</v>
      </c>
      <c r="I163" s="193">
        <f>IFERROR(VLOOKUP(B163,[5]rptBudgetaryBudgetCrossOrganiza!$A$2:$M$1097,6,FALSE),"0")</f>
        <v>1080</v>
      </c>
      <c r="J163" s="193"/>
      <c r="K163" s="193"/>
      <c r="L163" s="193"/>
      <c r="M163" s="193">
        <f>IFERROR(VLOOKUP(B163,[5]rptBudgetaryBudgetCrossOrganiza!$A$2:$M$1097,9,FALSE),"0")</f>
        <v>1075.67</v>
      </c>
      <c r="N163" s="193">
        <v>1075.67</v>
      </c>
      <c r="O163" s="193">
        <f t="shared" si="35"/>
        <v>-4.3299999999999272</v>
      </c>
      <c r="Q163" s="169">
        <v>1120</v>
      </c>
      <c r="R163" s="169">
        <v>1120</v>
      </c>
      <c r="S163" s="169"/>
      <c r="T163" s="169"/>
      <c r="U163" s="169"/>
      <c r="V163" s="169">
        <v>1112.6300000000001</v>
      </c>
      <c r="W163" s="194">
        <v>1112.6300000000001</v>
      </c>
      <c r="X163" s="194">
        <f t="shared" si="36"/>
        <v>-7.3699999999998909</v>
      </c>
      <c r="Z163" s="171">
        <v>1115</v>
      </c>
      <c r="AA163" s="171">
        <v>1115</v>
      </c>
      <c r="AB163" s="171"/>
      <c r="AC163" s="171"/>
      <c r="AD163" s="171"/>
      <c r="AE163" s="171">
        <v>1120.1600000000001</v>
      </c>
      <c r="AF163" s="195">
        <v>1120.1600000000001</v>
      </c>
      <c r="AG163" s="195">
        <f t="shared" si="37"/>
        <v>5.1600000000000819</v>
      </c>
      <c r="AI163" s="173">
        <f>IFERROR(VLOOKUP(B163,[3]rptBudgetaryBudgetCrossOrganiza!$A$1:$K$607,4,FALSE),"0")</f>
        <v>1150</v>
      </c>
      <c r="AJ163" s="173">
        <f>IFERROR(VLOOKUP(B163,[3]rptBudgetaryBudgetCrossOrganiza!$A$1:$K$607,6,FALSE),"0")</f>
        <v>1150</v>
      </c>
      <c r="AK163" s="196">
        <f t="shared" si="34"/>
        <v>1150</v>
      </c>
      <c r="AL163" s="196">
        <f>IFERROR(VLOOKUP(B163,[4]rptBudgetaryBudgetCrossOrganiza!$A$10385:$O$11376,13,FALSE),"0")</f>
        <v>0</v>
      </c>
      <c r="AM163" s="196"/>
      <c r="AN163" s="196"/>
      <c r="AO163" s="196"/>
      <c r="AP163" s="196"/>
      <c r="AQ163" s="196">
        <f t="shared" si="38"/>
        <v>-1150</v>
      </c>
      <c r="AS163" s="194"/>
      <c r="AT163" s="194"/>
      <c r="AU163" s="194"/>
      <c r="AV163" s="194"/>
      <c r="AW163" s="194"/>
      <c r="AX163" s="194"/>
      <c r="AY163" s="194"/>
      <c r="AZ163" s="194">
        <f t="shared" si="39"/>
        <v>0</v>
      </c>
    </row>
    <row r="164" spans="1:52" x14ac:dyDescent="0.2">
      <c r="A164" s="197">
        <v>4</v>
      </c>
      <c r="B164" s="141" t="s">
        <v>388</v>
      </c>
      <c r="C164" s="149" t="str">
        <f t="shared" si="30"/>
        <v>40</v>
      </c>
      <c r="D164" s="149" t="str">
        <f t="shared" si="31"/>
        <v>50</v>
      </c>
      <c r="E164" s="147" t="str">
        <f t="shared" si="32"/>
        <v>001</v>
      </c>
      <c r="F164" s="129" t="str">
        <f t="shared" si="33"/>
        <v>5000.09</v>
      </c>
      <c r="G164" s="141" t="s">
        <v>230</v>
      </c>
      <c r="H164" s="193">
        <f>IFERROR(VLOOKUP(B164,[5]rptBudgetaryBudgetCrossOrganiza!$A$2:$M$1097,4,FALSE),"0")</f>
        <v>0</v>
      </c>
      <c r="I164" s="193">
        <f>IFERROR(VLOOKUP(B164,[5]rptBudgetaryBudgetCrossOrganiza!$A$2:$M$1097,6,FALSE),"0")</f>
        <v>0</v>
      </c>
      <c r="J164" s="193"/>
      <c r="K164" s="193"/>
      <c r="L164" s="193"/>
      <c r="M164" s="193">
        <f>IFERROR(VLOOKUP(B164,[5]rptBudgetaryBudgetCrossOrganiza!$A$2:$M$1097,9,FALSE),"0")</f>
        <v>0</v>
      </c>
      <c r="N164" s="193">
        <v>0</v>
      </c>
      <c r="O164" s="193">
        <f t="shared" si="35"/>
        <v>0</v>
      </c>
      <c r="Q164" s="169">
        <v>0</v>
      </c>
      <c r="R164" s="169">
        <v>0</v>
      </c>
      <c r="S164" s="169"/>
      <c r="T164" s="169"/>
      <c r="U164" s="169"/>
      <c r="V164" s="169">
        <v>0</v>
      </c>
      <c r="W164" s="194">
        <v>0</v>
      </c>
      <c r="X164" s="194">
        <f t="shared" si="36"/>
        <v>0</v>
      </c>
      <c r="Z164" s="171">
        <v>0</v>
      </c>
      <c r="AA164" s="171">
        <v>0</v>
      </c>
      <c r="AB164" s="171"/>
      <c r="AC164" s="171"/>
      <c r="AD164" s="171"/>
      <c r="AE164" s="171">
        <v>0</v>
      </c>
      <c r="AF164" s="195">
        <v>0</v>
      </c>
      <c r="AG164" s="195">
        <f t="shared" si="37"/>
        <v>0</v>
      </c>
      <c r="AI164" s="173">
        <f>IFERROR(VLOOKUP(B164,[3]rptBudgetaryBudgetCrossOrganiza!$A$1:$K$607,4,FALSE),"0")</f>
        <v>0</v>
      </c>
      <c r="AJ164" s="173">
        <f>IFERROR(VLOOKUP(B164,[3]rptBudgetaryBudgetCrossOrganiza!$A$1:$K$607,6,FALSE),"0")</f>
        <v>0</v>
      </c>
      <c r="AK164" s="196">
        <f t="shared" si="34"/>
        <v>0</v>
      </c>
      <c r="AL164" s="196">
        <f>IFERROR(VLOOKUP(B164,[4]rptBudgetaryBudgetCrossOrganiza!$A$10385:$O$11376,13,FALSE),"0")</f>
        <v>0</v>
      </c>
      <c r="AM164" s="196"/>
      <c r="AN164" s="196"/>
      <c r="AO164" s="196"/>
      <c r="AP164" s="196"/>
      <c r="AQ164" s="196">
        <f t="shared" si="38"/>
        <v>0</v>
      </c>
      <c r="AS164" s="194"/>
      <c r="AT164" s="194"/>
      <c r="AU164" s="194"/>
      <c r="AV164" s="194"/>
      <c r="AW164" s="194"/>
      <c r="AX164" s="194"/>
      <c r="AY164" s="194"/>
      <c r="AZ164" s="194">
        <f t="shared" si="39"/>
        <v>0</v>
      </c>
    </row>
    <row r="165" spans="1:52" x14ac:dyDescent="0.2">
      <c r="A165" s="197">
        <v>4</v>
      </c>
      <c r="B165" s="141" t="s">
        <v>389</v>
      </c>
      <c r="C165" s="149" t="str">
        <f t="shared" si="30"/>
        <v>40</v>
      </c>
      <c r="D165" s="149" t="str">
        <f t="shared" si="31"/>
        <v>50</v>
      </c>
      <c r="E165" s="147" t="str">
        <f t="shared" si="32"/>
        <v>001</v>
      </c>
      <c r="F165" s="129" t="str">
        <f t="shared" si="33"/>
        <v>5000.10</v>
      </c>
      <c r="G165" s="141" t="s">
        <v>232</v>
      </c>
      <c r="H165" s="193">
        <f>IFERROR(VLOOKUP(B165,[5]rptBudgetaryBudgetCrossOrganiza!$A$2:$M$1097,4,FALSE),"0")</f>
        <v>0</v>
      </c>
      <c r="I165" s="193">
        <f>IFERROR(VLOOKUP(B165,[5]rptBudgetaryBudgetCrossOrganiza!$A$2:$M$1097,6,FALSE),"0")</f>
        <v>0</v>
      </c>
      <c r="J165" s="193"/>
      <c r="K165" s="193"/>
      <c r="L165" s="193"/>
      <c r="M165" s="193">
        <f>IFERROR(VLOOKUP(B165,[5]rptBudgetaryBudgetCrossOrganiza!$A$2:$M$1097,9,FALSE),"0")</f>
        <v>0</v>
      </c>
      <c r="N165" s="193">
        <v>0</v>
      </c>
      <c r="O165" s="193">
        <f t="shared" si="35"/>
        <v>0</v>
      </c>
      <c r="Q165" s="169">
        <v>0</v>
      </c>
      <c r="R165" s="169">
        <v>0</v>
      </c>
      <c r="S165" s="169"/>
      <c r="T165" s="169"/>
      <c r="U165" s="169"/>
      <c r="V165" s="169">
        <v>0</v>
      </c>
      <c r="W165" s="194">
        <v>0</v>
      </c>
      <c r="X165" s="194">
        <f t="shared" si="36"/>
        <v>0</v>
      </c>
      <c r="Z165" s="171">
        <v>0</v>
      </c>
      <c r="AA165" s="171">
        <v>0</v>
      </c>
      <c r="AB165" s="171"/>
      <c r="AC165" s="171"/>
      <c r="AD165" s="171"/>
      <c r="AE165" s="171">
        <v>0</v>
      </c>
      <c r="AF165" s="195">
        <v>0</v>
      </c>
      <c r="AG165" s="195">
        <f t="shared" si="37"/>
        <v>0</v>
      </c>
      <c r="AI165" s="173">
        <f>IFERROR(VLOOKUP(B165,[3]rptBudgetaryBudgetCrossOrganiza!$A$1:$K$607,4,FALSE),"0")</f>
        <v>0</v>
      </c>
      <c r="AJ165" s="173">
        <f>IFERROR(VLOOKUP(B165,[3]rptBudgetaryBudgetCrossOrganiza!$A$1:$K$607,6,FALSE),"0")</f>
        <v>0</v>
      </c>
      <c r="AK165" s="196">
        <f t="shared" si="34"/>
        <v>0</v>
      </c>
      <c r="AL165" s="196">
        <f>IFERROR(VLOOKUP(B165,[4]rptBudgetaryBudgetCrossOrganiza!$A$10385:$O$11376,13,FALSE),"0")</f>
        <v>0</v>
      </c>
      <c r="AM165" s="196"/>
      <c r="AN165" s="196"/>
      <c r="AO165" s="196"/>
      <c r="AP165" s="196"/>
      <c r="AQ165" s="196">
        <f t="shared" si="38"/>
        <v>0</v>
      </c>
      <c r="AS165" s="194"/>
      <c r="AT165" s="194"/>
      <c r="AU165" s="194"/>
      <c r="AV165" s="194"/>
      <c r="AW165" s="194"/>
      <c r="AX165" s="194"/>
      <c r="AY165" s="194"/>
      <c r="AZ165" s="194">
        <f t="shared" si="39"/>
        <v>0</v>
      </c>
    </row>
    <row r="166" spans="1:52" x14ac:dyDescent="0.2">
      <c r="A166" s="197">
        <v>4</v>
      </c>
      <c r="B166" s="141" t="s">
        <v>390</v>
      </c>
      <c r="C166" s="149" t="str">
        <f t="shared" si="30"/>
        <v>40</v>
      </c>
      <c r="D166" s="149" t="str">
        <f t="shared" si="31"/>
        <v>50</v>
      </c>
      <c r="E166" s="147" t="str">
        <f t="shared" si="32"/>
        <v>001</v>
      </c>
      <c r="F166" s="129" t="str">
        <f t="shared" si="33"/>
        <v>5000.11</v>
      </c>
      <c r="G166" s="141" t="s">
        <v>234</v>
      </c>
      <c r="H166" s="193">
        <f>IFERROR(VLOOKUP(B166,[5]rptBudgetaryBudgetCrossOrganiza!$A$2:$M$1097,4,FALSE),"0")</f>
        <v>0</v>
      </c>
      <c r="I166" s="193">
        <f>IFERROR(VLOOKUP(B166,[5]rptBudgetaryBudgetCrossOrganiza!$A$2:$M$1097,6,FALSE),"0")</f>
        <v>0</v>
      </c>
      <c r="J166" s="193"/>
      <c r="K166" s="193"/>
      <c r="L166" s="193"/>
      <c r="M166" s="193">
        <f>IFERROR(VLOOKUP(B166,[5]rptBudgetaryBudgetCrossOrganiza!$A$2:$M$1097,9,FALSE),"0")</f>
        <v>0</v>
      </c>
      <c r="N166" s="193">
        <v>0</v>
      </c>
      <c r="O166" s="193">
        <f t="shared" si="35"/>
        <v>0</v>
      </c>
      <c r="Q166" s="169">
        <v>0</v>
      </c>
      <c r="R166" s="169">
        <v>0</v>
      </c>
      <c r="S166" s="169"/>
      <c r="T166" s="169"/>
      <c r="U166" s="169"/>
      <c r="V166" s="169">
        <v>0</v>
      </c>
      <c r="W166" s="194">
        <v>0</v>
      </c>
      <c r="X166" s="194">
        <f t="shared" si="36"/>
        <v>0</v>
      </c>
      <c r="Z166" s="171">
        <v>0</v>
      </c>
      <c r="AA166" s="171">
        <v>0</v>
      </c>
      <c r="AB166" s="171"/>
      <c r="AC166" s="171"/>
      <c r="AD166" s="171"/>
      <c r="AE166" s="171">
        <v>0</v>
      </c>
      <c r="AF166" s="195">
        <v>0</v>
      </c>
      <c r="AG166" s="195">
        <f t="shared" si="37"/>
        <v>0</v>
      </c>
      <c r="AI166" s="173">
        <f>IFERROR(VLOOKUP(B166,[3]rptBudgetaryBudgetCrossOrganiza!$A$1:$K$607,4,FALSE),"0")</f>
        <v>0</v>
      </c>
      <c r="AJ166" s="173">
        <f>IFERROR(VLOOKUP(B166,[3]rptBudgetaryBudgetCrossOrganiza!$A$1:$K$607,6,FALSE),"0")</f>
        <v>0</v>
      </c>
      <c r="AK166" s="196">
        <f t="shared" si="34"/>
        <v>0</v>
      </c>
      <c r="AL166" s="196">
        <f>IFERROR(VLOOKUP(B166,[4]rptBudgetaryBudgetCrossOrganiza!$A$10385:$O$11376,13,FALSE),"0")</f>
        <v>0</v>
      </c>
      <c r="AM166" s="196"/>
      <c r="AN166" s="196"/>
      <c r="AO166" s="196"/>
      <c r="AP166" s="196"/>
      <c r="AQ166" s="196">
        <f t="shared" si="38"/>
        <v>0</v>
      </c>
      <c r="AS166" s="194"/>
      <c r="AT166" s="194"/>
      <c r="AU166" s="194"/>
      <c r="AV166" s="194"/>
      <c r="AW166" s="194"/>
      <c r="AX166" s="194"/>
      <c r="AY166" s="194"/>
      <c r="AZ166" s="194">
        <f t="shared" si="39"/>
        <v>0</v>
      </c>
    </row>
    <row r="167" spans="1:52" x14ac:dyDescent="0.2">
      <c r="A167" s="197">
        <v>4</v>
      </c>
      <c r="B167" s="141" t="s">
        <v>391</v>
      </c>
      <c r="C167" s="149" t="str">
        <f t="shared" si="30"/>
        <v>40</v>
      </c>
      <c r="D167" s="149" t="str">
        <f t="shared" si="31"/>
        <v>50</v>
      </c>
      <c r="E167" s="147" t="str">
        <f t="shared" si="32"/>
        <v>001</v>
      </c>
      <c r="F167" s="129" t="str">
        <f t="shared" si="33"/>
        <v>5000.12</v>
      </c>
      <c r="G167" s="141" t="s">
        <v>236</v>
      </c>
      <c r="H167" s="193">
        <f>IFERROR(VLOOKUP(B167,[5]rptBudgetaryBudgetCrossOrganiza!$A$2:$M$1097,4,FALSE),"0")</f>
        <v>0</v>
      </c>
      <c r="I167" s="193">
        <f>IFERROR(VLOOKUP(B167,[5]rptBudgetaryBudgetCrossOrganiza!$A$2:$M$1097,6,FALSE),"0")</f>
        <v>0</v>
      </c>
      <c r="J167" s="193"/>
      <c r="K167" s="193"/>
      <c r="L167" s="193"/>
      <c r="M167" s="193">
        <f>IFERROR(VLOOKUP(B167,[5]rptBudgetaryBudgetCrossOrganiza!$A$2:$M$1097,9,FALSE),"0")</f>
        <v>0</v>
      </c>
      <c r="N167" s="193">
        <v>0</v>
      </c>
      <c r="O167" s="193">
        <f t="shared" si="35"/>
        <v>0</v>
      </c>
      <c r="Q167" s="169">
        <v>0</v>
      </c>
      <c r="R167" s="169">
        <v>0</v>
      </c>
      <c r="S167" s="169"/>
      <c r="T167" s="169"/>
      <c r="U167" s="169"/>
      <c r="V167" s="169">
        <v>0</v>
      </c>
      <c r="W167" s="194">
        <v>0</v>
      </c>
      <c r="X167" s="194">
        <f t="shared" si="36"/>
        <v>0</v>
      </c>
      <c r="Z167" s="171">
        <v>0</v>
      </c>
      <c r="AA167" s="171">
        <v>0</v>
      </c>
      <c r="AB167" s="171"/>
      <c r="AC167" s="171"/>
      <c r="AD167" s="171"/>
      <c r="AE167" s="171">
        <v>0</v>
      </c>
      <c r="AF167" s="195">
        <v>0</v>
      </c>
      <c r="AG167" s="195">
        <f t="shared" si="37"/>
        <v>0</v>
      </c>
      <c r="AI167" s="173">
        <f>IFERROR(VLOOKUP(B167,[3]rptBudgetaryBudgetCrossOrganiza!$A$1:$K$607,4,FALSE),"0")</f>
        <v>0</v>
      </c>
      <c r="AJ167" s="173">
        <f>IFERROR(VLOOKUP(B167,[3]rptBudgetaryBudgetCrossOrganiza!$A$1:$K$607,6,FALSE),"0")</f>
        <v>0</v>
      </c>
      <c r="AK167" s="196">
        <f t="shared" si="34"/>
        <v>0</v>
      </c>
      <c r="AL167" s="196">
        <f>IFERROR(VLOOKUP(B167,[4]rptBudgetaryBudgetCrossOrganiza!$A$10385:$O$11376,13,FALSE),"0")</f>
        <v>0</v>
      </c>
      <c r="AM167" s="196"/>
      <c r="AN167" s="196"/>
      <c r="AO167" s="196"/>
      <c r="AP167" s="196"/>
      <c r="AQ167" s="196">
        <f t="shared" si="38"/>
        <v>0</v>
      </c>
      <c r="AS167" s="194"/>
      <c r="AT167" s="194"/>
      <c r="AU167" s="194"/>
      <c r="AV167" s="194"/>
      <c r="AW167" s="194"/>
      <c r="AX167" s="194"/>
      <c r="AY167" s="194"/>
      <c r="AZ167" s="194">
        <f t="shared" si="39"/>
        <v>0</v>
      </c>
    </row>
    <row r="168" spans="1:52" x14ac:dyDescent="0.2">
      <c r="A168" s="197">
        <v>4</v>
      </c>
      <c r="B168" s="141" t="s">
        <v>392</v>
      </c>
      <c r="C168" s="149" t="str">
        <f t="shared" si="30"/>
        <v>40</v>
      </c>
      <c r="D168" s="149" t="str">
        <f t="shared" si="31"/>
        <v>50</v>
      </c>
      <c r="E168" s="147" t="str">
        <f t="shared" si="32"/>
        <v>001</v>
      </c>
      <c r="F168" s="129" t="str">
        <f t="shared" si="33"/>
        <v>5000.99</v>
      </c>
      <c r="G168" s="141" t="s">
        <v>238</v>
      </c>
      <c r="H168" s="193">
        <f>IFERROR(VLOOKUP(B168,[5]rptBudgetaryBudgetCrossOrganiza!$A$2:$M$1097,4,FALSE),"0")</f>
        <v>0</v>
      </c>
      <c r="I168" s="193">
        <f>IFERROR(VLOOKUP(B168,[5]rptBudgetaryBudgetCrossOrganiza!$A$2:$M$1097,6,FALSE),"0")</f>
        <v>0</v>
      </c>
      <c r="J168" s="193"/>
      <c r="K168" s="193"/>
      <c r="L168" s="193"/>
      <c r="M168" s="193">
        <f>IFERROR(VLOOKUP(B168,[5]rptBudgetaryBudgetCrossOrganiza!$A$2:$M$1097,9,FALSE),"0")</f>
        <v>0</v>
      </c>
      <c r="N168" s="193">
        <v>0</v>
      </c>
      <c r="O168" s="193">
        <f t="shared" si="35"/>
        <v>0</v>
      </c>
      <c r="Q168" s="169">
        <v>0</v>
      </c>
      <c r="R168" s="169">
        <v>0</v>
      </c>
      <c r="S168" s="169"/>
      <c r="T168" s="169"/>
      <c r="U168" s="169"/>
      <c r="V168" s="169">
        <v>0</v>
      </c>
      <c r="W168" s="194">
        <v>0</v>
      </c>
      <c r="X168" s="194">
        <f t="shared" si="36"/>
        <v>0</v>
      </c>
      <c r="Z168" s="171">
        <v>0</v>
      </c>
      <c r="AA168" s="171">
        <v>0</v>
      </c>
      <c r="AB168" s="171"/>
      <c r="AC168" s="171"/>
      <c r="AD168" s="171"/>
      <c r="AE168" s="171">
        <v>0</v>
      </c>
      <c r="AF168" s="195">
        <v>0</v>
      </c>
      <c r="AG168" s="195">
        <f t="shared" si="37"/>
        <v>0</v>
      </c>
      <c r="AI168" s="173">
        <f>IFERROR(VLOOKUP(B168,[3]rptBudgetaryBudgetCrossOrganiza!$A$1:$K$607,4,FALSE),"0")</f>
        <v>0</v>
      </c>
      <c r="AJ168" s="173">
        <f>IFERROR(VLOOKUP(B168,[3]rptBudgetaryBudgetCrossOrganiza!$A$1:$K$607,6,FALSE),"0")</f>
        <v>0</v>
      </c>
      <c r="AK168" s="196">
        <f t="shared" si="34"/>
        <v>0</v>
      </c>
      <c r="AL168" s="196">
        <f>IFERROR(VLOOKUP(B168,[4]rptBudgetaryBudgetCrossOrganiza!$A$10385:$O$11376,13,FALSE),"0")</f>
        <v>0</v>
      </c>
      <c r="AM168" s="196"/>
      <c r="AN168" s="196"/>
      <c r="AO168" s="196"/>
      <c r="AP168" s="196"/>
      <c r="AQ168" s="196">
        <f t="shared" si="38"/>
        <v>0</v>
      </c>
      <c r="AS168" s="194"/>
      <c r="AT168" s="194"/>
      <c r="AU168" s="194"/>
      <c r="AV168" s="194"/>
      <c r="AW168" s="194"/>
      <c r="AX168" s="194"/>
      <c r="AY168" s="194"/>
      <c r="AZ168" s="194">
        <f t="shared" si="39"/>
        <v>0</v>
      </c>
    </row>
    <row r="169" spans="1:52" x14ac:dyDescent="0.2">
      <c r="A169" s="197">
        <v>4</v>
      </c>
      <c r="B169" s="141" t="s">
        <v>393</v>
      </c>
      <c r="C169" s="149" t="str">
        <f t="shared" si="30"/>
        <v>40</v>
      </c>
      <c r="D169" s="149" t="str">
        <f t="shared" si="31"/>
        <v>50</v>
      </c>
      <c r="E169" s="147" t="str">
        <f t="shared" si="32"/>
        <v>001</v>
      </c>
      <c r="F169" s="129" t="str">
        <f t="shared" si="33"/>
        <v>5100.00</v>
      </c>
      <c r="G169" s="141" t="s">
        <v>240</v>
      </c>
      <c r="H169" s="193">
        <f>IFERROR(VLOOKUP(B169,[5]rptBudgetaryBudgetCrossOrganiza!$A$2:$M$1097,4,FALSE),"0")</f>
        <v>25540</v>
      </c>
      <c r="I169" s="193">
        <f>IFERROR(VLOOKUP(B169,[5]rptBudgetaryBudgetCrossOrganiza!$A$2:$M$1097,6,FALSE),"0")</f>
        <v>25540</v>
      </c>
      <c r="J169" s="193"/>
      <c r="K169" s="193"/>
      <c r="L169" s="193"/>
      <c r="M169" s="193">
        <f>IFERROR(VLOOKUP(B169,[5]rptBudgetaryBudgetCrossOrganiza!$A$2:$M$1097,9,FALSE),"0")</f>
        <v>12615.05</v>
      </c>
      <c r="N169" s="193">
        <v>12615.05</v>
      </c>
      <c r="O169" s="193">
        <f t="shared" si="35"/>
        <v>-12924.95</v>
      </c>
      <c r="Q169" s="169">
        <v>16835</v>
      </c>
      <c r="R169" s="169">
        <v>16835</v>
      </c>
      <c r="S169" s="169"/>
      <c r="T169" s="169"/>
      <c r="U169" s="169"/>
      <c r="V169" s="169">
        <v>16831.5</v>
      </c>
      <c r="W169" s="194">
        <v>16831.5</v>
      </c>
      <c r="X169" s="194">
        <f t="shared" si="36"/>
        <v>-3.5</v>
      </c>
      <c r="Z169" s="171">
        <v>44575</v>
      </c>
      <c r="AA169" s="171">
        <v>44575</v>
      </c>
      <c r="AB169" s="171"/>
      <c r="AC169" s="171"/>
      <c r="AD169" s="171"/>
      <c r="AE169" s="171">
        <v>14122.49</v>
      </c>
      <c r="AF169" s="195">
        <v>14122.49</v>
      </c>
      <c r="AG169" s="195">
        <f t="shared" si="37"/>
        <v>-30452.510000000002</v>
      </c>
      <c r="AI169" s="173">
        <f>IFERROR(VLOOKUP(B169,[3]rptBudgetaryBudgetCrossOrganiza!$A$1:$K$607,4,FALSE),"0")</f>
        <v>44575</v>
      </c>
      <c r="AJ169" s="173">
        <f>IFERROR(VLOOKUP(B169,[3]rptBudgetaryBudgetCrossOrganiza!$A$1:$K$607,6,FALSE),"0")</f>
        <v>44575</v>
      </c>
      <c r="AK169" s="196">
        <f t="shared" si="34"/>
        <v>44575</v>
      </c>
      <c r="AL169" s="196">
        <f>IFERROR(VLOOKUP(B169,[4]rptBudgetaryBudgetCrossOrganiza!$A$10385:$O$11376,13,FALSE),"0")</f>
        <v>4354.6000000000004</v>
      </c>
      <c r="AM169" s="196"/>
      <c r="AN169" s="196"/>
      <c r="AO169" s="196"/>
      <c r="AP169" s="196"/>
      <c r="AQ169" s="196">
        <f t="shared" si="38"/>
        <v>-44575</v>
      </c>
      <c r="AS169" s="194"/>
      <c r="AT169" s="194"/>
      <c r="AU169" s="194"/>
      <c r="AV169" s="194"/>
      <c r="AW169" s="194"/>
      <c r="AX169" s="194"/>
      <c r="AY169" s="194"/>
      <c r="AZ169" s="194">
        <f t="shared" si="39"/>
        <v>0</v>
      </c>
    </row>
    <row r="170" spans="1:52" x14ac:dyDescent="0.2">
      <c r="A170" s="197">
        <v>4</v>
      </c>
      <c r="B170" s="141" t="s">
        <v>394</v>
      </c>
      <c r="C170" s="149" t="str">
        <f t="shared" si="30"/>
        <v>40</v>
      </c>
      <c r="D170" s="149" t="str">
        <f t="shared" si="31"/>
        <v>50</v>
      </c>
      <c r="E170" s="147" t="str">
        <f t="shared" si="32"/>
        <v>001</v>
      </c>
      <c r="F170" s="129" t="str">
        <f t="shared" si="33"/>
        <v>5100.01</v>
      </c>
      <c r="G170" s="141" t="s">
        <v>242</v>
      </c>
      <c r="H170" s="193">
        <f>IFERROR(VLOOKUP(B170,[5]rptBudgetaryBudgetCrossOrganiza!$A$2:$M$1097,4,FALSE),"0")</f>
        <v>7398</v>
      </c>
      <c r="I170" s="193">
        <f>IFERROR(VLOOKUP(B170,[5]rptBudgetaryBudgetCrossOrganiza!$A$2:$M$1097,6,FALSE),"0")</f>
        <v>7398</v>
      </c>
      <c r="J170" s="193"/>
      <c r="K170" s="193"/>
      <c r="L170" s="193"/>
      <c r="M170" s="193">
        <f>IFERROR(VLOOKUP(B170,[5]rptBudgetaryBudgetCrossOrganiza!$A$2:$M$1097,9,FALSE),"0")</f>
        <v>2925.26</v>
      </c>
      <c r="N170" s="193">
        <v>2925.26</v>
      </c>
      <c r="O170" s="193">
        <f t="shared" si="35"/>
        <v>-4472.74</v>
      </c>
      <c r="Q170" s="169">
        <v>4475</v>
      </c>
      <c r="R170" s="169">
        <v>4475</v>
      </c>
      <c r="S170" s="169"/>
      <c r="T170" s="169"/>
      <c r="U170" s="169"/>
      <c r="V170" s="169">
        <v>4470.68</v>
      </c>
      <c r="W170" s="194">
        <v>4470.68</v>
      </c>
      <c r="X170" s="194"/>
      <c r="Z170" s="171">
        <v>11845</v>
      </c>
      <c r="AA170" s="171">
        <v>11845</v>
      </c>
      <c r="AB170" s="171"/>
      <c r="AC170" s="171"/>
      <c r="AD170" s="171"/>
      <c r="AE170" s="171">
        <v>5006.76</v>
      </c>
      <c r="AF170" s="195">
        <v>5006.76</v>
      </c>
      <c r="AG170" s="195">
        <f t="shared" si="37"/>
        <v>-6838.24</v>
      </c>
      <c r="AI170" s="173">
        <f>IFERROR(VLOOKUP(B170,[3]rptBudgetaryBudgetCrossOrganiza!$A$1:$K$607,4,FALSE),"0")</f>
        <v>11845</v>
      </c>
      <c r="AJ170" s="173">
        <f>IFERROR(VLOOKUP(B170,[3]rptBudgetaryBudgetCrossOrganiza!$A$1:$K$607,6,FALSE),"0")</f>
        <v>11845</v>
      </c>
      <c r="AK170" s="196">
        <f t="shared" si="34"/>
        <v>11845</v>
      </c>
      <c r="AL170" s="196">
        <f>IFERROR(VLOOKUP(B170,[4]rptBudgetaryBudgetCrossOrganiza!$A$10385:$O$11376,13,FALSE),"0")</f>
        <v>1970.1</v>
      </c>
      <c r="AM170" s="196"/>
      <c r="AN170" s="196"/>
      <c r="AO170" s="196"/>
      <c r="AP170" s="196"/>
      <c r="AQ170" s="196">
        <f t="shared" si="38"/>
        <v>-11845</v>
      </c>
      <c r="AS170" s="194"/>
      <c r="AT170" s="194"/>
      <c r="AU170" s="194"/>
      <c r="AV170" s="194"/>
      <c r="AW170" s="194"/>
      <c r="AX170" s="194"/>
      <c r="AY170" s="194"/>
      <c r="AZ170" s="194"/>
    </row>
    <row r="171" spans="1:52" x14ac:dyDescent="0.2">
      <c r="A171" s="197">
        <v>4</v>
      </c>
      <c r="B171" s="141" t="s">
        <v>395</v>
      </c>
      <c r="C171" s="149" t="str">
        <f t="shared" si="30"/>
        <v>40</v>
      </c>
      <c r="D171" s="149" t="str">
        <f t="shared" si="31"/>
        <v>50</v>
      </c>
      <c r="E171" s="147" t="str">
        <f t="shared" si="32"/>
        <v>001</v>
      </c>
      <c r="F171" s="129" t="str">
        <f t="shared" si="33"/>
        <v>5100.02</v>
      </c>
      <c r="G171" s="141" t="s">
        <v>244</v>
      </c>
      <c r="H171" s="193">
        <f>IFERROR(VLOOKUP(B171,[5]rptBudgetaryBudgetCrossOrganiza!$A$2:$M$1097,4,FALSE),"0")</f>
        <v>24870</v>
      </c>
      <c r="I171" s="193">
        <f>IFERROR(VLOOKUP(B171,[5]rptBudgetaryBudgetCrossOrganiza!$A$2:$M$1097,6,FALSE),"0")</f>
        <v>24870</v>
      </c>
      <c r="J171" s="193"/>
      <c r="K171" s="193"/>
      <c r="L171" s="193"/>
      <c r="M171" s="193">
        <f>IFERROR(VLOOKUP(B171,[5]rptBudgetaryBudgetCrossOrganiza!$A$2:$M$1097,9,FALSE),"0")</f>
        <v>9221.0400000000009</v>
      </c>
      <c r="N171" s="193">
        <v>9221.0400000000009</v>
      </c>
      <c r="O171" s="193">
        <f t="shared" si="35"/>
        <v>-15648.96</v>
      </c>
      <c r="Q171" s="169">
        <v>11045</v>
      </c>
      <c r="R171" s="169">
        <v>11045</v>
      </c>
      <c r="S171" s="169"/>
      <c r="T171" s="169"/>
      <c r="U171" s="169"/>
      <c r="V171" s="169">
        <v>10325.870000000001</v>
      </c>
      <c r="W171" s="194">
        <v>10325.870000000001</v>
      </c>
      <c r="X171" s="194"/>
      <c r="Z171" s="171">
        <v>32770</v>
      </c>
      <c r="AA171" s="171">
        <v>32770</v>
      </c>
      <c r="AB171" s="171"/>
      <c r="AC171" s="171"/>
      <c r="AD171" s="171"/>
      <c r="AE171" s="171">
        <v>7312.16</v>
      </c>
      <c r="AF171" s="195">
        <v>7312.16</v>
      </c>
      <c r="AG171" s="195">
        <f t="shared" si="37"/>
        <v>-25457.84</v>
      </c>
      <c r="AI171" s="173">
        <f>IFERROR(VLOOKUP(B171,[3]rptBudgetaryBudgetCrossOrganiza!$A$1:$K$607,4,FALSE),"0")</f>
        <v>32770</v>
      </c>
      <c r="AJ171" s="173">
        <f>IFERROR(VLOOKUP(B171,[3]rptBudgetaryBudgetCrossOrganiza!$A$1:$K$607,6,FALSE),"0")</f>
        <v>32770</v>
      </c>
      <c r="AK171" s="196">
        <f t="shared" si="34"/>
        <v>32770</v>
      </c>
      <c r="AL171" s="196">
        <f>IFERROR(VLOOKUP(B171,[4]rptBudgetaryBudgetCrossOrganiza!$A$10385:$O$11376,13,FALSE),"0")</f>
        <v>2195.5</v>
      </c>
      <c r="AM171" s="196"/>
      <c r="AN171" s="196"/>
      <c r="AO171" s="196"/>
      <c r="AP171" s="196"/>
      <c r="AQ171" s="196">
        <f t="shared" si="38"/>
        <v>-32770</v>
      </c>
      <c r="AS171" s="194"/>
      <c r="AT171" s="194"/>
      <c r="AU171" s="194"/>
      <c r="AV171" s="194"/>
      <c r="AW171" s="194"/>
      <c r="AX171" s="194"/>
      <c r="AY171" s="194"/>
      <c r="AZ171" s="194"/>
    </row>
    <row r="172" spans="1:52" x14ac:dyDescent="0.2">
      <c r="A172" s="197">
        <v>4</v>
      </c>
      <c r="B172" s="198" t="s">
        <v>396</v>
      </c>
      <c r="C172" s="149" t="str">
        <f t="shared" si="30"/>
        <v>40</v>
      </c>
      <c r="D172" s="149" t="str">
        <f t="shared" si="31"/>
        <v>50</v>
      </c>
      <c r="E172" s="147" t="str">
        <f t="shared" si="32"/>
        <v>001</v>
      </c>
      <c r="F172" s="129" t="str">
        <f t="shared" si="33"/>
        <v>5100.03</v>
      </c>
      <c r="G172" s="198" t="s">
        <v>246</v>
      </c>
      <c r="H172" s="193">
        <f>IFERROR(VLOOKUP(B172,[5]rptBudgetaryBudgetCrossOrganiza!$A$2:$M$1097,4,FALSE),"0")</f>
        <v>1900</v>
      </c>
      <c r="I172" s="193">
        <f>IFERROR(VLOOKUP(B172,[5]rptBudgetaryBudgetCrossOrganiza!$A$2:$M$1097,6,FALSE),"0")</f>
        <v>1900</v>
      </c>
      <c r="J172" s="193"/>
      <c r="K172" s="193"/>
      <c r="L172" s="193"/>
      <c r="M172" s="193">
        <f>IFERROR(VLOOKUP(B172,[5]rptBudgetaryBudgetCrossOrganiza!$A$2:$M$1097,9,FALSE),"0")</f>
        <v>651.29999999999995</v>
      </c>
      <c r="N172" s="193">
        <v>651.29999999999995</v>
      </c>
      <c r="O172" s="193">
        <f t="shared" si="35"/>
        <v>-1248.7</v>
      </c>
      <c r="Q172" s="169">
        <v>755</v>
      </c>
      <c r="R172" s="169">
        <v>755</v>
      </c>
      <c r="S172" s="169"/>
      <c r="T172" s="169"/>
      <c r="U172" s="169"/>
      <c r="V172" s="169">
        <v>743.42</v>
      </c>
      <c r="W172" s="194">
        <v>743.42</v>
      </c>
      <c r="X172" s="194">
        <f>W172-R172</f>
        <v>-11.580000000000041</v>
      </c>
      <c r="Z172" s="171">
        <v>2370</v>
      </c>
      <c r="AA172" s="171">
        <v>2370</v>
      </c>
      <c r="AB172" s="171"/>
      <c r="AC172" s="171"/>
      <c r="AD172" s="171"/>
      <c r="AE172" s="171">
        <v>475.73</v>
      </c>
      <c r="AF172" s="195">
        <v>475.73</v>
      </c>
      <c r="AG172" s="195">
        <f t="shared" si="37"/>
        <v>-1894.27</v>
      </c>
      <c r="AI172" s="173">
        <f>IFERROR(VLOOKUP(B172,[3]rptBudgetaryBudgetCrossOrganiza!$A$1:$K$607,4,FALSE),"0")</f>
        <v>2370</v>
      </c>
      <c r="AJ172" s="173">
        <f>IFERROR(VLOOKUP(B172,[3]rptBudgetaryBudgetCrossOrganiza!$A$1:$K$607,6,FALSE),"0")</f>
        <v>2370</v>
      </c>
      <c r="AK172" s="196">
        <f t="shared" si="34"/>
        <v>2370</v>
      </c>
      <c r="AL172" s="196">
        <f>IFERROR(VLOOKUP(B172,[4]rptBudgetaryBudgetCrossOrganiza!$A$10385:$O$11376,13,FALSE),"0")</f>
        <v>155.78</v>
      </c>
      <c r="AM172" s="196"/>
      <c r="AN172" s="196"/>
      <c r="AO172" s="196"/>
      <c r="AP172" s="196"/>
      <c r="AQ172" s="196">
        <f t="shared" si="38"/>
        <v>-2370</v>
      </c>
      <c r="AS172" s="194"/>
      <c r="AT172" s="194"/>
      <c r="AU172" s="194"/>
      <c r="AV172" s="194"/>
      <c r="AW172" s="194"/>
      <c r="AX172" s="194"/>
      <c r="AY172" s="194"/>
      <c r="AZ172" s="194">
        <f>AY172-AT172</f>
        <v>0</v>
      </c>
    </row>
    <row r="173" spans="1:52" x14ac:dyDescent="0.2">
      <c r="A173" s="197">
        <v>4</v>
      </c>
      <c r="B173" s="141" t="s">
        <v>397</v>
      </c>
      <c r="C173" s="149" t="str">
        <f t="shared" si="30"/>
        <v>40</v>
      </c>
      <c r="D173" s="149" t="str">
        <f t="shared" si="31"/>
        <v>50</v>
      </c>
      <c r="E173" s="147" t="str">
        <f t="shared" si="32"/>
        <v>001</v>
      </c>
      <c r="F173" s="129" t="str">
        <f t="shared" si="33"/>
        <v>5100.04</v>
      </c>
      <c r="G173" s="141" t="s">
        <v>248</v>
      </c>
      <c r="H173" s="193">
        <f>IFERROR(VLOOKUP(B173,[5]rptBudgetaryBudgetCrossOrganiza!$A$2:$M$1097,4,FALSE),"0")</f>
        <v>279</v>
      </c>
      <c r="I173" s="193">
        <f>IFERROR(VLOOKUP(B173,[5]rptBudgetaryBudgetCrossOrganiza!$A$2:$M$1097,6,FALSE),"0")</f>
        <v>279</v>
      </c>
      <c r="J173" s="193"/>
      <c r="K173" s="193"/>
      <c r="L173" s="193"/>
      <c r="M173" s="193">
        <f>IFERROR(VLOOKUP(B173,[5]rptBudgetaryBudgetCrossOrganiza!$A$2:$M$1097,9,FALSE),"0")</f>
        <v>107.7</v>
      </c>
      <c r="N173" s="193">
        <v>107.7</v>
      </c>
      <c r="O173" s="193"/>
      <c r="Q173" s="169">
        <v>130</v>
      </c>
      <c r="R173" s="169">
        <v>130</v>
      </c>
      <c r="S173" s="169"/>
      <c r="T173" s="169"/>
      <c r="U173" s="169"/>
      <c r="V173" s="169">
        <v>127.44</v>
      </c>
      <c r="W173" s="194">
        <v>127.44</v>
      </c>
      <c r="X173" s="194"/>
      <c r="Z173" s="171">
        <v>370</v>
      </c>
      <c r="AA173" s="171">
        <v>370</v>
      </c>
      <c r="AB173" s="171"/>
      <c r="AC173" s="171"/>
      <c r="AD173" s="171"/>
      <c r="AE173" s="171">
        <v>90.1</v>
      </c>
      <c r="AF173" s="195">
        <v>90.1</v>
      </c>
      <c r="AG173" s="195"/>
      <c r="AI173" s="173">
        <f>IFERROR(VLOOKUP(B173,[3]rptBudgetaryBudgetCrossOrganiza!$A$1:$K$607,4,FALSE),"0")</f>
        <v>370</v>
      </c>
      <c r="AJ173" s="173">
        <f>IFERROR(VLOOKUP(B173,[3]rptBudgetaryBudgetCrossOrganiza!$A$1:$K$607,6,FALSE),"0")</f>
        <v>370</v>
      </c>
      <c r="AK173" s="196">
        <f t="shared" si="34"/>
        <v>370</v>
      </c>
      <c r="AL173" s="196">
        <f>IFERROR(VLOOKUP(B173,[4]rptBudgetaryBudgetCrossOrganiza!$A$10385:$O$11376,13,FALSE),"0")</f>
        <v>29.37</v>
      </c>
      <c r="AM173" s="196"/>
      <c r="AN173" s="196"/>
      <c r="AO173" s="196"/>
      <c r="AP173" s="196"/>
      <c r="AQ173" s="196"/>
      <c r="AS173" s="194"/>
      <c r="AT173" s="194"/>
      <c r="AU173" s="194"/>
      <c r="AV173" s="194"/>
      <c r="AW173" s="194"/>
      <c r="AX173" s="194"/>
      <c r="AY173" s="194"/>
      <c r="AZ173" s="194"/>
    </row>
    <row r="174" spans="1:52" x14ac:dyDescent="0.2">
      <c r="A174" s="197">
        <v>4</v>
      </c>
      <c r="B174" s="141" t="s">
        <v>398</v>
      </c>
      <c r="C174" s="149" t="str">
        <f t="shared" si="30"/>
        <v>40</v>
      </c>
      <c r="D174" s="149" t="str">
        <f t="shared" si="31"/>
        <v>50</v>
      </c>
      <c r="E174" s="147" t="str">
        <f t="shared" si="32"/>
        <v>001</v>
      </c>
      <c r="F174" s="129" t="str">
        <f t="shared" si="33"/>
        <v>5100.05</v>
      </c>
      <c r="G174" s="141" t="s">
        <v>250</v>
      </c>
      <c r="H174" s="193">
        <f>IFERROR(VLOOKUP(B174,[5]rptBudgetaryBudgetCrossOrganiza!$A$2:$M$1097,4,FALSE),"0")</f>
        <v>290</v>
      </c>
      <c r="I174" s="193">
        <f>IFERROR(VLOOKUP(B174,[5]rptBudgetaryBudgetCrossOrganiza!$A$2:$M$1097,6,FALSE),"0")</f>
        <v>290</v>
      </c>
      <c r="J174" s="193"/>
      <c r="K174" s="193"/>
      <c r="L174" s="193"/>
      <c r="M174" s="193">
        <f>IFERROR(VLOOKUP(B174,[5]rptBudgetaryBudgetCrossOrganiza!$A$2:$M$1097,9,FALSE),"0")</f>
        <v>128.85</v>
      </c>
      <c r="N174" s="193">
        <v>128.85</v>
      </c>
      <c r="O174" s="193"/>
      <c r="Q174" s="169">
        <v>125</v>
      </c>
      <c r="R174" s="169">
        <v>125</v>
      </c>
      <c r="S174" s="169"/>
      <c r="T174" s="169"/>
      <c r="U174" s="169"/>
      <c r="V174" s="169">
        <v>161.52000000000001</v>
      </c>
      <c r="W174" s="194">
        <v>161.52000000000001</v>
      </c>
      <c r="X174" s="194"/>
      <c r="Z174" s="171">
        <v>490</v>
      </c>
      <c r="AA174" s="171">
        <v>490</v>
      </c>
      <c r="AB174" s="171"/>
      <c r="AC174" s="171"/>
      <c r="AD174" s="171"/>
      <c r="AE174" s="171">
        <v>106.62</v>
      </c>
      <c r="AF174" s="195">
        <v>106.62</v>
      </c>
      <c r="AG174" s="195"/>
      <c r="AI174" s="173">
        <f>IFERROR(VLOOKUP(B174,[3]rptBudgetaryBudgetCrossOrganiza!$A$1:$K$607,4,FALSE),"0")</f>
        <v>490</v>
      </c>
      <c r="AJ174" s="173">
        <f>IFERROR(VLOOKUP(B174,[3]rptBudgetaryBudgetCrossOrganiza!$A$1:$K$607,6,FALSE),"0")</f>
        <v>490</v>
      </c>
      <c r="AK174" s="196">
        <f t="shared" si="34"/>
        <v>490</v>
      </c>
      <c r="AL174" s="196">
        <f>IFERROR(VLOOKUP(B174,[4]rptBudgetaryBudgetCrossOrganiza!$A$10385:$O$11376,13,FALSE),"0")</f>
        <v>23.75</v>
      </c>
      <c r="AM174" s="196"/>
      <c r="AN174" s="196"/>
      <c r="AO174" s="196"/>
      <c r="AP174" s="196"/>
      <c r="AQ174" s="196"/>
      <c r="AS174" s="194"/>
      <c r="AT174" s="194"/>
      <c r="AU174" s="194"/>
      <c r="AV174" s="194"/>
      <c r="AW174" s="194"/>
      <c r="AX174" s="194"/>
      <c r="AY174" s="194"/>
      <c r="AZ174" s="194"/>
    </row>
    <row r="175" spans="1:52" x14ac:dyDescent="0.2">
      <c r="A175" s="197">
        <v>4</v>
      </c>
      <c r="B175" s="141" t="s">
        <v>399</v>
      </c>
      <c r="C175" s="149" t="str">
        <f t="shared" si="30"/>
        <v>40</v>
      </c>
      <c r="D175" s="149" t="str">
        <f t="shared" si="31"/>
        <v>50</v>
      </c>
      <c r="E175" s="147" t="str">
        <f t="shared" si="32"/>
        <v>001</v>
      </c>
      <c r="F175" s="129" t="str">
        <f t="shared" si="33"/>
        <v>5100.06</v>
      </c>
      <c r="G175" s="141" t="s">
        <v>252</v>
      </c>
      <c r="H175" s="193">
        <f>IFERROR(VLOOKUP(B175,[5]rptBudgetaryBudgetCrossOrganiza!$A$2:$M$1097,4,FALSE),"0")</f>
        <v>3830</v>
      </c>
      <c r="I175" s="193">
        <f>IFERROR(VLOOKUP(B175,[5]rptBudgetaryBudgetCrossOrganiza!$A$2:$M$1097,6,FALSE),"0")</f>
        <v>3830</v>
      </c>
      <c r="J175" s="193"/>
      <c r="K175" s="193"/>
      <c r="L175" s="193"/>
      <c r="M175" s="193">
        <f>IFERROR(VLOOKUP(B175,[5]rptBudgetaryBudgetCrossOrganiza!$A$2:$M$1097,9,FALSE),"0")</f>
        <v>3830</v>
      </c>
      <c r="N175" s="193">
        <v>3830</v>
      </c>
      <c r="O175" s="193"/>
      <c r="Q175" s="169">
        <v>4240</v>
      </c>
      <c r="R175" s="169">
        <v>4240</v>
      </c>
      <c r="S175" s="169"/>
      <c r="T175" s="169"/>
      <c r="U175" s="169"/>
      <c r="V175" s="169">
        <v>4240</v>
      </c>
      <c r="W175" s="194">
        <v>4240</v>
      </c>
      <c r="X175" s="194"/>
      <c r="Z175" s="171">
        <v>2810</v>
      </c>
      <c r="AA175" s="171">
        <v>2810</v>
      </c>
      <c r="AB175" s="171"/>
      <c r="AC175" s="171"/>
      <c r="AD175" s="171"/>
      <c r="AE175" s="171">
        <v>936.68</v>
      </c>
      <c r="AF175" s="195">
        <v>936.68</v>
      </c>
      <c r="AG175" s="195"/>
      <c r="AI175" s="173">
        <f>IFERROR(VLOOKUP(B175,[3]rptBudgetaryBudgetCrossOrganiza!$A$1:$K$607,4,FALSE),"0")</f>
        <v>2810</v>
      </c>
      <c r="AJ175" s="173">
        <f>IFERROR(VLOOKUP(B175,[3]rptBudgetaryBudgetCrossOrganiza!$A$1:$K$607,6,FALSE),"0")</f>
        <v>2810</v>
      </c>
      <c r="AK175" s="196">
        <f t="shared" si="34"/>
        <v>2810</v>
      </c>
      <c r="AL175" s="196">
        <f>IFERROR(VLOOKUP(B175,[4]rptBudgetaryBudgetCrossOrganiza!$A$10385:$O$11376,13,FALSE),"0")</f>
        <v>0</v>
      </c>
      <c r="AM175" s="196"/>
      <c r="AN175" s="196"/>
      <c r="AO175" s="196"/>
      <c r="AP175" s="196"/>
      <c r="AQ175" s="196"/>
      <c r="AS175" s="194"/>
      <c r="AT175" s="194"/>
      <c r="AU175" s="194"/>
      <c r="AV175" s="194"/>
      <c r="AW175" s="194"/>
      <c r="AX175" s="194"/>
      <c r="AY175" s="194"/>
      <c r="AZ175" s="194"/>
    </row>
    <row r="176" spans="1:52" x14ac:dyDescent="0.2">
      <c r="A176" s="197">
        <v>4</v>
      </c>
      <c r="B176" s="141" t="s">
        <v>400</v>
      </c>
      <c r="C176" s="149" t="str">
        <f t="shared" si="30"/>
        <v>40</v>
      </c>
      <c r="D176" s="149" t="str">
        <f t="shared" si="31"/>
        <v>50</v>
      </c>
      <c r="E176" s="147" t="str">
        <f t="shared" si="32"/>
        <v>001</v>
      </c>
      <c r="F176" s="129" t="str">
        <f t="shared" si="33"/>
        <v>5100.07</v>
      </c>
      <c r="G176" s="141" t="s">
        <v>254</v>
      </c>
      <c r="H176" s="193">
        <f>IFERROR(VLOOKUP(B176,[5]rptBudgetaryBudgetCrossOrganiza!$A$2:$M$1097,4,FALSE),"0")</f>
        <v>895</v>
      </c>
      <c r="I176" s="193">
        <f>IFERROR(VLOOKUP(B176,[5]rptBudgetaryBudgetCrossOrganiza!$A$2:$M$1097,6,FALSE),"0")</f>
        <v>895</v>
      </c>
      <c r="J176" s="193"/>
      <c r="K176" s="193"/>
      <c r="L176" s="193"/>
      <c r="M176" s="193">
        <f>IFERROR(VLOOKUP(B176,[5]rptBudgetaryBudgetCrossOrganiza!$A$2:$M$1097,9,FALSE),"0")</f>
        <v>308.58999999999997</v>
      </c>
      <c r="N176" s="193">
        <v>308.58999999999997</v>
      </c>
      <c r="O176" s="193"/>
      <c r="Q176" s="169">
        <v>410</v>
      </c>
      <c r="R176" s="169">
        <v>410</v>
      </c>
      <c r="S176" s="169"/>
      <c r="T176" s="169"/>
      <c r="U176" s="169"/>
      <c r="V176" s="169">
        <v>361.34</v>
      </c>
      <c r="W176" s="194">
        <v>361.34</v>
      </c>
      <c r="X176" s="194"/>
      <c r="Z176" s="171">
        <v>1160</v>
      </c>
      <c r="AA176" s="171">
        <v>1160</v>
      </c>
      <c r="AB176" s="171"/>
      <c r="AC176" s="171"/>
      <c r="AD176" s="171"/>
      <c r="AE176" s="171">
        <v>254.94</v>
      </c>
      <c r="AF176" s="195">
        <v>254.94</v>
      </c>
      <c r="AG176" s="195"/>
      <c r="AI176" s="173">
        <f>IFERROR(VLOOKUP(B176,[3]rptBudgetaryBudgetCrossOrganiza!$A$1:$K$607,4,FALSE),"0")</f>
        <v>1160</v>
      </c>
      <c r="AJ176" s="173">
        <f>IFERROR(VLOOKUP(B176,[3]rptBudgetaryBudgetCrossOrganiza!$A$1:$K$607,6,FALSE),"0")</f>
        <v>1160</v>
      </c>
      <c r="AK176" s="196">
        <f t="shared" si="34"/>
        <v>1160</v>
      </c>
      <c r="AL176" s="196">
        <f>IFERROR(VLOOKUP(B176,[4]rptBudgetaryBudgetCrossOrganiza!$A$10385:$O$11376,13,FALSE),"0")</f>
        <v>47.47</v>
      </c>
      <c r="AM176" s="196"/>
      <c r="AN176" s="196"/>
      <c r="AO176" s="196"/>
      <c r="AP176" s="196"/>
      <c r="AQ176" s="196"/>
      <c r="AS176" s="194"/>
      <c r="AT176" s="194"/>
      <c r="AU176" s="194"/>
      <c r="AV176" s="194"/>
      <c r="AW176" s="194"/>
      <c r="AX176" s="194"/>
      <c r="AY176" s="194"/>
      <c r="AZ176" s="194"/>
    </row>
    <row r="177" spans="1:52" x14ac:dyDescent="0.2">
      <c r="A177" s="197">
        <v>4</v>
      </c>
      <c r="B177" s="141" t="s">
        <v>401</v>
      </c>
      <c r="C177" s="149" t="str">
        <f t="shared" si="30"/>
        <v>40</v>
      </c>
      <c r="D177" s="149" t="str">
        <f t="shared" si="31"/>
        <v>50</v>
      </c>
      <c r="E177" s="147" t="str">
        <f t="shared" si="32"/>
        <v>001</v>
      </c>
      <c r="F177" s="129" t="str">
        <f t="shared" si="33"/>
        <v>5100.08</v>
      </c>
      <c r="G177" s="141" t="s">
        <v>256</v>
      </c>
      <c r="H177" s="193">
        <f>IFERROR(VLOOKUP(B177,[5]rptBudgetaryBudgetCrossOrganiza!$A$2:$M$1097,4,FALSE),"0")</f>
        <v>2295</v>
      </c>
      <c r="I177" s="193">
        <f>IFERROR(VLOOKUP(B177,[5]rptBudgetaryBudgetCrossOrganiza!$A$2:$M$1097,6,FALSE),"0")</f>
        <v>2295</v>
      </c>
      <c r="J177" s="193"/>
      <c r="K177" s="193"/>
      <c r="L177" s="193"/>
      <c r="M177" s="193">
        <f>IFERROR(VLOOKUP(B177,[5]rptBudgetaryBudgetCrossOrganiza!$A$2:$M$1097,9,FALSE),"0")</f>
        <v>2294.64</v>
      </c>
      <c r="N177" s="193">
        <v>2294.64</v>
      </c>
      <c r="O177" s="193"/>
      <c r="Q177" s="169">
        <v>2365</v>
      </c>
      <c r="R177" s="169">
        <v>2365</v>
      </c>
      <c r="S177" s="169"/>
      <c r="T177" s="169"/>
      <c r="U177" s="169"/>
      <c r="V177" s="169">
        <v>2363.7600000000002</v>
      </c>
      <c r="W177" s="194">
        <v>2363.7600000000002</v>
      </c>
      <c r="X177" s="194"/>
      <c r="Z177" s="171">
        <v>2365</v>
      </c>
      <c r="AA177" s="171">
        <v>2365</v>
      </c>
      <c r="AB177" s="171"/>
      <c r="AC177" s="171"/>
      <c r="AD177" s="171"/>
      <c r="AE177" s="171">
        <v>1199.6099999999999</v>
      </c>
      <c r="AF177" s="195">
        <v>1199.6099999999999</v>
      </c>
      <c r="AG177" s="195"/>
      <c r="AI177" s="173">
        <f>IFERROR(VLOOKUP(B177,[3]rptBudgetaryBudgetCrossOrganiza!$A$1:$K$607,4,FALSE),"0")</f>
        <v>2365</v>
      </c>
      <c r="AJ177" s="173">
        <f>IFERROR(VLOOKUP(B177,[3]rptBudgetaryBudgetCrossOrganiza!$A$1:$K$607,6,FALSE),"0")</f>
        <v>2365</v>
      </c>
      <c r="AK177" s="196">
        <f t="shared" si="34"/>
        <v>2365</v>
      </c>
      <c r="AL177" s="196">
        <f>IFERROR(VLOOKUP(B177,[4]rptBudgetaryBudgetCrossOrganiza!$A$10385:$O$11376,13,FALSE),"0")</f>
        <v>404.96</v>
      </c>
      <c r="AM177" s="196"/>
      <c r="AN177" s="196"/>
      <c r="AO177" s="196"/>
      <c r="AP177" s="196"/>
      <c r="AQ177" s="196"/>
      <c r="AS177" s="194"/>
      <c r="AT177" s="194"/>
      <c r="AU177" s="194"/>
      <c r="AV177" s="194"/>
      <c r="AW177" s="194"/>
      <c r="AX177" s="194"/>
      <c r="AY177" s="194"/>
      <c r="AZ177" s="194"/>
    </row>
    <row r="178" spans="1:52" x14ac:dyDescent="0.2">
      <c r="A178" s="197">
        <v>4</v>
      </c>
      <c r="B178" s="141" t="s">
        <v>402</v>
      </c>
      <c r="C178" s="149" t="str">
        <f t="shared" si="30"/>
        <v>40</v>
      </c>
      <c r="D178" s="149" t="str">
        <f t="shared" si="31"/>
        <v>50</v>
      </c>
      <c r="E178" s="147" t="str">
        <f t="shared" si="32"/>
        <v>001</v>
      </c>
      <c r="F178" s="129" t="str">
        <f t="shared" si="33"/>
        <v>5100.09</v>
      </c>
      <c r="G178" s="141" t="s">
        <v>258</v>
      </c>
      <c r="H178" s="193">
        <f>IFERROR(VLOOKUP(B178,[5]rptBudgetaryBudgetCrossOrganiza!$A$2:$M$1097,4,FALSE),"0")</f>
        <v>0</v>
      </c>
      <c r="I178" s="193">
        <f>IFERROR(VLOOKUP(B178,[5]rptBudgetaryBudgetCrossOrganiza!$A$2:$M$1097,6,FALSE),"0")</f>
        <v>0</v>
      </c>
      <c r="J178" s="193"/>
      <c r="K178" s="193"/>
      <c r="L178" s="193"/>
      <c r="M178" s="193">
        <f>IFERROR(VLOOKUP(B178,[5]rptBudgetaryBudgetCrossOrganiza!$A$2:$M$1097,9,FALSE),"0")</f>
        <v>0</v>
      </c>
      <c r="N178" s="193">
        <v>0</v>
      </c>
      <c r="O178" s="193"/>
      <c r="Q178" s="169">
        <v>0</v>
      </c>
      <c r="R178" s="169">
        <v>0</v>
      </c>
      <c r="S178" s="169"/>
      <c r="T178" s="169"/>
      <c r="U178" s="169"/>
      <c r="V178" s="169">
        <v>0</v>
      </c>
      <c r="W178" s="194">
        <v>0</v>
      </c>
      <c r="X178" s="194"/>
      <c r="Z178" s="171">
        <v>0</v>
      </c>
      <c r="AA178" s="171">
        <v>0</v>
      </c>
      <c r="AB178" s="171"/>
      <c r="AC178" s="171"/>
      <c r="AD178" s="171"/>
      <c r="AE178" s="171">
        <v>0</v>
      </c>
      <c r="AF178" s="195">
        <v>0</v>
      </c>
      <c r="AG178" s="195"/>
      <c r="AI178" s="173">
        <f>IFERROR(VLOOKUP(B178,[3]rptBudgetaryBudgetCrossOrganiza!$A$1:$K$607,4,FALSE),"0")</f>
        <v>0</v>
      </c>
      <c r="AJ178" s="173">
        <f>IFERROR(VLOOKUP(B178,[3]rptBudgetaryBudgetCrossOrganiza!$A$1:$K$607,6,FALSE),"0")</f>
        <v>0</v>
      </c>
      <c r="AK178" s="196">
        <f t="shared" si="34"/>
        <v>0</v>
      </c>
      <c r="AL178" s="196">
        <f>IFERROR(VLOOKUP(B178,[4]rptBudgetaryBudgetCrossOrganiza!$A$10385:$O$11376,13,FALSE),"0")</f>
        <v>0</v>
      </c>
      <c r="AM178" s="196"/>
      <c r="AN178" s="196"/>
      <c r="AO178" s="196"/>
      <c r="AP178" s="196"/>
      <c r="AQ178" s="196"/>
      <c r="AS178" s="194"/>
      <c r="AT178" s="194"/>
      <c r="AU178" s="194"/>
      <c r="AV178" s="194"/>
      <c r="AW178" s="194"/>
      <c r="AX178" s="194"/>
      <c r="AY178" s="194"/>
      <c r="AZ178" s="194"/>
    </row>
    <row r="179" spans="1:52" x14ac:dyDescent="0.2">
      <c r="A179" s="197">
        <v>4</v>
      </c>
      <c r="B179" s="141" t="s">
        <v>403</v>
      </c>
      <c r="C179" s="149" t="str">
        <f t="shared" si="30"/>
        <v>40</v>
      </c>
      <c r="D179" s="149" t="str">
        <f t="shared" si="31"/>
        <v>50</v>
      </c>
      <c r="E179" s="147" t="str">
        <f t="shared" si="32"/>
        <v>001</v>
      </c>
      <c r="F179" s="129" t="str">
        <f t="shared" si="33"/>
        <v>5100.10</v>
      </c>
      <c r="G179" s="141" t="s">
        <v>260</v>
      </c>
      <c r="H179" s="193">
        <f>IFERROR(VLOOKUP(B179,[5]rptBudgetaryBudgetCrossOrganiza!$A$2:$M$1097,4,FALSE),"0")</f>
        <v>0</v>
      </c>
      <c r="I179" s="193">
        <f>IFERROR(VLOOKUP(B179,[5]rptBudgetaryBudgetCrossOrganiza!$A$2:$M$1097,6,FALSE),"0")</f>
        <v>0</v>
      </c>
      <c r="J179" s="193"/>
      <c r="K179" s="193"/>
      <c r="L179" s="193"/>
      <c r="M179" s="193">
        <f>IFERROR(VLOOKUP(B179,[5]rptBudgetaryBudgetCrossOrganiza!$A$2:$M$1097,9,FALSE),"0")</f>
        <v>0</v>
      </c>
      <c r="N179" s="193">
        <v>0</v>
      </c>
      <c r="O179" s="193"/>
      <c r="Q179" s="169">
        <v>0</v>
      </c>
      <c r="R179" s="169">
        <v>0</v>
      </c>
      <c r="S179" s="169"/>
      <c r="T179" s="169"/>
      <c r="U179" s="169"/>
      <c r="V179" s="169">
        <v>0</v>
      </c>
      <c r="W179" s="194">
        <v>0</v>
      </c>
      <c r="X179" s="194"/>
      <c r="Z179" s="171">
        <v>0</v>
      </c>
      <c r="AA179" s="171">
        <v>0</v>
      </c>
      <c r="AB179" s="171"/>
      <c r="AC179" s="171"/>
      <c r="AD179" s="171"/>
      <c r="AE179" s="171">
        <v>0</v>
      </c>
      <c r="AF179" s="195">
        <v>0</v>
      </c>
      <c r="AG179" s="195"/>
      <c r="AI179" s="173">
        <f>IFERROR(VLOOKUP(B179,[3]rptBudgetaryBudgetCrossOrganiza!$A$1:$K$607,4,FALSE),"0")</f>
        <v>0</v>
      </c>
      <c r="AJ179" s="173">
        <f>IFERROR(VLOOKUP(B179,[3]rptBudgetaryBudgetCrossOrganiza!$A$1:$K$607,6,FALSE),"0")</f>
        <v>0</v>
      </c>
      <c r="AK179" s="196">
        <f t="shared" si="34"/>
        <v>0</v>
      </c>
      <c r="AL179" s="196">
        <f>IFERROR(VLOOKUP(B179,[4]rptBudgetaryBudgetCrossOrganiza!$A$10385:$O$11376,13,FALSE),"0")</f>
        <v>0</v>
      </c>
      <c r="AM179" s="196"/>
      <c r="AN179" s="196"/>
      <c r="AO179" s="196"/>
      <c r="AP179" s="196"/>
      <c r="AQ179" s="196"/>
      <c r="AS179" s="194"/>
      <c r="AT179" s="194"/>
      <c r="AU179" s="194"/>
      <c r="AV179" s="194"/>
      <c r="AW179" s="194"/>
      <c r="AX179" s="194"/>
      <c r="AY179" s="194"/>
      <c r="AZ179" s="194"/>
    </row>
    <row r="180" spans="1:52" x14ac:dyDescent="0.2">
      <c r="A180" s="197">
        <v>4</v>
      </c>
      <c r="B180" s="141" t="s">
        <v>404</v>
      </c>
      <c r="C180" s="149" t="str">
        <f t="shared" si="30"/>
        <v>40</v>
      </c>
      <c r="D180" s="149" t="str">
        <f t="shared" si="31"/>
        <v>50</v>
      </c>
      <c r="E180" s="147" t="str">
        <f t="shared" si="32"/>
        <v>001</v>
      </c>
      <c r="F180" s="129" t="str">
        <f t="shared" si="33"/>
        <v>5100.11</v>
      </c>
      <c r="G180" s="141" t="s">
        <v>262</v>
      </c>
      <c r="H180" s="193">
        <f>IFERROR(VLOOKUP(B180,[5]rptBudgetaryBudgetCrossOrganiza!$A$2:$M$1097,4,FALSE),"0")</f>
        <v>2225</v>
      </c>
      <c r="I180" s="193">
        <f>IFERROR(VLOOKUP(B180,[5]rptBudgetaryBudgetCrossOrganiza!$A$2:$M$1097,6,FALSE),"0")</f>
        <v>2225</v>
      </c>
      <c r="J180" s="193"/>
      <c r="K180" s="193"/>
      <c r="L180" s="193"/>
      <c r="M180" s="193">
        <f>IFERROR(VLOOKUP(B180,[5]rptBudgetaryBudgetCrossOrganiza!$A$2:$M$1097,9,FALSE),"0")</f>
        <v>1091.29</v>
      </c>
      <c r="N180" s="193">
        <v>1091.29</v>
      </c>
      <c r="O180" s="193"/>
      <c r="Q180" s="169">
        <v>1395</v>
      </c>
      <c r="R180" s="169">
        <v>1395</v>
      </c>
      <c r="S180" s="169"/>
      <c r="T180" s="169"/>
      <c r="U180" s="169"/>
      <c r="V180" s="169">
        <v>1323.51</v>
      </c>
      <c r="W180" s="194">
        <v>1323.51</v>
      </c>
      <c r="X180" s="194"/>
      <c r="Z180" s="171">
        <v>3420</v>
      </c>
      <c r="AA180" s="171">
        <v>3420</v>
      </c>
      <c r="AB180" s="171"/>
      <c r="AC180" s="171"/>
      <c r="AD180" s="171"/>
      <c r="AE180" s="171">
        <v>1305.94</v>
      </c>
      <c r="AF180" s="195">
        <v>1305.94</v>
      </c>
      <c r="AG180" s="195"/>
      <c r="AI180" s="173">
        <f>IFERROR(VLOOKUP(B180,[3]rptBudgetaryBudgetCrossOrganiza!$A$1:$K$607,4,FALSE),"0")</f>
        <v>3420</v>
      </c>
      <c r="AJ180" s="173">
        <f>IFERROR(VLOOKUP(B180,[3]rptBudgetaryBudgetCrossOrganiza!$A$1:$K$607,6,FALSE),"0")</f>
        <v>3420</v>
      </c>
      <c r="AK180" s="196">
        <f t="shared" si="34"/>
        <v>3420</v>
      </c>
      <c r="AL180" s="196">
        <f>IFERROR(VLOOKUP(B180,[4]rptBudgetaryBudgetCrossOrganiza!$A$10385:$O$11376,13,FALSE),"0")</f>
        <v>330.62</v>
      </c>
      <c r="AM180" s="196"/>
      <c r="AN180" s="196"/>
      <c r="AO180" s="196"/>
      <c r="AP180" s="196"/>
      <c r="AQ180" s="196"/>
      <c r="AS180" s="194"/>
      <c r="AT180" s="194"/>
      <c r="AU180" s="194"/>
      <c r="AV180" s="194"/>
      <c r="AW180" s="194"/>
      <c r="AX180" s="194"/>
      <c r="AY180" s="194"/>
      <c r="AZ180" s="194"/>
    </row>
    <row r="181" spans="1:52" x14ac:dyDescent="0.2">
      <c r="A181" s="197">
        <v>4</v>
      </c>
      <c r="B181" s="141" t="s">
        <v>405</v>
      </c>
      <c r="C181" s="149" t="str">
        <f t="shared" si="30"/>
        <v>40</v>
      </c>
      <c r="D181" s="149" t="str">
        <f t="shared" si="31"/>
        <v>50</v>
      </c>
      <c r="E181" s="147" t="str">
        <f t="shared" si="32"/>
        <v>001</v>
      </c>
      <c r="F181" s="129" t="str">
        <f t="shared" si="33"/>
        <v>5100.12</v>
      </c>
      <c r="G181" s="141" t="s">
        <v>264</v>
      </c>
      <c r="H181" s="193">
        <f>IFERROR(VLOOKUP(B181,[5]rptBudgetaryBudgetCrossOrganiza!$A$2:$M$1097,4,FALSE),"0")</f>
        <v>0</v>
      </c>
      <c r="I181" s="193">
        <f>IFERROR(VLOOKUP(B181,[5]rptBudgetaryBudgetCrossOrganiza!$A$2:$M$1097,6,FALSE),"0")</f>
        <v>0</v>
      </c>
      <c r="J181" s="193"/>
      <c r="K181" s="193"/>
      <c r="L181" s="193"/>
      <c r="M181" s="193">
        <f>IFERROR(VLOOKUP(B181,[5]rptBudgetaryBudgetCrossOrganiza!$A$2:$M$1097,9,FALSE),"0")</f>
        <v>0</v>
      </c>
      <c r="N181" s="193">
        <v>0</v>
      </c>
      <c r="O181" s="193"/>
      <c r="Q181" s="169">
        <v>0</v>
      </c>
      <c r="R181" s="169">
        <v>0</v>
      </c>
      <c r="S181" s="169"/>
      <c r="T181" s="169"/>
      <c r="U181" s="169"/>
      <c r="V181" s="169">
        <v>0</v>
      </c>
      <c r="W181" s="194">
        <v>0</v>
      </c>
      <c r="X181" s="194"/>
      <c r="Z181" s="171">
        <v>0</v>
      </c>
      <c r="AA181" s="171">
        <v>0</v>
      </c>
      <c r="AB181" s="171"/>
      <c r="AC181" s="171"/>
      <c r="AD181" s="171"/>
      <c r="AE181" s="171">
        <v>0</v>
      </c>
      <c r="AF181" s="195">
        <v>0</v>
      </c>
      <c r="AG181" s="195"/>
      <c r="AI181" s="173">
        <f>IFERROR(VLOOKUP(B181,[3]rptBudgetaryBudgetCrossOrganiza!$A$1:$K$607,4,FALSE),"0")</f>
        <v>0</v>
      </c>
      <c r="AJ181" s="173">
        <f>IFERROR(VLOOKUP(B181,[3]rptBudgetaryBudgetCrossOrganiza!$A$1:$K$607,6,FALSE),"0")</f>
        <v>0</v>
      </c>
      <c r="AK181" s="196">
        <f t="shared" si="34"/>
        <v>0</v>
      </c>
      <c r="AL181" s="196">
        <f>IFERROR(VLOOKUP(B181,[4]rptBudgetaryBudgetCrossOrganiza!$A$10385:$O$11376,13,FALSE),"0")</f>
        <v>0</v>
      </c>
      <c r="AM181" s="196"/>
      <c r="AN181" s="196"/>
      <c r="AO181" s="196"/>
      <c r="AP181" s="196"/>
      <c r="AQ181" s="196"/>
      <c r="AS181" s="194"/>
      <c r="AT181" s="194"/>
      <c r="AU181" s="194"/>
      <c r="AV181" s="194"/>
      <c r="AW181" s="194"/>
      <c r="AX181" s="194"/>
      <c r="AY181" s="194"/>
      <c r="AZ181" s="194"/>
    </row>
    <row r="182" spans="1:52" x14ac:dyDescent="0.2">
      <c r="A182" s="197">
        <v>4</v>
      </c>
      <c r="B182" s="141" t="s">
        <v>406</v>
      </c>
      <c r="C182" s="149" t="str">
        <f t="shared" si="30"/>
        <v>40</v>
      </c>
      <c r="D182" s="149" t="str">
        <f t="shared" si="31"/>
        <v>50</v>
      </c>
      <c r="E182" s="147" t="str">
        <f t="shared" si="32"/>
        <v>001</v>
      </c>
      <c r="F182" s="129" t="str">
        <f t="shared" si="33"/>
        <v>5100.13</v>
      </c>
      <c r="G182" s="141" t="s">
        <v>266</v>
      </c>
      <c r="H182" s="193">
        <f>IFERROR(VLOOKUP(B182,[5]rptBudgetaryBudgetCrossOrganiza!$A$2:$M$1097,4,FALSE),"0")</f>
        <v>0</v>
      </c>
      <c r="I182" s="193">
        <f>IFERROR(VLOOKUP(B182,[5]rptBudgetaryBudgetCrossOrganiza!$A$2:$M$1097,6,FALSE),"0")</f>
        <v>0</v>
      </c>
      <c r="J182" s="193"/>
      <c r="K182" s="193"/>
      <c r="L182" s="193"/>
      <c r="M182" s="193">
        <f>IFERROR(VLOOKUP(B182,[5]rptBudgetaryBudgetCrossOrganiza!$A$2:$M$1097,9,FALSE),"0")</f>
        <v>0</v>
      </c>
      <c r="N182" s="193">
        <v>0</v>
      </c>
      <c r="O182" s="193"/>
      <c r="Q182" s="169">
        <v>0</v>
      </c>
      <c r="R182" s="169">
        <v>0</v>
      </c>
      <c r="S182" s="169"/>
      <c r="T182" s="169"/>
      <c r="U182" s="169"/>
      <c r="V182" s="169">
        <v>0</v>
      </c>
      <c r="W182" s="194">
        <v>0</v>
      </c>
      <c r="X182" s="194"/>
      <c r="Z182" s="171">
        <v>0</v>
      </c>
      <c r="AA182" s="171">
        <v>0</v>
      </c>
      <c r="AB182" s="171"/>
      <c r="AC182" s="171"/>
      <c r="AD182" s="171"/>
      <c r="AE182" s="171">
        <v>0</v>
      </c>
      <c r="AF182" s="195">
        <v>0</v>
      </c>
      <c r="AG182" s="195"/>
      <c r="AI182" s="173">
        <f>IFERROR(VLOOKUP(B182,[3]rptBudgetaryBudgetCrossOrganiza!$A$1:$K$607,4,FALSE),"0")</f>
        <v>0</v>
      </c>
      <c r="AJ182" s="173">
        <f>IFERROR(VLOOKUP(B182,[3]rptBudgetaryBudgetCrossOrganiza!$A$1:$K$607,6,FALSE),"0")</f>
        <v>0</v>
      </c>
      <c r="AK182" s="196">
        <f t="shared" si="34"/>
        <v>0</v>
      </c>
      <c r="AL182" s="196">
        <f>IFERROR(VLOOKUP(B182,[4]rptBudgetaryBudgetCrossOrganiza!$A$10385:$O$11376,13,FALSE),"0")</f>
        <v>0</v>
      </c>
      <c r="AM182" s="196"/>
      <c r="AN182" s="196"/>
      <c r="AO182" s="196"/>
      <c r="AP182" s="196"/>
      <c r="AQ182" s="196"/>
      <c r="AS182" s="194"/>
      <c r="AT182" s="194"/>
      <c r="AU182" s="194"/>
      <c r="AV182" s="194"/>
      <c r="AW182" s="194"/>
      <c r="AX182" s="194"/>
      <c r="AY182" s="194"/>
      <c r="AZ182" s="194"/>
    </row>
    <row r="183" spans="1:52" x14ac:dyDescent="0.2">
      <c r="A183" s="197">
        <v>4</v>
      </c>
      <c r="B183" s="141" t="s">
        <v>407</v>
      </c>
      <c r="C183" s="149" t="str">
        <f t="shared" si="30"/>
        <v>40</v>
      </c>
      <c r="D183" s="149" t="str">
        <f t="shared" si="31"/>
        <v>50</v>
      </c>
      <c r="E183" s="147" t="str">
        <f t="shared" si="32"/>
        <v>001</v>
      </c>
      <c r="F183" s="129" t="str">
        <f t="shared" si="33"/>
        <v>5100.14</v>
      </c>
      <c r="G183" s="141" t="s">
        <v>268</v>
      </c>
      <c r="H183" s="193">
        <f>IFERROR(VLOOKUP(B183,[5]rptBudgetaryBudgetCrossOrganiza!$A$2:$M$1097,4,FALSE),"0")</f>
        <v>0</v>
      </c>
      <c r="I183" s="193">
        <f>IFERROR(VLOOKUP(B183,[5]rptBudgetaryBudgetCrossOrganiza!$A$2:$M$1097,6,FALSE),"0")</f>
        <v>0</v>
      </c>
      <c r="J183" s="193"/>
      <c r="K183" s="193"/>
      <c r="L183" s="193"/>
      <c r="M183" s="193">
        <f>IFERROR(VLOOKUP(B183,[5]rptBudgetaryBudgetCrossOrganiza!$A$2:$M$1097,9,FALSE),"0")</f>
        <v>0</v>
      </c>
      <c r="N183" s="193">
        <v>0</v>
      </c>
      <c r="O183" s="193"/>
      <c r="Q183" s="169">
        <v>0</v>
      </c>
      <c r="R183" s="169">
        <v>0</v>
      </c>
      <c r="S183" s="169"/>
      <c r="T183" s="169"/>
      <c r="U183" s="169"/>
      <c r="V183" s="169">
        <v>0</v>
      </c>
      <c r="W183" s="194">
        <v>0</v>
      </c>
      <c r="X183" s="194"/>
      <c r="Z183" s="171">
        <v>0</v>
      </c>
      <c r="AA183" s="171">
        <v>0</v>
      </c>
      <c r="AB183" s="171"/>
      <c r="AC183" s="171"/>
      <c r="AD183" s="171"/>
      <c r="AE183" s="171">
        <v>0</v>
      </c>
      <c r="AF183" s="195">
        <v>0</v>
      </c>
      <c r="AG183" s="195"/>
      <c r="AI183" s="173">
        <f>IFERROR(VLOOKUP(B183,[3]rptBudgetaryBudgetCrossOrganiza!$A$1:$K$607,4,FALSE),"0")</f>
        <v>0</v>
      </c>
      <c r="AJ183" s="173">
        <f>IFERROR(VLOOKUP(B183,[3]rptBudgetaryBudgetCrossOrganiza!$A$1:$K$607,6,FALSE),"0")</f>
        <v>0</v>
      </c>
      <c r="AK183" s="196">
        <f t="shared" si="34"/>
        <v>0</v>
      </c>
      <c r="AL183" s="196">
        <f>IFERROR(VLOOKUP(B183,[4]rptBudgetaryBudgetCrossOrganiza!$A$10385:$O$11376,13,FALSE),"0")</f>
        <v>0</v>
      </c>
      <c r="AM183" s="196"/>
      <c r="AN183" s="196"/>
      <c r="AO183" s="196"/>
      <c r="AP183" s="196"/>
      <c r="AQ183" s="196"/>
      <c r="AS183" s="194"/>
      <c r="AT183" s="194"/>
      <c r="AU183" s="194"/>
      <c r="AV183" s="194"/>
      <c r="AW183" s="194"/>
      <c r="AX183" s="194"/>
      <c r="AY183" s="194"/>
      <c r="AZ183" s="194"/>
    </row>
    <row r="184" spans="1:52" x14ac:dyDescent="0.2">
      <c r="A184" s="197">
        <v>4</v>
      </c>
      <c r="B184" s="141" t="s">
        <v>408</v>
      </c>
      <c r="C184" s="149" t="str">
        <f t="shared" si="30"/>
        <v>40</v>
      </c>
      <c r="D184" s="149" t="str">
        <f t="shared" si="31"/>
        <v>50</v>
      </c>
      <c r="E184" s="147" t="str">
        <f t="shared" si="32"/>
        <v>001</v>
      </c>
      <c r="F184" s="129" t="str">
        <f t="shared" si="33"/>
        <v>5100.15</v>
      </c>
      <c r="G184" s="141" t="s">
        <v>270</v>
      </c>
      <c r="H184" s="193">
        <f>IFERROR(VLOOKUP(B184,[5]rptBudgetaryBudgetCrossOrganiza!$A$2:$M$1097,4,FALSE),"0")</f>
        <v>1008</v>
      </c>
      <c r="I184" s="193">
        <f>IFERROR(VLOOKUP(B184,[5]rptBudgetaryBudgetCrossOrganiza!$A$2:$M$1097,6,FALSE),"0")</f>
        <v>1008</v>
      </c>
      <c r="J184" s="193"/>
      <c r="K184" s="193"/>
      <c r="L184" s="193"/>
      <c r="M184" s="193">
        <f>IFERROR(VLOOKUP(B184,[5]rptBudgetaryBudgetCrossOrganiza!$A$2:$M$1097,9,FALSE),"0")</f>
        <v>360</v>
      </c>
      <c r="N184" s="193">
        <v>360</v>
      </c>
      <c r="O184" s="193"/>
      <c r="Q184" s="169">
        <v>360</v>
      </c>
      <c r="R184" s="169">
        <v>360</v>
      </c>
      <c r="S184" s="169"/>
      <c r="T184" s="169"/>
      <c r="U184" s="169"/>
      <c r="V184" s="169">
        <v>360</v>
      </c>
      <c r="W184" s="194">
        <v>360</v>
      </c>
      <c r="X184" s="194"/>
      <c r="Z184" s="171">
        <v>1800</v>
      </c>
      <c r="AA184" s="171">
        <v>1800</v>
      </c>
      <c r="AB184" s="171"/>
      <c r="AC184" s="171"/>
      <c r="AD184" s="171"/>
      <c r="AE184" s="171">
        <v>180</v>
      </c>
      <c r="AF184" s="195">
        <v>180</v>
      </c>
      <c r="AG184" s="195"/>
      <c r="AI184" s="173">
        <f>IFERROR(VLOOKUP(B184,[3]rptBudgetaryBudgetCrossOrganiza!$A$1:$K$607,4,FALSE),"0")</f>
        <v>1800</v>
      </c>
      <c r="AJ184" s="173">
        <f>IFERROR(VLOOKUP(B184,[3]rptBudgetaryBudgetCrossOrganiza!$A$1:$K$607,6,FALSE),"0")</f>
        <v>1800</v>
      </c>
      <c r="AK184" s="196">
        <f t="shared" si="34"/>
        <v>1800</v>
      </c>
      <c r="AL184" s="196">
        <f>IFERROR(VLOOKUP(B184,[4]rptBudgetaryBudgetCrossOrganiza!$A$10385:$O$11376,13,FALSE),"0")</f>
        <v>30</v>
      </c>
      <c r="AM184" s="196"/>
      <c r="AN184" s="196"/>
      <c r="AO184" s="196"/>
      <c r="AP184" s="196"/>
      <c r="AQ184" s="196"/>
      <c r="AS184" s="194"/>
      <c r="AT184" s="194"/>
      <c r="AU184" s="194"/>
      <c r="AV184" s="194"/>
      <c r="AW184" s="194"/>
      <c r="AX184" s="194"/>
      <c r="AY184" s="194"/>
      <c r="AZ184" s="194"/>
    </row>
    <row r="185" spans="1:52" x14ac:dyDescent="0.2">
      <c r="A185" s="197">
        <v>4</v>
      </c>
      <c r="B185" s="141" t="s">
        <v>409</v>
      </c>
      <c r="C185" s="149" t="str">
        <f t="shared" si="30"/>
        <v>40</v>
      </c>
      <c r="D185" s="149" t="str">
        <f t="shared" si="31"/>
        <v>50</v>
      </c>
      <c r="E185" s="147" t="str">
        <f t="shared" si="32"/>
        <v>001</v>
      </c>
      <c r="F185" s="129" t="str">
        <f t="shared" si="33"/>
        <v>5100.16</v>
      </c>
      <c r="G185" s="141" t="s">
        <v>272</v>
      </c>
      <c r="H185" s="193">
        <f>IFERROR(VLOOKUP(B185,[5]rptBudgetaryBudgetCrossOrganiza!$A$2:$M$1097,4,FALSE),"0")</f>
        <v>0</v>
      </c>
      <c r="I185" s="193">
        <f>IFERROR(VLOOKUP(B185,[5]rptBudgetaryBudgetCrossOrganiza!$A$2:$M$1097,6,FALSE),"0")</f>
        <v>0</v>
      </c>
      <c r="J185" s="193"/>
      <c r="K185" s="193"/>
      <c r="L185" s="193"/>
      <c r="M185" s="193">
        <f>IFERROR(VLOOKUP(B185,[5]rptBudgetaryBudgetCrossOrganiza!$A$2:$M$1097,9,FALSE),"0")</f>
        <v>0</v>
      </c>
      <c r="N185" s="193">
        <v>0</v>
      </c>
      <c r="O185" s="193"/>
      <c r="Q185" s="169">
        <v>0</v>
      </c>
      <c r="R185" s="169">
        <v>0</v>
      </c>
      <c r="S185" s="169"/>
      <c r="T185" s="169"/>
      <c r="U185" s="169"/>
      <c r="V185" s="169">
        <v>0</v>
      </c>
      <c r="W185" s="194">
        <v>0</v>
      </c>
      <c r="X185" s="194"/>
      <c r="Z185" s="171">
        <v>0</v>
      </c>
      <c r="AA185" s="171">
        <v>0</v>
      </c>
      <c r="AB185" s="171"/>
      <c r="AC185" s="171"/>
      <c r="AD185" s="171"/>
      <c r="AE185" s="171">
        <v>0</v>
      </c>
      <c r="AF185" s="195">
        <v>0</v>
      </c>
      <c r="AG185" s="195"/>
      <c r="AI185" s="173">
        <f>IFERROR(VLOOKUP(B185,[3]rptBudgetaryBudgetCrossOrganiza!$A$1:$K$607,4,FALSE),"0")</f>
        <v>0</v>
      </c>
      <c r="AJ185" s="173">
        <f>IFERROR(VLOOKUP(B185,[3]rptBudgetaryBudgetCrossOrganiza!$A$1:$K$607,6,FALSE),"0")</f>
        <v>0</v>
      </c>
      <c r="AK185" s="196">
        <f t="shared" si="34"/>
        <v>0</v>
      </c>
      <c r="AL185" s="196">
        <f>IFERROR(VLOOKUP(B185,[4]rptBudgetaryBudgetCrossOrganiza!$A$10385:$O$11376,13,FALSE),"0")</f>
        <v>0</v>
      </c>
      <c r="AM185" s="196"/>
      <c r="AN185" s="196"/>
      <c r="AO185" s="196"/>
      <c r="AP185" s="196"/>
      <c r="AQ185" s="196"/>
      <c r="AS185" s="194"/>
      <c r="AT185" s="194"/>
      <c r="AU185" s="194"/>
      <c r="AV185" s="194"/>
      <c r="AW185" s="194"/>
      <c r="AX185" s="194"/>
      <c r="AY185" s="194"/>
      <c r="AZ185" s="194"/>
    </row>
    <row r="186" spans="1:52" x14ac:dyDescent="0.2">
      <c r="A186" s="197">
        <v>4</v>
      </c>
      <c r="B186" s="141" t="s">
        <v>410</v>
      </c>
      <c r="C186" s="149" t="str">
        <f t="shared" si="30"/>
        <v>40</v>
      </c>
      <c r="D186" s="149" t="str">
        <f t="shared" si="31"/>
        <v>50</v>
      </c>
      <c r="E186" s="147" t="str">
        <f t="shared" si="32"/>
        <v>001</v>
      </c>
      <c r="F186" s="129" t="str">
        <f t="shared" si="33"/>
        <v>5100.17</v>
      </c>
      <c r="G186" s="141" t="s">
        <v>274</v>
      </c>
      <c r="H186" s="193">
        <f>IFERROR(VLOOKUP(B186,[5]rptBudgetaryBudgetCrossOrganiza!$A$2:$M$1097,4,FALSE),"0")</f>
        <v>4155</v>
      </c>
      <c r="I186" s="193">
        <f>IFERROR(VLOOKUP(B186,[5]rptBudgetaryBudgetCrossOrganiza!$A$2:$M$1097,6,FALSE),"0")</f>
        <v>4155</v>
      </c>
      <c r="J186" s="193"/>
      <c r="K186" s="193"/>
      <c r="L186" s="193"/>
      <c r="M186" s="193">
        <f>IFERROR(VLOOKUP(B186,[5]rptBudgetaryBudgetCrossOrganiza!$A$2:$M$1097,9,FALSE),"0")</f>
        <v>4122.33</v>
      </c>
      <c r="N186" s="193">
        <v>4122.33</v>
      </c>
      <c r="O186" s="193"/>
      <c r="Q186" s="169">
        <v>4155</v>
      </c>
      <c r="R186" s="169">
        <v>4155</v>
      </c>
      <c r="S186" s="169"/>
      <c r="T186" s="169"/>
      <c r="U186" s="169"/>
      <c r="V186" s="169">
        <v>4154.72</v>
      </c>
      <c r="W186" s="194">
        <v>4154.72</v>
      </c>
      <c r="X186" s="194"/>
      <c r="Z186" s="171">
        <v>4195</v>
      </c>
      <c r="AA186" s="171">
        <v>4195</v>
      </c>
      <c r="AB186" s="171"/>
      <c r="AC186" s="171"/>
      <c r="AD186" s="171"/>
      <c r="AE186" s="171">
        <v>5546.35</v>
      </c>
      <c r="AF186" s="195">
        <v>5546.35</v>
      </c>
      <c r="AG186" s="195"/>
      <c r="AI186" s="173">
        <f>IFERROR(VLOOKUP(B186,[3]rptBudgetaryBudgetCrossOrganiza!$A$1:$K$607,4,FALSE),"0")</f>
        <v>4195</v>
      </c>
      <c r="AJ186" s="173">
        <f>IFERROR(VLOOKUP(B186,[3]rptBudgetaryBudgetCrossOrganiza!$A$1:$K$607,6,FALSE),"0")</f>
        <v>4195</v>
      </c>
      <c r="AK186" s="196">
        <f t="shared" si="34"/>
        <v>4195</v>
      </c>
      <c r="AL186" s="196">
        <f>IFERROR(VLOOKUP(B186,[4]rptBudgetaryBudgetCrossOrganiza!$A$10385:$O$11376,13,FALSE),"0")</f>
        <v>1540.8</v>
      </c>
      <c r="AM186" s="196"/>
      <c r="AN186" s="196"/>
      <c r="AO186" s="196"/>
      <c r="AP186" s="196"/>
      <c r="AQ186" s="196"/>
      <c r="AS186" s="194"/>
      <c r="AT186" s="194"/>
      <c r="AU186" s="194"/>
      <c r="AV186" s="194"/>
      <c r="AW186" s="194"/>
      <c r="AX186" s="194"/>
      <c r="AY186" s="194"/>
      <c r="AZ186" s="194"/>
    </row>
    <row r="187" spans="1:52" x14ac:dyDescent="0.2">
      <c r="A187" s="141">
        <v>5</v>
      </c>
      <c r="B187" s="141" t="s">
        <v>411</v>
      </c>
      <c r="C187" s="149" t="str">
        <f t="shared" si="30"/>
        <v>40</v>
      </c>
      <c r="D187" s="149" t="str">
        <f t="shared" si="31"/>
        <v>50</v>
      </c>
      <c r="E187" s="147" t="str">
        <f t="shared" si="32"/>
        <v>001</v>
      </c>
      <c r="F187" s="129" t="str">
        <f t="shared" si="33"/>
        <v>6000.19</v>
      </c>
      <c r="G187" s="141" t="s">
        <v>412</v>
      </c>
      <c r="H187" s="193">
        <f>IFERROR(VLOOKUP(B187,[5]rptBudgetaryBudgetCrossOrganiza!$A$2:$M$1097,4,FALSE),"0")</f>
        <v>0</v>
      </c>
      <c r="I187" s="193">
        <f>IFERROR(VLOOKUP(B187,[5]rptBudgetaryBudgetCrossOrganiza!$A$2:$M$1097,6,FALSE),"0")</f>
        <v>0</v>
      </c>
      <c r="J187" s="193"/>
      <c r="K187" s="193"/>
      <c r="L187" s="193"/>
      <c r="M187" s="193">
        <f>IFERROR(VLOOKUP(B187,[5]rptBudgetaryBudgetCrossOrganiza!$A$2:$M$1097,9,FALSE),"0")</f>
        <v>0</v>
      </c>
      <c r="N187" s="193">
        <v>0</v>
      </c>
      <c r="O187" s="193"/>
      <c r="Q187" s="169">
        <v>0</v>
      </c>
      <c r="R187" s="169">
        <v>0</v>
      </c>
      <c r="S187" s="169"/>
      <c r="T187" s="169"/>
      <c r="U187" s="169"/>
      <c r="V187" s="169">
        <v>0</v>
      </c>
      <c r="W187" s="194">
        <v>0</v>
      </c>
      <c r="X187" s="194"/>
      <c r="Z187" s="171">
        <v>0</v>
      </c>
      <c r="AA187" s="171">
        <v>0</v>
      </c>
      <c r="AB187" s="171"/>
      <c r="AC187" s="171"/>
      <c r="AD187" s="171"/>
      <c r="AE187" s="171">
        <v>0</v>
      </c>
      <c r="AF187" s="195">
        <v>0</v>
      </c>
      <c r="AG187" s="195"/>
      <c r="AI187" s="173">
        <f>IFERROR(VLOOKUP(B187,[3]rptBudgetaryBudgetCrossOrganiza!$A$1:$K$607,4,FALSE),"0")</f>
        <v>0</v>
      </c>
      <c r="AJ187" s="173">
        <f>IFERROR(VLOOKUP(B187,[3]rptBudgetaryBudgetCrossOrganiza!$A$1:$K$607,6,FALSE),"0")</f>
        <v>0</v>
      </c>
      <c r="AK187" s="196">
        <f t="shared" si="34"/>
        <v>0</v>
      </c>
      <c r="AL187" s="196">
        <f>IFERROR(VLOOKUP(B187,[4]rptBudgetaryBudgetCrossOrganiza!$A$10385:$O$11376,13,FALSE),"0")</f>
        <v>0</v>
      </c>
      <c r="AM187" s="196"/>
      <c r="AN187" s="196"/>
      <c r="AO187" s="196"/>
      <c r="AP187" s="196"/>
      <c r="AQ187" s="196"/>
      <c r="AS187" s="194"/>
      <c r="AT187" s="194"/>
      <c r="AU187" s="194"/>
      <c r="AV187" s="194"/>
      <c r="AW187" s="194"/>
      <c r="AX187" s="194"/>
      <c r="AY187" s="194"/>
      <c r="AZ187" s="194"/>
    </row>
    <row r="188" spans="1:52" x14ac:dyDescent="0.2">
      <c r="A188" s="141">
        <v>6</v>
      </c>
      <c r="B188" s="141" t="s">
        <v>413</v>
      </c>
      <c r="C188" s="149" t="str">
        <f t="shared" si="30"/>
        <v>40</v>
      </c>
      <c r="D188" s="149" t="str">
        <f t="shared" si="31"/>
        <v>50</v>
      </c>
      <c r="E188" s="147" t="str">
        <f t="shared" si="32"/>
        <v>001</v>
      </c>
      <c r="F188" s="129" t="str">
        <f t="shared" si="33"/>
        <v>6200.09</v>
      </c>
      <c r="G188" s="141" t="s">
        <v>314</v>
      </c>
      <c r="H188" s="193">
        <f>IFERROR(VLOOKUP(B188,[5]rptBudgetaryBudgetCrossOrganiza!$A$2:$M$1097,4,FALSE),"0")</f>
        <v>0</v>
      </c>
      <c r="I188" s="193">
        <f>IFERROR(VLOOKUP(B188,[5]rptBudgetaryBudgetCrossOrganiza!$A$2:$M$1097,6,FALSE),"0")</f>
        <v>0</v>
      </c>
      <c r="J188" s="193"/>
      <c r="K188" s="193"/>
      <c r="L188" s="193"/>
      <c r="M188" s="193">
        <f>IFERROR(VLOOKUP(B188,[5]rptBudgetaryBudgetCrossOrganiza!$A$2:$M$1097,9,FALSE),"0")</f>
        <v>0</v>
      </c>
      <c r="N188" s="193">
        <v>0</v>
      </c>
      <c r="O188" s="193"/>
      <c r="Q188" s="169">
        <v>0</v>
      </c>
      <c r="R188" s="169">
        <v>0</v>
      </c>
      <c r="S188" s="169"/>
      <c r="T188" s="169"/>
      <c r="U188" s="169"/>
      <c r="V188" s="169">
        <v>0</v>
      </c>
      <c r="W188" s="194">
        <v>0</v>
      </c>
      <c r="X188" s="194"/>
      <c r="Z188" s="171">
        <v>0</v>
      </c>
      <c r="AA188" s="171">
        <v>0</v>
      </c>
      <c r="AB188" s="171"/>
      <c r="AC188" s="171"/>
      <c r="AD188" s="171"/>
      <c r="AE188" s="171">
        <v>0</v>
      </c>
      <c r="AF188" s="195">
        <v>0</v>
      </c>
      <c r="AG188" s="195"/>
      <c r="AI188" s="173">
        <f>IFERROR(VLOOKUP(B188,[3]rptBudgetaryBudgetCrossOrganiza!$A$1:$K$607,4,FALSE),"0")</f>
        <v>0</v>
      </c>
      <c r="AJ188" s="173">
        <f>IFERROR(VLOOKUP(B188,[3]rptBudgetaryBudgetCrossOrganiza!$A$1:$K$607,6,FALSE),"0")</f>
        <v>0</v>
      </c>
      <c r="AK188" s="196">
        <f t="shared" si="34"/>
        <v>0</v>
      </c>
      <c r="AL188" s="196">
        <f>IFERROR(VLOOKUP(B188,[4]rptBudgetaryBudgetCrossOrganiza!$A$10385:$O$11376,13,FALSE),"0")</f>
        <v>0</v>
      </c>
      <c r="AM188" s="196"/>
      <c r="AN188" s="196"/>
      <c r="AO188" s="196"/>
      <c r="AP188" s="196"/>
      <c r="AQ188" s="196"/>
      <c r="AS188" s="194"/>
      <c r="AT188" s="194"/>
      <c r="AU188" s="194"/>
      <c r="AV188" s="194"/>
      <c r="AW188" s="194"/>
      <c r="AX188" s="194"/>
      <c r="AY188" s="194"/>
      <c r="AZ188" s="194"/>
    </row>
    <row r="189" spans="1:52" x14ac:dyDescent="0.2">
      <c r="A189" s="141">
        <v>6</v>
      </c>
      <c r="B189" s="141" t="s">
        <v>414</v>
      </c>
      <c r="C189" s="149" t="str">
        <f t="shared" si="30"/>
        <v>40</v>
      </c>
      <c r="D189" s="149" t="str">
        <f t="shared" si="31"/>
        <v>50</v>
      </c>
      <c r="E189" s="147" t="str">
        <f t="shared" si="32"/>
        <v>001</v>
      </c>
      <c r="F189" s="129" t="str">
        <f t="shared" si="33"/>
        <v>6600.04</v>
      </c>
      <c r="G189" s="141" t="s">
        <v>318</v>
      </c>
      <c r="H189" s="193">
        <f>IFERROR(VLOOKUP(B189,[5]rptBudgetaryBudgetCrossOrganiza!$A$2:$M$1097,4,FALSE),"0")</f>
        <v>5000</v>
      </c>
      <c r="I189" s="193">
        <f>IFERROR(VLOOKUP(B189,[5]rptBudgetaryBudgetCrossOrganiza!$A$2:$M$1097,6,FALSE),"0")</f>
        <v>5000</v>
      </c>
      <c r="J189" s="193"/>
      <c r="K189" s="193"/>
      <c r="L189" s="193"/>
      <c r="M189" s="193">
        <f>IFERROR(VLOOKUP(B189,[5]rptBudgetaryBudgetCrossOrganiza!$A$2:$M$1097,9,FALSE),"0")</f>
        <v>169.5</v>
      </c>
      <c r="N189" s="193">
        <v>169.5</v>
      </c>
      <c r="O189" s="193"/>
      <c r="Q189" s="169">
        <v>5000</v>
      </c>
      <c r="R189" s="169">
        <v>5000</v>
      </c>
      <c r="S189" s="169"/>
      <c r="T189" s="169"/>
      <c r="U189" s="169"/>
      <c r="V189" s="169">
        <v>2109.15</v>
      </c>
      <c r="W189" s="194">
        <v>2109.15</v>
      </c>
      <c r="X189" s="194"/>
      <c r="Z189" s="171">
        <v>5000</v>
      </c>
      <c r="AA189" s="171">
        <v>5000</v>
      </c>
      <c r="AB189" s="171"/>
      <c r="AC189" s="171"/>
      <c r="AD189" s="171"/>
      <c r="AE189" s="171">
        <v>1442.79</v>
      </c>
      <c r="AF189" s="195">
        <v>1442.79</v>
      </c>
      <c r="AG189" s="195"/>
      <c r="AI189" s="173">
        <f>IFERROR(VLOOKUP(B189,[3]rptBudgetaryBudgetCrossOrganiza!$A$1:$K$607,4,FALSE),"0")</f>
        <v>5000</v>
      </c>
      <c r="AJ189" s="173">
        <f>IFERROR(VLOOKUP(B189,[3]rptBudgetaryBudgetCrossOrganiza!$A$1:$K$607,6,FALSE),"0")</f>
        <v>5000</v>
      </c>
      <c r="AK189" s="196">
        <f t="shared" si="34"/>
        <v>5000</v>
      </c>
      <c r="AL189" s="196">
        <f>IFERROR(VLOOKUP(B189,[4]rptBudgetaryBudgetCrossOrganiza!$A$10385:$O$11376,13,FALSE),"0")</f>
        <v>0</v>
      </c>
      <c r="AM189" s="196"/>
      <c r="AN189" s="196"/>
      <c r="AO189" s="196"/>
      <c r="AP189" s="196"/>
      <c r="AQ189" s="196"/>
      <c r="AS189" s="194"/>
      <c r="AT189" s="194"/>
      <c r="AU189" s="194"/>
      <c r="AV189" s="194"/>
      <c r="AW189" s="194"/>
      <c r="AX189" s="194"/>
      <c r="AY189" s="194"/>
      <c r="AZ189" s="194"/>
    </row>
    <row r="190" spans="1:52" x14ac:dyDescent="0.2">
      <c r="A190" s="141">
        <v>6</v>
      </c>
      <c r="B190" s="141" t="s">
        <v>415</v>
      </c>
      <c r="C190" s="149" t="str">
        <f t="shared" si="30"/>
        <v>40</v>
      </c>
      <c r="D190" s="149" t="str">
        <f t="shared" si="31"/>
        <v>50</v>
      </c>
      <c r="E190" s="147" t="str">
        <f t="shared" si="32"/>
        <v>001</v>
      </c>
      <c r="F190" s="129" t="str">
        <f t="shared" si="33"/>
        <v>6600.07</v>
      </c>
      <c r="G190" s="141" t="s">
        <v>320</v>
      </c>
      <c r="H190" s="193">
        <f>IFERROR(VLOOKUP(B190,[5]rptBudgetaryBudgetCrossOrganiza!$A$2:$M$1097,4,FALSE),"0")</f>
        <v>0</v>
      </c>
      <c r="I190" s="193">
        <f>IFERROR(VLOOKUP(B190,[5]rptBudgetaryBudgetCrossOrganiza!$A$2:$M$1097,6,FALSE),"0")</f>
        <v>0</v>
      </c>
      <c r="J190" s="193"/>
      <c r="K190" s="193"/>
      <c r="L190" s="193"/>
      <c r="M190" s="193">
        <f>IFERROR(VLOOKUP(B190,[5]rptBudgetaryBudgetCrossOrganiza!$A$2:$M$1097,9,FALSE),"0")</f>
        <v>0</v>
      </c>
      <c r="N190" s="193">
        <v>0</v>
      </c>
      <c r="O190" s="193"/>
      <c r="Q190" s="169">
        <v>0</v>
      </c>
      <c r="R190" s="169">
        <v>0</v>
      </c>
      <c r="S190" s="169"/>
      <c r="T190" s="169"/>
      <c r="U190" s="169"/>
      <c r="V190" s="169">
        <v>0</v>
      </c>
      <c r="W190" s="194">
        <v>0</v>
      </c>
      <c r="X190" s="194"/>
      <c r="Z190" s="171">
        <v>0</v>
      </c>
      <c r="AA190" s="171">
        <v>0</v>
      </c>
      <c r="AB190" s="171"/>
      <c r="AC190" s="171"/>
      <c r="AD190" s="171"/>
      <c r="AE190" s="171">
        <v>0</v>
      </c>
      <c r="AF190" s="195">
        <v>0</v>
      </c>
      <c r="AG190" s="195"/>
      <c r="AI190" s="173">
        <f>IFERROR(VLOOKUP(B190,[3]rptBudgetaryBudgetCrossOrganiza!$A$1:$K$607,4,FALSE),"0")</f>
        <v>0</v>
      </c>
      <c r="AJ190" s="173">
        <f>IFERROR(VLOOKUP(B190,[3]rptBudgetaryBudgetCrossOrganiza!$A$1:$K$607,6,FALSE),"0")</f>
        <v>0</v>
      </c>
      <c r="AK190" s="196">
        <f t="shared" si="34"/>
        <v>0</v>
      </c>
      <c r="AL190" s="196">
        <f>IFERROR(VLOOKUP(B190,[4]rptBudgetaryBudgetCrossOrganiza!$A$10385:$O$11376,13,FALSE),"0")</f>
        <v>0</v>
      </c>
      <c r="AM190" s="196"/>
      <c r="AN190" s="196"/>
      <c r="AO190" s="196"/>
      <c r="AP190" s="196"/>
      <c r="AQ190" s="196"/>
      <c r="AS190" s="194"/>
      <c r="AT190" s="194"/>
      <c r="AU190" s="194"/>
      <c r="AV190" s="194"/>
      <c r="AW190" s="194"/>
      <c r="AX190" s="194"/>
      <c r="AY190" s="194"/>
      <c r="AZ190" s="194"/>
    </row>
    <row r="191" spans="1:52" x14ac:dyDescent="0.2">
      <c r="A191" s="141">
        <v>7</v>
      </c>
      <c r="B191" s="141" t="s">
        <v>416</v>
      </c>
      <c r="C191" s="149" t="str">
        <f t="shared" si="30"/>
        <v>40</v>
      </c>
      <c r="D191" s="149" t="str">
        <f t="shared" si="31"/>
        <v>50</v>
      </c>
      <c r="E191" s="147" t="str">
        <f t="shared" si="32"/>
        <v>001</v>
      </c>
      <c r="F191" s="129" t="str">
        <f t="shared" si="33"/>
        <v>7000.03</v>
      </c>
      <c r="G191" s="141" t="s">
        <v>180</v>
      </c>
      <c r="H191" s="193">
        <f>IFERROR(VLOOKUP(B191,[5]rptBudgetaryBudgetCrossOrganiza!$A$2:$M$1097,4,FALSE),"0")</f>
        <v>0</v>
      </c>
      <c r="I191" s="193">
        <f>IFERROR(VLOOKUP(B191,[5]rptBudgetaryBudgetCrossOrganiza!$A$2:$M$1097,6,FALSE),"0")</f>
        <v>960</v>
      </c>
      <c r="J191" s="193"/>
      <c r="K191" s="193"/>
      <c r="L191" s="193"/>
      <c r="M191" s="193">
        <f>IFERROR(VLOOKUP(B191,[5]rptBudgetaryBudgetCrossOrganiza!$A$2:$M$1097,9,FALSE),"0")</f>
        <v>0</v>
      </c>
      <c r="N191" s="193">
        <v>0</v>
      </c>
      <c r="O191" s="193"/>
      <c r="Q191" s="169">
        <v>0</v>
      </c>
      <c r="R191" s="169">
        <v>960</v>
      </c>
      <c r="S191" s="169"/>
      <c r="T191" s="169"/>
      <c r="U191" s="169"/>
      <c r="V191" s="169">
        <v>0</v>
      </c>
      <c r="W191" s="194">
        <v>0</v>
      </c>
      <c r="X191" s="194"/>
      <c r="Z191" s="171">
        <v>0</v>
      </c>
      <c r="AA191" s="171">
        <v>0</v>
      </c>
      <c r="AB191" s="171"/>
      <c r="AC191" s="171"/>
      <c r="AD191" s="171"/>
      <c r="AE191" s="171">
        <v>0</v>
      </c>
      <c r="AF191" s="195">
        <v>0</v>
      </c>
      <c r="AG191" s="195"/>
      <c r="AI191" s="173">
        <f>IFERROR(VLOOKUP(B191,[3]rptBudgetaryBudgetCrossOrganiza!$A$1:$K$607,4,FALSE),"0")</f>
        <v>0</v>
      </c>
      <c r="AJ191" s="173">
        <f>IFERROR(VLOOKUP(B191,[3]rptBudgetaryBudgetCrossOrganiza!$A$1:$K$607,6,FALSE),"0")</f>
        <v>0</v>
      </c>
      <c r="AK191" s="196">
        <f t="shared" si="34"/>
        <v>0</v>
      </c>
      <c r="AL191" s="196">
        <f>IFERROR(VLOOKUP(B191,[4]rptBudgetaryBudgetCrossOrganiza!$A$10385:$O$11376,13,FALSE),"0")</f>
        <v>0</v>
      </c>
      <c r="AM191" s="196"/>
      <c r="AN191" s="196"/>
      <c r="AO191" s="196"/>
      <c r="AP191" s="196"/>
      <c r="AQ191" s="196"/>
      <c r="AS191" s="194"/>
      <c r="AT191" s="194"/>
      <c r="AU191" s="194"/>
      <c r="AV191" s="194"/>
      <c r="AW191" s="194"/>
      <c r="AX191" s="194"/>
      <c r="AY191" s="194"/>
      <c r="AZ191" s="194"/>
    </row>
    <row r="192" spans="1:52" x14ac:dyDescent="0.2">
      <c r="A192" s="197">
        <v>4</v>
      </c>
      <c r="B192" s="141" t="s">
        <v>417</v>
      </c>
      <c r="C192" s="149" t="str">
        <f t="shared" si="30"/>
        <v>40</v>
      </c>
      <c r="D192" s="149" t="str">
        <f t="shared" si="31"/>
        <v>55</v>
      </c>
      <c r="E192" s="147" t="str">
        <f t="shared" si="32"/>
        <v>500</v>
      </c>
      <c r="F192" s="129" t="str">
        <f t="shared" si="33"/>
        <v>5000.01</v>
      </c>
      <c r="G192" s="141" t="s">
        <v>214</v>
      </c>
      <c r="H192" s="193">
        <f>IFERROR(VLOOKUP(B192,[5]rptBudgetaryBudgetCrossOrganiza!$A$2:$M$1097,4,FALSE),"0")</f>
        <v>0</v>
      </c>
      <c r="I192" s="193">
        <f>IFERROR(VLOOKUP(B192,[5]rptBudgetaryBudgetCrossOrganiza!$A$2:$M$1097,6,FALSE),"0")</f>
        <v>0</v>
      </c>
      <c r="J192" s="193"/>
      <c r="K192" s="193"/>
      <c r="L192" s="193"/>
      <c r="M192" s="193">
        <f>IFERROR(VLOOKUP(B192,[5]rptBudgetaryBudgetCrossOrganiza!$A$2:$M$1097,9,FALSE),"0")</f>
        <v>0</v>
      </c>
      <c r="N192" s="193">
        <v>0</v>
      </c>
      <c r="O192" s="193">
        <f t="shared" ref="O192:O207" si="40">N192-I192</f>
        <v>0</v>
      </c>
      <c r="Q192" s="169">
        <v>0</v>
      </c>
      <c r="R192" s="169">
        <v>0</v>
      </c>
      <c r="S192" s="169"/>
      <c r="T192" s="169"/>
      <c r="U192" s="169"/>
      <c r="V192" s="169">
        <v>0</v>
      </c>
      <c r="W192" s="194">
        <v>0</v>
      </c>
      <c r="X192" s="194">
        <f t="shared" ref="X192:X205" si="41">W192-R192</f>
        <v>0</v>
      </c>
      <c r="Z192" s="171">
        <v>0</v>
      </c>
      <c r="AA192" s="171">
        <v>0</v>
      </c>
      <c r="AB192" s="171"/>
      <c r="AC192" s="171"/>
      <c r="AD192" s="171"/>
      <c r="AE192" s="171">
        <v>0</v>
      </c>
      <c r="AF192" s="195">
        <v>0</v>
      </c>
      <c r="AG192" s="195">
        <f t="shared" ref="AG192:AG207" si="42">AF192-AA192</f>
        <v>0</v>
      </c>
      <c r="AI192" s="173">
        <f>IFERROR(VLOOKUP(B192,[3]rptBudgetaryBudgetCrossOrganiza!$A$1:$K$607,4,FALSE),"0")</f>
        <v>0</v>
      </c>
      <c r="AJ192" s="173">
        <f>IFERROR(VLOOKUP(B192,[3]rptBudgetaryBudgetCrossOrganiza!$A$1:$K$607,6,FALSE),"0")</f>
        <v>0</v>
      </c>
      <c r="AK192" s="196">
        <f t="shared" si="34"/>
        <v>0</v>
      </c>
      <c r="AL192" s="196">
        <f>IFERROR(VLOOKUP(B192,[4]rptBudgetaryBudgetCrossOrganiza!$A$10385:$O$11376,13,FALSE),"0")</f>
        <v>0</v>
      </c>
      <c r="AM192" s="196"/>
      <c r="AN192" s="196"/>
      <c r="AO192" s="196"/>
      <c r="AP192" s="196"/>
      <c r="AQ192" s="196">
        <f t="shared" ref="AQ192:AQ207" si="43">AP192-AJ192</f>
        <v>0</v>
      </c>
      <c r="AS192" s="194"/>
      <c r="AT192" s="194"/>
      <c r="AU192" s="194"/>
      <c r="AV192" s="194"/>
      <c r="AW192" s="194"/>
      <c r="AX192" s="194"/>
      <c r="AY192" s="194"/>
      <c r="AZ192" s="194">
        <f t="shared" ref="AZ192:AZ205" si="44">AY192-AT192</f>
        <v>0</v>
      </c>
    </row>
    <row r="193" spans="1:52" x14ac:dyDescent="0.2">
      <c r="A193" s="197">
        <v>4</v>
      </c>
      <c r="B193" s="141" t="s">
        <v>418</v>
      </c>
      <c r="C193" s="149" t="str">
        <f t="shared" si="30"/>
        <v>40</v>
      </c>
      <c r="D193" s="149" t="str">
        <f t="shared" si="31"/>
        <v>55</v>
      </c>
      <c r="E193" s="147" t="str">
        <f t="shared" si="32"/>
        <v>500</v>
      </c>
      <c r="F193" s="129" t="str">
        <f t="shared" si="33"/>
        <v>5000.02</v>
      </c>
      <c r="G193" s="141" t="s">
        <v>216</v>
      </c>
      <c r="H193" s="193">
        <f>IFERROR(VLOOKUP(B193,[5]rptBudgetaryBudgetCrossOrganiza!$A$2:$M$1097,4,FALSE),"0")</f>
        <v>0</v>
      </c>
      <c r="I193" s="193">
        <f>IFERROR(VLOOKUP(B193,[5]rptBudgetaryBudgetCrossOrganiza!$A$2:$M$1097,6,FALSE),"0")</f>
        <v>0</v>
      </c>
      <c r="J193" s="193"/>
      <c r="K193" s="193"/>
      <c r="L193" s="193"/>
      <c r="M193" s="193">
        <f>IFERROR(VLOOKUP(B193,[5]rptBudgetaryBudgetCrossOrganiza!$A$2:$M$1097,9,FALSE),"0")</f>
        <v>0</v>
      </c>
      <c r="N193" s="193">
        <v>0</v>
      </c>
      <c r="O193" s="193">
        <f t="shared" si="40"/>
        <v>0</v>
      </c>
      <c r="Q193" s="169">
        <v>0</v>
      </c>
      <c r="R193" s="169">
        <v>0</v>
      </c>
      <c r="S193" s="169"/>
      <c r="T193" s="169"/>
      <c r="U193" s="169"/>
      <c r="V193" s="169">
        <v>0</v>
      </c>
      <c r="W193" s="194">
        <v>0</v>
      </c>
      <c r="X193" s="194">
        <f t="shared" si="41"/>
        <v>0</v>
      </c>
      <c r="Z193" s="171">
        <v>0</v>
      </c>
      <c r="AA193" s="171">
        <v>0</v>
      </c>
      <c r="AB193" s="171"/>
      <c r="AC193" s="171"/>
      <c r="AD193" s="171"/>
      <c r="AE193" s="171">
        <v>0</v>
      </c>
      <c r="AF193" s="195">
        <v>0</v>
      </c>
      <c r="AG193" s="195">
        <f t="shared" si="42"/>
        <v>0</v>
      </c>
      <c r="AI193" s="173">
        <f>IFERROR(VLOOKUP(B193,[3]rptBudgetaryBudgetCrossOrganiza!$A$1:$K$607,4,FALSE),"0")</f>
        <v>0</v>
      </c>
      <c r="AJ193" s="173">
        <f>IFERROR(VLOOKUP(B193,[3]rptBudgetaryBudgetCrossOrganiza!$A$1:$K$607,6,FALSE),"0")</f>
        <v>0</v>
      </c>
      <c r="AK193" s="196">
        <f t="shared" si="34"/>
        <v>0</v>
      </c>
      <c r="AL193" s="196">
        <f>IFERROR(VLOOKUP(B193,[4]rptBudgetaryBudgetCrossOrganiza!$A$10385:$O$11376,13,FALSE),"0")</f>
        <v>0</v>
      </c>
      <c r="AM193" s="196"/>
      <c r="AN193" s="196"/>
      <c r="AO193" s="196"/>
      <c r="AP193" s="196"/>
      <c r="AQ193" s="196">
        <f t="shared" si="43"/>
        <v>0</v>
      </c>
      <c r="AS193" s="194"/>
      <c r="AT193" s="194"/>
      <c r="AU193" s="194"/>
      <c r="AV193" s="194"/>
      <c r="AW193" s="194"/>
      <c r="AX193" s="194"/>
      <c r="AY193" s="194"/>
      <c r="AZ193" s="194">
        <f t="shared" si="44"/>
        <v>0</v>
      </c>
    </row>
    <row r="194" spans="1:52" x14ac:dyDescent="0.2">
      <c r="A194" s="197">
        <v>4</v>
      </c>
      <c r="B194" s="141" t="s">
        <v>419</v>
      </c>
      <c r="C194" s="149" t="str">
        <f t="shared" si="30"/>
        <v>40</v>
      </c>
      <c r="D194" s="149" t="str">
        <f t="shared" si="31"/>
        <v>55</v>
      </c>
      <c r="E194" s="147" t="str">
        <f t="shared" si="32"/>
        <v>500</v>
      </c>
      <c r="F194" s="129" t="str">
        <f t="shared" si="33"/>
        <v>5000.03</v>
      </c>
      <c r="G194" s="141" t="s">
        <v>218</v>
      </c>
      <c r="H194" s="193">
        <f>IFERROR(VLOOKUP(B194,[5]rptBudgetaryBudgetCrossOrganiza!$A$2:$M$1097,4,FALSE),"0")</f>
        <v>0</v>
      </c>
      <c r="I194" s="193">
        <f>IFERROR(VLOOKUP(B194,[5]rptBudgetaryBudgetCrossOrganiza!$A$2:$M$1097,6,FALSE),"0")</f>
        <v>0</v>
      </c>
      <c r="J194" s="193"/>
      <c r="K194" s="193"/>
      <c r="L194" s="193"/>
      <c r="M194" s="193">
        <f>IFERROR(VLOOKUP(B194,[5]rptBudgetaryBudgetCrossOrganiza!$A$2:$M$1097,9,FALSE),"0")</f>
        <v>0</v>
      </c>
      <c r="N194" s="193">
        <v>0</v>
      </c>
      <c r="O194" s="193">
        <f t="shared" si="40"/>
        <v>0</v>
      </c>
      <c r="Q194" s="169">
        <v>0</v>
      </c>
      <c r="R194" s="169">
        <v>0</v>
      </c>
      <c r="S194" s="169"/>
      <c r="T194" s="169"/>
      <c r="U194" s="169"/>
      <c r="V194" s="169">
        <v>0</v>
      </c>
      <c r="W194" s="194">
        <v>0</v>
      </c>
      <c r="X194" s="194">
        <f t="shared" si="41"/>
        <v>0</v>
      </c>
      <c r="Z194" s="171">
        <v>0</v>
      </c>
      <c r="AA194" s="171">
        <v>0</v>
      </c>
      <c r="AB194" s="171"/>
      <c r="AC194" s="171"/>
      <c r="AD194" s="171"/>
      <c r="AE194" s="171">
        <v>0</v>
      </c>
      <c r="AF194" s="195">
        <v>0</v>
      </c>
      <c r="AG194" s="195">
        <f t="shared" si="42"/>
        <v>0</v>
      </c>
      <c r="AI194" s="173">
        <f>IFERROR(VLOOKUP(B194,[3]rptBudgetaryBudgetCrossOrganiza!$A$1:$K$607,4,FALSE),"0")</f>
        <v>0</v>
      </c>
      <c r="AJ194" s="173">
        <f>IFERROR(VLOOKUP(B194,[3]rptBudgetaryBudgetCrossOrganiza!$A$1:$K$607,6,FALSE),"0")</f>
        <v>0</v>
      </c>
      <c r="AK194" s="196">
        <f t="shared" si="34"/>
        <v>0</v>
      </c>
      <c r="AL194" s="196">
        <f>IFERROR(VLOOKUP(B194,[4]rptBudgetaryBudgetCrossOrganiza!$A$10385:$O$11376,13,FALSE),"0")</f>
        <v>0</v>
      </c>
      <c r="AM194" s="196"/>
      <c r="AN194" s="196"/>
      <c r="AO194" s="196"/>
      <c r="AP194" s="196"/>
      <c r="AQ194" s="196">
        <f t="shared" si="43"/>
        <v>0</v>
      </c>
      <c r="AS194" s="194"/>
      <c r="AT194" s="194"/>
      <c r="AU194" s="194"/>
      <c r="AV194" s="194"/>
      <c r="AW194" s="194"/>
      <c r="AX194" s="194"/>
      <c r="AY194" s="194"/>
      <c r="AZ194" s="194">
        <f t="shared" si="44"/>
        <v>0</v>
      </c>
    </row>
    <row r="195" spans="1:52" x14ac:dyDescent="0.2">
      <c r="A195" s="197">
        <v>4</v>
      </c>
      <c r="B195" s="141" t="s">
        <v>420</v>
      </c>
      <c r="C195" s="149" t="str">
        <f t="shared" ref="C195:C257" si="45">MID(B195,5,2)</f>
        <v>40</v>
      </c>
      <c r="D195" s="149" t="str">
        <f t="shared" ref="D195:D257" si="46">MID(B195,8,2)</f>
        <v>55</v>
      </c>
      <c r="E195" s="147" t="str">
        <f t="shared" ref="E195:E257" si="47">MID(B195,11,3)</f>
        <v>500</v>
      </c>
      <c r="F195" s="129" t="str">
        <f t="shared" ref="F195:F257" si="48">RIGHT(B195,7)</f>
        <v>5000.04</v>
      </c>
      <c r="G195" s="141" t="s">
        <v>220</v>
      </c>
      <c r="H195" s="193">
        <f>IFERROR(VLOOKUP(B195,[5]rptBudgetaryBudgetCrossOrganiza!$A$2:$M$1097,4,FALSE),"0")</f>
        <v>0</v>
      </c>
      <c r="I195" s="193">
        <f>IFERROR(VLOOKUP(B195,[5]rptBudgetaryBudgetCrossOrganiza!$A$2:$M$1097,6,FALSE),"0")</f>
        <v>0</v>
      </c>
      <c r="J195" s="193"/>
      <c r="K195" s="193"/>
      <c r="L195" s="193"/>
      <c r="M195" s="193">
        <f>IFERROR(VLOOKUP(B195,[5]rptBudgetaryBudgetCrossOrganiza!$A$2:$M$1097,9,FALSE),"0")</f>
        <v>0</v>
      </c>
      <c r="N195" s="193">
        <v>0</v>
      </c>
      <c r="O195" s="193">
        <f t="shared" si="40"/>
        <v>0</v>
      </c>
      <c r="Q195" s="169">
        <v>0</v>
      </c>
      <c r="R195" s="169">
        <v>0</v>
      </c>
      <c r="S195" s="169"/>
      <c r="T195" s="169"/>
      <c r="U195" s="169"/>
      <c r="V195" s="169">
        <v>0</v>
      </c>
      <c r="W195" s="194">
        <v>0</v>
      </c>
      <c r="X195" s="194">
        <f t="shared" si="41"/>
        <v>0</v>
      </c>
      <c r="Z195" s="171">
        <v>0</v>
      </c>
      <c r="AA195" s="171">
        <v>0</v>
      </c>
      <c r="AB195" s="171"/>
      <c r="AC195" s="171"/>
      <c r="AD195" s="171"/>
      <c r="AE195" s="171">
        <v>0</v>
      </c>
      <c r="AF195" s="195">
        <v>0</v>
      </c>
      <c r="AG195" s="195">
        <f t="shared" si="42"/>
        <v>0</v>
      </c>
      <c r="AI195" s="173">
        <f>IFERROR(VLOOKUP(B195,[3]rptBudgetaryBudgetCrossOrganiza!$A$1:$K$607,4,FALSE),"0")</f>
        <v>0</v>
      </c>
      <c r="AJ195" s="173">
        <f>IFERROR(VLOOKUP(B195,[3]rptBudgetaryBudgetCrossOrganiza!$A$1:$K$607,6,FALSE),"0")</f>
        <v>0</v>
      </c>
      <c r="AK195" s="196">
        <f t="shared" si="34"/>
        <v>0</v>
      </c>
      <c r="AL195" s="196">
        <f>IFERROR(VLOOKUP(B195,[4]rptBudgetaryBudgetCrossOrganiza!$A$10385:$O$11376,13,FALSE),"0")</f>
        <v>0</v>
      </c>
      <c r="AM195" s="196"/>
      <c r="AN195" s="196"/>
      <c r="AO195" s="196"/>
      <c r="AP195" s="196"/>
      <c r="AQ195" s="196">
        <f t="shared" si="43"/>
        <v>0</v>
      </c>
      <c r="AS195" s="194"/>
      <c r="AT195" s="194"/>
      <c r="AU195" s="194"/>
      <c r="AV195" s="194"/>
      <c r="AW195" s="194"/>
      <c r="AX195" s="194"/>
      <c r="AY195" s="194"/>
      <c r="AZ195" s="194">
        <f t="shared" si="44"/>
        <v>0</v>
      </c>
    </row>
    <row r="196" spans="1:52" x14ac:dyDescent="0.2">
      <c r="A196" s="197">
        <v>4</v>
      </c>
      <c r="B196" s="141" t="s">
        <v>421</v>
      </c>
      <c r="C196" s="149" t="str">
        <f t="shared" si="45"/>
        <v>40</v>
      </c>
      <c r="D196" s="149" t="str">
        <f t="shared" si="46"/>
        <v>55</v>
      </c>
      <c r="E196" s="147" t="str">
        <f t="shared" si="47"/>
        <v>500</v>
      </c>
      <c r="F196" s="129" t="str">
        <f t="shared" si="48"/>
        <v>5000.05</v>
      </c>
      <c r="G196" s="141" t="s">
        <v>222</v>
      </c>
      <c r="H196" s="193">
        <f>IFERROR(VLOOKUP(B196,[5]rptBudgetaryBudgetCrossOrganiza!$A$2:$M$1097,4,FALSE),"0")</f>
        <v>0</v>
      </c>
      <c r="I196" s="193">
        <f>IFERROR(VLOOKUP(B196,[5]rptBudgetaryBudgetCrossOrganiza!$A$2:$M$1097,6,FALSE),"0")</f>
        <v>0</v>
      </c>
      <c r="J196" s="193"/>
      <c r="K196" s="193"/>
      <c r="L196" s="193"/>
      <c r="M196" s="193">
        <f>IFERROR(VLOOKUP(B196,[5]rptBudgetaryBudgetCrossOrganiza!$A$2:$M$1097,9,FALSE),"0")</f>
        <v>0</v>
      </c>
      <c r="N196" s="193">
        <v>0</v>
      </c>
      <c r="O196" s="193">
        <f t="shared" si="40"/>
        <v>0</v>
      </c>
      <c r="Q196" s="169">
        <v>0</v>
      </c>
      <c r="R196" s="169">
        <v>0</v>
      </c>
      <c r="S196" s="169"/>
      <c r="T196" s="169"/>
      <c r="U196" s="169"/>
      <c r="V196" s="169">
        <v>0</v>
      </c>
      <c r="W196" s="194">
        <v>0</v>
      </c>
      <c r="X196" s="194">
        <f t="shared" si="41"/>
        <v>0</v>
      </c>
      <c r="Z196" s="171">
        <v>0</v>
      </c>
      <c r="AA196" s="171">
        <v>0</v>
      </c>
      <c r="AB196" s="171"/>
      <c r="AC196" s="171"/>
      <c r="AD196" s="171"/>
      <c r="AE196" s="171">
        <v>0</v>
      </c>
      <c r="AF196" s="195">
        <v>0</v>
      </c>
      <c r="AG196" s="195">
        <f t="shared" si="42"/>
        <v>0</v>
      </c>
      <c r="AI196" s="173">
        <f>IFERROR(VLOOKUP(B196,[3]rptBudgetaryBudgetCrossOrganiza!$A$1:$K$607,4,FALSE),"0")</f>
        <v>0</v>
      </c>
      <c r="AJ196" s="173">
        <f>IFERROR(VLOOKUP(B196,[3]rptBudgetaryBudgetCrossOrganiza!$A$1:$K$607,6,FALSE),"0")</f>
        <v>0</v>
      </c>
      <c r="AK196" s="196">
        <f t="shared" si="34"/>
        <v>0</v>
      </c>
      <c r="AL196" s="196">
        <f>IFERROR(VLOOKUP(B196,[4]rptBudgetaryBudgetCrossOrganiza!$A$10385:$O$11376,13,FALSE),"0")</f>
        <v>0</v>
      </c>
      <c r="AM196" s="196"/>
      <c r="AN196" s="196"/>
      <c r="AO196" s="196"/>
      <c r="AP196" s="196"/>
      <c r="AQ196" s="196">
        <f t="shared" si="43"/>
        <v>0</v>
      </c>
      <c r="AS196" s="194"/>
      <c r="AT196" s="194"/>
      <c r="AU196" s="194"/>
      <c r="AV196" s="194"/>
      <c r="AW196" s="194"/>
      <c r="AX196" s="194"/>
      <c r="AY196" s="194"/>
      <c r="AZ196" s="194">
        <f t="shared" si="44"/>
        <v>0</v>
      </c>
    </row>
    <row r="197" spans="1:52" x14ac:dyDescent="0.2">
      <c r="A197" s="197">
        <v>4</v>
      </c>
      <c r="B197" s="141" t="s">
        <v>422</v>
      </c>
      <c r="C197" s="149" t="str">
        <f t="shared" si="45"/>
        <v>40</v>
      </c>
      <c r="D197" s="149" t="str">
        <f t="shared" si="46"/>
        <v>55</v>
      </c>
      <c r="E197" s="147" t="str">
        <f t="shared" si="47"/>
        <v>500</v>
      </c>
      <c r="F197" s="129" t="str">
        <f t="shared" si="48"/>
        <v>5000.06</v>
      </c>
      <c r="G197" s="141" t="s">
        <v>224</v>
      </c>
      <c r="H197" s="193">
        <f>IFERROR(VLOOKUP(B197,[5]rptBudgetaryBudgetCrossOrganiza!$A$2:$M$1097,4,FALSE),"0")</f>
        <v>0</v>
      </c>
      <c r="I197" s="193">
        <f>IFERROR(VLOOKUP(B197,[5]rptBudgetaryBudgetCrossOrganiza!$A$2:$M$1097,6,FALSE),"0")</f>
        <v>0</v>
      </c>
      <c r="J197" s="193"/>
      <c r="K197" s="193"/>
      <c r="L197" s="193"/>
      <c r="M197" s="193">
        <f>IFERROR(VLOOKUP(B197,[5]rptBudgetaryBudgetCrossOrganiza!$A$2:$M$1097,9,FALSE),"0")</f>
        <v>0</v>
      </c>
      <c r="N197" s="193">
        <v>0</v>
      </c>
      <c r="O197" s="193">
        <f t="shared" si="40"/>
        <v>0</v>
      </c>
      <c r="Q197" s="169">
        <v>0</v>
      </c>
      <c r="R197" s="169">
        <v>0</v>
      </c>
      <c r="S197" s="169"/>
      <c r="T197" s="169"/>
      <c r="U197" s="169"/>
      <c r="V197" s="169">
        <v>0</v>
      </c>
      <c r="W197" s="194">
        <v>0</v>
      </c>
      <c r="X197" s="194">
        <f t="shared" si="41"/>
        <v>0</v>
      </c>
      <c r="Z197" s="171">
        <v>0</v>
      </c>
      <c r="AA197" s="171">
        <v>0</v>
      </c>
      <c r="AB197" s="171"/>
      <c r="AC197" s="171"/>
      <c r="AD197" s="171"/>
      <c r="AE197" s="171">
        <v>0</v>
      </c>
      <c r="AF197" s="195">
        <v>0</v>
      </c>
      <c r="AG197" s="195">
        <f t="shared" si="42"/>
        <v>0</v>
      </c>
      <c r="AI197" s="173">
        <f>IFERROR(VLOOKUP(B197,[3]rptBudgetaryBudgetCrossOrganiza!$A$1:$K$607,4,FALSE),"0")</f>
        <v>0</v>
      </c>
      <c r="AJ197" s="173">
        <f>IFERROR(VLOOKUP(B197,[3]rptBudgetaryBudgetCrossOrganiza!$A$1:$K$607,6,FALSE),"0")</f>
        <v>0</v>
      </c>
      <c r="AK197" s="196">
        <f t="shared" si="34"/>
        <v>0</v>
      </c>
      <c r="AL197" s="196">
        <f>IFERROR(VLOOKUP(B197,[4]rptBudgetaryBudgetCrossOrganiza!$A$10385:$O$11376,13,FALSE),"0")</f>
        <v>0</v>
      </c>
      <c r="AM197" s="196"/>
      <c r="AN197" s="196"/>
      <c r="AO197" s="196"/>
      <c r="AP197" s="196"/>
      <c r="AQ197" s="196">
        <f t="shared" si="43"/>
        <v>0</v>
      </c>
      <c r="AS197" s="194"/>
      <c r="AT197" s="194"/>
      <c r="AU197" s="194"/>
      <c r="AV197" s="194"/>
      <c r="AW197" s="194"/>
      <c r="AX197" s="194"/>
      <c r="AY197" s="194"/>
      <c r="AZ197" s="194">
        <f t="shared" si="44"/>
        <v>0</v>
      </c>
    </row>
    <row r="198" spans="1:52" x14ac:dyDescent="0.2">
      <c r="A198" s="197">
        <v>4</v>
      </c>
      <c r="B198" s="141" t="s">
        <v>423</v>
      </c>
      <c r="C198" s="149" t="str">
        <f t="shared" si="45"/>
        <v>40</v>
      </c>
      <c r="D198" s="149" t="str">
        <f t="shared" si="46"/>
        <v>55</v>
      </c>
      <c r="E198" s="147" t="str">
        <f t="shared" si="47"/>
        <v>500</v>
      </c>
      <c r="F198" s="129" t="str">
        <f t="shared" si="48"/>
        <v>5000.07</v>
      </c>
      <c r="G198" s="141" t="s">
        <v>226</v>
      </c>
      <c r="H198" s="193">
        <f>IFERROR(VLOOKUP(B198,[5]rptBudgetaryBudgetCrossOrganiza!$A$2:$M$1097,4,FALSE),"0")</f>
        <v>0</v>
      </c>
      <c r="I198" s="193">
        <f>IFERROR(VLOOKUP(B198,[5]rptBudgetaryBudgetCrossOrganiza!$A$2:$M$1097,6,FALSE),"0")</f>
        <v>0</v>
      </c>
      <c r="J198" s="193"/>
      <c r="K198" s="193"/>
      <c r="L198" s="193"/>
      <c r="M198" s="193">
        <f>IFERROR(VLOOKUP(B198,[5]rptBudgetaryBudgetCrossOrganiza!$A$2:$M$1097,9,FALSE),"0")</f>
        <v>0</v>
      </c>
      <c r="N198" s="193">
        <v>0</v>
      </c>
      <c r="O198" s="193">
        <f t="shared" si="40"/>
        <v>0</v>
      </c>
      <c r="Q198" s="169">
        <v>0</v>
      </c>
      <c r="R198" s="169">
        <v>0</v>
      </c>
      <c r="S198" s="169"/>
      <c r="T198" s="169"/>
      <c r="U198" s="169"/>
      <c r="V198" s="169">
        <v>0</v>
      </c>
      <c r="W198" s="194">
        <v>0</v>
      </c>
      <c r="X198" s="194">
        <f t="shared" si="41"/>
        <v>0</v>
      </c>
      <c r="Z198" s="171">
        <v>0</v>
      </c>
      <c r="AA198" s="171">
        <v>0</v>
      </c>
      <c r="AB198" s="171"/>
      <c r="AC198" s="171"/>
      <c r="AD198" s="171"/>
      <c r="AE198" s="171">
        <v>0</v>
      </c>
      <c r="AF198" s="195">
        <v>0</v>
      </c>
      <c r="AG198" s="195">
        <f t="shared" si="42"/>
        <v>0</v>
      </c>
      <c r="AI198" s="173">
        <f>IFERROR(VLOOKUP(B198,[3]rptBudgetaryBudgetCrossOrganiza!$A$1:$K$607,4,FALSE),"0")</f>
        <v>0</v>
      </c>
      <c r="AJ198" s="173">
        <f>IFERROR(VLOOKUP(B198,[3]rptBudgetaryBudgetCrossOrganiza!$A$1:$K$607,6,FALSE),"0")</f>
        <v>0</v>
      </c>
      <c r="AK198" s="196">
        <f t="shared" si="34"/>
        <v>0</v>
      </c>
      <c r="AL198" s="196">
        <f>IFERROR(VLOOKUP(B198,[4]rptBudgetaryBudgetCrossOrganiza!$A$10385:$O$11376,13,FALSE),"0")</f>
        <v>0</v>
      </c>
      <c r="AM198" s="196"/>
      <c r="AN198" s="196"/>
      <c r="AO198" s="196"/>
      <c r="AP198" s="196"/>
      <c r="AQ198" s="196">
        <f t="shared" si="43"/>
        <v>0</v>
      </c>
      <c r="AS198" s="194"/>
      <c r="AT198" s="194"/>
      <c r="AU198" s="194"/>
      <c r="AV198" s="194"/>
      <c r="AW198" s="194"/>
      <c r="AX198" s="194"/>
      <c r="AY198" s="194"/>
      <c r="AZ198" s="194">
        <f t="shared" si="44"/>
        <v>0</v>
      </c>
    </row>
    <row r="199" spans="1:52" x14ac:dyDescent="0.2">
      <c r="A199" s="197">
        <v>4</v>
      </c>
      <c r="B199" s="141" t="s">
        <v>424</v>
      </c>
      <c r="C199" s="149" t="str">
        <f t="shared" si="45"/>
        <v>40</v>
      </c>
      <c r="D199" s="149" t="str">
        <f t="shared" si="46"/>
        <v>55</v>
      </c>
      <c r="E199" s="147" t="str">
        <f t="shared" si="47"/>
        <v>500</v>
      </c>
      <c r="F199" s="129" t="str">
        <f t="shared" si="48"/>
        <v>5000.08</v>
      </c>
      <c r="G199" s="141" t="s">
        <v>228</v>
      </c>
      <c r="H199" s="193">
        <f>IFERROR(VLOOKUP(B199,[5]rptBudgetaryBudgetCrossOrganiza!$A$2:$M$1097,4,FALSE),"0")</f>
        <v>0</v>
      </c>
      <c r="I199" s="193">
        <f>IFERROR(VLOOKUP(B199,[5]rptBudgetaryBudgetCrossOrganiza!$A$2:$M$1097,6,FALSE),"0")</f>
        <v>0</v>
      </c>
      <c r="J199" s="193"/>
      <c r="K199" s="193"/>
      <c r="L199" s="193"/>
      <c r="M199" s="193">
        <f>IFERROR(VLOOKUP(B199,[5]rptBudgetaryBudgetCrossOrganiza!$A$2:$M$1097,9,FALSE),"0")</f>
        <v>0</v>
      </c>
      <c r="N199" s="193">
        <v>0</v>
      </c>
      <c r="O199" s="193">
        <f t="shared" si="40"/>
        <v>0</v>
      </c>
      <c r="Q199" s="169">
        <v>0</v>
      </c>
      <c r="R199" s="169">
        <v>0</v>
      </c>
      <c r="S199" s="169"/>
      <c r="T199" s="169"/>
      <c r="U199" s="169"/>
      <c r="V199" s="169">
        <v>0</v>
      </c>
      <c r="W199" s="194">
        <v>0</v>
      </c>
      <c r="X199" s="194">
        <f t="shared" si="41"/>
        <v>0</v>
      </c>
      <c r="Z199" s="171">
        <v>0</v>
      </c>
      <c r="AA199" s="171">
        <v>0</v>
      </c>
      <c r="AB199" s="171"/>
      <c r="AC199" s="171"/>
      <c r="AD199" s="171"/>
      <c r="AE199" s="171">
        <v>0</v>
      </c>
      <c r="AF199" s="195">
        <v>0</v>
      </c>
      <c r="AG199" s="195">
        <f t="shared" si="42"/>
        <v>0</v>
      </c>
      <c r="AI199" s="173">
        <f>IFERROR(VLOOKUP(B199,[3]rptBudgetaryBudgetCrossOrganiza!$A$1:$K$607,4,FALSE),"0")</f>
        <v>0</v>
      </c>
      <c r="AJ199" s="173">
        <f>IFERROR(VLOOKUP(B199,[3]rptBudgetaryBudgetCrossOrganiza!$A$1:$K$607,6,FALSE),"0")</f>
        <v>0</v>
      </c>
      <c r="AK199" s="196">
        <f t="shared" si="34"/>
        <v>0</v>
      </c>
      <c r="AL199" s="196">
        <f>IFERROR(VLOOKUP(B199,[4]rptBudgetaryBudgetCrossOrganiza!$A$10385:$O$11376,13,FALSE),"0")</f>
        <v>0</v>
      </c>
      <c r="AM199" s="196"/>
      <c r="AN199" s="196"/>
      <c r="AO199" s="196"/>
      <c r="AP199" s="196"/>
      <c r="AQ199" s="196">
        <f t="shared" si="43"/>
        <v>0</v>
      </c>
      <c r="AS199" s="194"/>
      <c r="AT199" s="194"/>
      <c r="AU199" s="194"/>
      <c r="AV199" s="194"/>
      <c r="AW199" s="194"/>
      <c r="AX199" s="194"/>
      <c r="AY199" s="194"/>
      <c r="AZ199" s="194">
        <f t="shared" si="44"/>
        <v>0</v>
      </c>
    </row>
    <row r="200" spans="1:52" x14ac:dyDescent="0.2">
      <c r="A200" s="197">
        <v>4</v>
      </c>
      <c r="B200" s="141" t="s">
        <v>425</v>
      </c>
      <c r="C200" s="149" t="str">
        <f t="shared" si="45"/>
        <v>40</v>
      </c>
      <c r="D200" s="149" t="str">
        <f t="shared" si="46"/>
        <v>55</v>
      </c>
      <c r="E200" s="147" t="str">
        <f t="shared" si="47"/>
        <v>500</v>
      </c>
      <c r="F200" s="129" t="str">
        <f t="shared" si="48"/>
        <v>5000.09</v>
      </c>
      <c r="G200" s="141" t="s">
        <v>230</v>
      </c>
      <c r="H200" s="193">
        <f>IFERROR(VLOOKUP(B200,[5]rptBudgetaryBudgetCrossOrganiza!$A$2:$M$1097,4,FALSE),"0")</f>
        <v>0</v>
      </c>
      <c r="I200" s="193">
        <f>IFERROR(VLOOKUP(B200,[5]rptBudgetaryBudgetCrossOrganiza!$A$2:$M$1097,6,FALSE),"0")</f>
        <v>0</v>
      </c>
      <c r="J200" s="193"/>
      <c r="K200" s="193"/>
      <c r="L200" s="193"/>
      <c r="M200" s="193">
        <f>IFERROR(VLOOKUP(B200,[5]rptBudgetaryBudgetCrossOrganiza!$A$2:$M$1097,9,FALSE),"0")</f>
        <v>0</v>
      </c>
      <c r="N200" s="193">
        <v>0</v>
      </c>
      <c r="O200" s="193">
        <f t="shared" si="40"/>
        <v>0</v>
      </c>
      <c r="Q200" s="169">
        <v>0</v>
      </c>
      <c r="R200" s="169">
        <v>0</v>
      </c>
      <c r="S200" s="169"/>
      <c r="T200" s="169"/>
      <c r="U200" s="169"/>
      <c r="V200" s="169">
        <v>0</v>
      </c>
      <c r="W200" s="194">
        <v>0</v>
      </c>
      <c r="X200" s="194">
        <f t="shared" si="41"/>
        <v>0</v>
      </c>
      <c r="Z200" s="171">
        <v>0</v>
      </c>
      <c r="AA200" s="171">
        <v>0</v>
      </c>
      <c r="AB200" s="171"/>
      <c r="AC200" s="171"/>
      <c r="AD200" s="171"/>
      <c r="AE200" s="171">
        <v>0</v>
      </c>
      <c r="AF200" s="195">
        <v>0</v>
      </c>
      <c r="AG200" s="195">
        <f t="shared" si="42"/>
        <v>0</v>
      </c>
      <c r="AI200" s="173">
        <f>IFERROR(VLOOKUP(B200,[3]rptBudgetaryBudgetCrossOrganiza!$A$1:$K$607,4,FALSE),"0")</f>
        <v>0</v>
      </c>
      <c r="AJ200" s="173">
        <f>IFERROR(VLOOKUP(B200,[3]rptBudgetaryBudgetCrossOrganiza!$A$1:$K$607,6,FALSE),"0")</f>
        <v>0</v>
      </c>
      <c r="AK200" s="196">
        <f t="shared" si="34"/>
        <v>0</v>
      </c>
      <c r="AL200" s="196">
        <f>IFERROR(VLOOKUP(B200,[4]rptBudgetaryBudgetCrossOrganiza!$A$10385:$O$11376,13,FALSE),"0")</f>
        <v>0</v>
      </c>
      <c r="AM200" s="196"/>
      <c r="AN200" s="196"/>
      <c r="AO200" s="196"/>
      <c r="AP200" s="196"/>
      <c r="AQ200" s="196">
        <f t="shared" si="43"/>
        <v>0</v>
      </c>
      <c r="AS200" s="194"/>
      <c r="AT200" s="194"/>
      <c r="AU200" s="194"/>
      <c r="AV200" s="194"/>
      <c r="AW200" s="194"/>
      <c r="AX200" s="194"/>
      <c r="AY200" s="194"/>
      <c r="AZ200" s="194">
        <f t="shared" si="44"/>
        <v>0</v>
      </c>
    </row>
    <row r="201" spans="1:52" x14ac:dyDescent="0.2">
      <c r="A201" s="197">
        <v>4</v>
      </c>
      <c r="B201" s="141" t="s">
        <v>426</v>
      </c>
      <c r="C201" s="149" t="str">
        <f t="shared" si="45"/>
        <v>40</v>
      </c>
      <c r="D201" s="149" t="str">
        <f t="shared" si="46"/>
        <v>55</v>
      </c>
      <c r="E201" s="147" t="str">
        <f t="shared" si="47"/>
        <v>500</v>
      </c>
      <c r="F201" s="129" t="str">
        <f t="shared" si="48"/>
        <v>5000.10</v>
      </c>
      <c r="G201" s="141" t="s">
        <v>232</v>
      </c>
      <c r="H201" s="193">
        <f>IFERROR(VLOOKUP(B201,[5]rptBudgetaryBudgetCrossOrganiza!$A$2:$M$1097,4,FALSE),"0")</f>
        <v>0</v>
      </c>
      <c r="I201" s="193">
        <f>IFERROR(VLOOKUP(B201,[5]rptBudgetaryBudgetCrossOrganiza!$A$2:$M$1097,6,FALSE),"0")</f>
        <v>0</v>
      </c>
      <c r="J201" s="193"/>
      <c r="K201" s="193"/>
      <c r="L201" s="193"/>
      <c r="M201" s="193">
        <f>IFERROR(VLOOKUP(B201,[5]rptBudgetaryBudgetCrossOrganiza!$A$2:$M$1097,9,FALSE),"0")</f>
        <v>0</v>
      </c>
      <c r="N201" s="193">
        <v>0</v>
      </c>
      <c r="O201" s="193">
        <f t="shared" si="40"/>
        <v>0</v>
      </c>
      <c r="Q201" s="169">
        <v>0</v>
      </c>
      <c r="R201" s="169">
        <v>0</v>
      </c>
      <c r="S201" s="169"/>
      <c r="T201" s="169"/>
      <c r="U201" s="169"/>
      <c r="V201" s="169">
        <v>0</v>
      </c>
      <c r="W201" s="194">
        <v>0</v>
      </c>
      <c r="X201" s="194">
        <f t="shared" si="41"/>
        <v>0</v>
      </c>
      <c r="Z201" s="171">
        <v>0</v>
      </c>
      <c r="AA201" s="171">
        <v>0</v>
      </c>
      <c r="AB201" s="171"/>
      <c r="AC201" s="171"/>
      <c r="AD201" s="171"/>
      <c r="AE201" s="171">
        <v>0</v>
      </c>
      <c r="AF201" s="195">
        <v>0</v>
      </c>
      <c r="AG201" s="195">
        <f t="shared" si="42"/>
        <v>0</v>
      </c>
      <c r="AI201" s="173">
        <f>IFERROR(VLOOKUP(B201,[3]rptBudgetaryBudgetCrossOrganiza!$A$1:$K$607,4,FALSE),"0")</f>
        <v>0</v>
      </c>
      <c r="AJ201" s="173">
        <f>IFERROR(VLOOKUP(B201,[3]rptBudgetaryBudgetCrossOrganiza!$A$1:$K$607,6,FALSE),"0")</f>
        <v>0</v>
      </c>
      <c r="AK201" s="196">
        <f t="shared" si="34"/>
        <v>0</v>
      </c>
      <c r="AL201" s="196">
        <f>IFERROR(VLOOKUP(B201,[4]rptBudgetaryBudgetCrossOrganiza!$A$10385:$O$11376,13,FALSE),"0")</f>
        <v>0</v>
      </c>
      <c r="AM201" s="196"/>
      <c r="AN201" s="196"/>
      <c r="AO201" s="196"/>
      <c r="AP201" s="196"/>
      <c r="AQ201" s="196">
        <f t="shared" si="43"/>
        <v>0</v>
      </c>
      <c r="AS201" s="194"/>
      <c r="AT201" s="194"/>
      <c r="AU201" s="194"/>
      <c r="AV201" s="194"/>
      <c r="AW201" s="194"/>
      <c r="AX201" s="194"/>
      <c r="AY201" s="194"/>
      <c r="AZ201" s="194">
        <f t="shared" si="44"/>
        <v>0</v>
      </c>
    </row>
    <row r="202" spans="1:52" x14ac:dyDescent="0.2">
      <c r="A202" s="197">
        <v>4</v>
      </c>
      <c r="B202" s="141" t="s">
        <v>427</v>
      </c>
      <c r="C202" s="149" t="str">
        <f t="shared" si="45"/>
        <v>40</v>
      </c>
      <c r="D202" s="149" t="str">
        <f t="shared" si="46"/>
        <v>55</v>
      </c>
      <c r="E202" s="147" t="str">
        <f t="shared" si="47"/>
        <v>500</v>
      </c>
      <c r="F202" s="129" t="str">
        <f t="shared" si="48"/>
        <v>5000.11</v>
      </c>
      <c r="G202" s="141" t="s">
        <v>234</v>
      </c>
      <c r="H202" s="193">
        <f>IFERROR(VLOOKUP(B202,[5]rptBudgetaryBudgetCrossOrganiza!$A$2:$M$1097,4,FALSE),"0")</f>
        <v>0</v>
      </c>
      <c r="I202" s="193">
        <f>IFERROR(VLOOKUP(B202,[5]rptBudgetaryBudgetCrossOrganiza!$A$2:$M$1097,6,FALSE),"0")</f>
        <v>0</v>
      </c>
      <c r="J202" s="193"/>
      <c r="K202" s="193"/>
      <c r="L202" s="193"/>
      <c r="M202" s="193">
        <f>IFERROR(VLOOKUP(B202,[5]rptBudgetaryBudgetCrossOrganiza!$A$2:$M$1097,9,FALSE),"0")</f>
        <v>0</v>
      </c>
      <c r="N202" s="193">
        <v>0</v>
      </c>
      <c r="O202" s="193">
        <f t="shared" si="40"/>
        <v>0</v>
      </c>
      <c r="Q202" s="169">
        <v>0</v>
      </c>
      <c r="R202" s="169">
        <v>0</v>
      </c>
      <c r="S202" s="169"/>
      <c r="T202" s="169"/>
      <c r="U202" s="169"/>
      <c r="V202" s="169">
        <v>0</v>
      </c>
      <c r="W202" s="194">
        <v>0</v>
      </c>
      <c r="X202" s="194">
        <f t="shared" si="41"/>
        <v>0</v>
      </c>
      <c r="Z202" s="171">
        <v>0</v>
      </c>
      <c r="AA202" s="171">
        <v>0</v>
      </c>
      <c r="AB202" s="171"/>
      <c r="AC202" s="171"/>
      <c r="AD202" s="171"/>
      <c r="AE202" s="171">
        <v>0</v>
      </c>
      <c r="AF202" s="195">
        <v>0</v>
      </c>
      <c r="AG202" s="195">
        <f t="shared" si="42"/>
        <v>0</v>
      </c>
      <c r="AI202" s="173">
        <f>IFERROR(VLOOKUP(B202,[3]rptBudgetaryBudgetCrossOrganiza!$A$1:$K$607,4,FALSE),"0")</f>
        <v>0</v>
      </c>
      <c r="AJ202" s="173">
        <f>IFERROR(VLOOKUP(B202,[3]rptBudgetaryBudgetCrossOrganiza!$A$1:$K$607,6,FALSE),"0")</f>
        <v>0</v>
      </c>
      <c r="AK202" s="196">
        <f t="shared" si="34"/>
        <v>0</v>
      </c>
      <c r="AL202" s="196">
        <f>IFERROR(VLOOKUP(B202,[4]rptBudgetaryBudgetCrossOrganiza!$A$10385:$O$11376,13,FALSE),"0")</f>
        <v>0</v>
      </c>
      <c r="AM202" s="196"/>
      <c r="AN202" s="196"/>
      <c r="AO202" s="196"/>
      <c r="AP202" s="196"/>
      <c r="AQ202" s="196">
        <f t="shared" si="43"/>
        <v>0</v>
      </c>
      <c r="AS202" s="194"/>
      <c r="AT202" s="194"/>
      <c r="AU202" s="194"/>
      <c r="AV202" s="194"/>
      <c r="AW202" s="194"/>
      <c r="AX202" s="194"/>
      <c r="AY202" s="194"/>
      <c r="AZ202" s="194">
        <f t="shared" si="44"/>
        <v>0</v>
      </c>
    </row>
    <row r="203" spans="1:52" x14ac:dyDescent="0.2">
      <c r="A203" s="197">
        <v>4</v>
      </c>
      <c r="B203" s="141" t="s">
        <v>428</v>
      </c>
      <c r="C203" s="149" t="str">
        <f t="shared" si="45"/>
        <v>40</v>
      </c>
      <c r="D203" s="149" t="str">
        <f t="shared" si="46"/>
        <v>55</v>
      </c>
      <c r="E203" s="147" t="str">
        <f t="shared" si="47"/>
        <v>500</v>
      </c>
      <c r="F203" s="129" t="str">
        <f t="shared" si="48"/>
        <v>5000.12</v>
      </c>
      <c r="G203" s="141" t="s">
        <v>236</v>
      </c>
      <c r="H203" s="193">
        <f>IFERROR(VLOOKUP(B203,[5]rptBudgetaryBudgetCrossOrganiza!$A$2:$M$1097,4,FALSE),"0")</f>
        <v>0</v>
      </c>
      <c r="I203" s="193">
        <f>IFERROR(VLOOKUP(B203,[5]rptBudgetaryBudgetCrossOrganiza!$A$2:$M$1097,6,FALSE),"0")</f>
        <v>0</v>
      </c>
      <c r="J203" s="193"/>
      <c r="K203" s="193"/>
      <c r="L203" s="193"/>
      <c r="M203" s="193">
        <f>IFERROR(VLOOKUP(B203,[5]rptBudgetaryBudgetCrossOrganiza!$A$2:$M$1097,9,FALSE),"0")</f>
        <v>0</v>
      </c>
      <c r="N203" s="193">
        <v>0</v>
      </c>
      <c r="O203" s="193">
        <f t="shared" si="40"/>
        <v>0</v>
      </c>
      <c r="Q203" s="169">
        <v>0</v>
      </c>
      <c r="R203" s="169">
        <v>0</v>
      </c>
      <c r="S203" s="169"/>
      <c r="T203" s="169"/>
      <c r="U203" s="169"/>
      <c r="V203" s="169">
        <v>0</v>
      </c>
      <c r="W203" s="194">
        <v>0</v>
      </c>
      <c r="X203" s="194">
        <f t="shared" si="41"/>
        <v>0</v>
      </c>
      <c r="Z203" s="171">
        <v>0</v>
      </c>
      <c r="AA203" s="171">
        <v>0</v>
      </c>
      <c r="AB203" s="171"/>
      <c r="AC203" s="171"/>
      <c r="AD203" s="171"/>
      <c r="AE203" s="171">
        <v>0</v>
      </c>
      <c r="AF203" s="195">
        <v>0</v>
      </c>
      <c r="AG203" s="195">
        <f t="shared" si="42"/>
        <v>0</v>
      </c>
      <c r="AI203" s="173">
        <f>IFERROR(VLOOKUP(B203,[3]rptBudgetaryBudgetCrossOrganiza!$A$1:$K$607,4,FALSE),"0")</f>
        <v>0</v>
      </c>
      <c r="AJ203" s="173">
        <f>IFERROR(VLOOKUP(B203,[3]rptBudgetaryBudgetCrossOrganiza!$A$1:$K$607,6,FALSE),"0")</f>
        <v>0</v>
      </c>
      <c r="AK203" s="196">
        <f t="shared" si="34"/>
        <v>0</v>
      </c>
      <c r="AL203" s="196">
        <f>IFERROR(VLOOKUP(B203,[4]rptBudgetaryBudgetCrossOrganiza!$A$10385:$O$11376,13,FALSE),"0")</f>
        <v>0</v>
      </c>
      <c r="AM203" s="196"/>
      <c r="AN203" s="196"/>
      <c r="AO203" s="196"/>
      <c r="AP203" s="196"/>
      <c r="AQ203" s="196">
        <f t="shared" si="43"/>
        <v>0</v>
      </c>
      <c r="AS203" s="194"/>
      <c r="AT203" s="194"/>
      <c r="AU203" s="194"/>
      <c r="AV203" s="194"/>
      <c r="AW203" s="194"/>
      <c r="AX203" s="194"/>
      <c r="AY203" s="194"/>
      <c r="AZ203" s="194">
        <f t="shared" si="44"/>
        <v>0</v>
      </c>
    </row>
    <row r="204" spans="1:52" x14ac:dyDescent="0.2">
      <c r="A204" s="197">
        <v>4</v>
      </c>
      <c r="B204" s="141" t="s">
        <v>429</v>
      </c>
      <c r="C204" s="149" t="str">
        <f t="shared" si="45"/>
        <v>40</v>
      </c>
      <c r="D204" s="149" t="str">
        <f t="shared" si="46"/>
        <v>55</v>
      </c>
      <c r="E204" s="147" t="str">
        <f t="shared" si="47"/>
        <v>500</v>
      </c>
      <c r="F204" s="129" t="str">
        <f t="shared" si="48"/>
        <v>5000.99</v>
      </c>
      <c r="G204" s="141" t="s">
        <v>238</v>
      </c>
      <c r="H204" s="193">
        <f>IFERROR(VLOOKUP(B204,[5]rptBudgetaryBudgetCrossOrganiza!$A$2:$M$1097,4,FALSE),"0")</f>
        <v>0</v>
      </c>
      <c r="I204" s="193">
        <f>IFERROR(VLOOKUP(B204,[5]rptBudgetaryBudgetCrossOrganiza!$A$2:$M$1097,6,FALSE),"0")</f>
        <v>0</v>
      </c>
      <c r="J204" s="193"/>
      <c r="K204" s="193"/>
      <c r="L204" s="193"/>
      <c r="M204" s="193">
        <f>IFERROR(VLOOKUP(B204,[5]rptBudgetaryBudgetCrossOrganiza!$A$2:$M$1097,9,FALSE),"0")</f>
        <v>0</v>
      </c>
      <c r="N204" s="193">
        <v>0</v>
      </c>
      <c r="O204" s="193">
        <f t="shared" si="40"/>
        <v>0</v>
      </c>
      <c r="Q204" s="169">
        <v>0</v>
      </c>
      <c r="R204" s="169">
        <v>0</v>
      </c>
      <c r="S204" s="169"/>
      <c r="T204" s="169"/>
      <c r="U204" s="169"/>
      <c r="V204" s="169">
        <v>0</v>
      </c>
      <c r="W204" s="194">
        <v>0</v>
      </c>
      <c r="X204" s="194">
        <f t="shared" si="41"/>
        <v>0</v>
      </c>
      <c r="Z204" s="171">
        <v>0</v>
      </c>
      <c r="AA204" s="171">
        <v>0</v>
      </c>
      <c r="AB204" s="171"/>
      <c r="AC204" s="171"/>
      <c r="AD204" s="171"/>
      <c r="AE204" s="171">
        <v>0</v>
      </c>
      <c r="AF204" s="195">
        <v>0</v>
      </c>
      <c r="AG204" s="195">
        <f t="shared" si="42"/>
        <v>0</v>
      </c>
      <c r="AI204" s="173">
        <f>IFERROR(VLOOKUP(B204,[3]rptBudgetaryBudgetCrossOrganiza!$A$1:$K$607,4,FALSE),"0")</f>
        <v>0</v>
      </c>
      <c r="AJ204" s="173">
        <f>IFERROR(VLOOKUP(B204,[3]rptBudgetaryBudgetCrossOrganiza!$A$1:$K$607,6,FALSE),"0")</f>
        <v>0</v>
      </c>
      <c r="AK204" s="196">
        <f t="shared" si="34"/>
        <v>0</v>
      </c>
      <c r="AL204" s="196">
        <f>IFERROR(VLOOKUP(B204,[4]rptBudgetaryBudgetCrossOrganiza!$A$10385:$O$11376,13,FALSE),"0")</f>
        <v>0</v>
      </c>
      <c r="AM204" s="196"/>
      <c r="AN204" s="196"/>
      <c r="AO204" s="196"/>
      <c r="AP204" s="196"/>
      <c r="AQ204" s="196">
        <f t="shared" si="43"/>
        <v>0</v>
      </c>
      <c r="AS204" s="194"/>
      <c r="AT204" s="194"/>
      <c r="AU204" s="194"/>
      <c r="AV204" s="194"/>
      <c r="AW204" s="194"/>
      <c r="AX204" s="194"/>
      <c r="AY204" s="194"/>
      <c r="AZ204" s="194">
        <f t="shared" si="44"/>
        <v>0</v>
      </c>
    </row>
    <row r="205" spans="1:52" x14ac:dyDescent="0.2">
      <c r="A205" s="197">
        <v>4</v>
      </c>
      <c r="B205" s="141" t="s">
        <v>430</v>
      </c>
      <c r="C205" s="149" t="str">
        <f t="shared" si="45"/>
        <v>40</v>
      </c>
      <c r="D205" s="149" t="str">
        <f t="shared" si="46"/>
        <v>55</v>
      </c>
      <c r="E205" s="147" t="str">
        <f t="shared" si="47"/>
        <v>500</v>
      </c>
      <c r="F205" s="129" t="str">
        <f t="shared" si="48"/>
        <v>5100.00</v>
      </c>
      <c r="G205" s="141" t="s">
        <v>240</v>
      </c>
      <c r="H205" s="193">
        <f>IFERROR(VLOOKUP(B205,[5]rptBudgetaryBudgetCrossOrganiza!$A$2:$M$1097,4,FALSE),"0")</f>
        <v>0</v>
      </c>
      <c r="I205" s="193">
        <f>IFERROR(VLOOKUP(B205,[5]rptBudgetaryBudgetCrossOrganiza!$A$2:$M$1097,6,FALSE),"0")</f>
        <v>0</v>
      </c>
      <c r="J205" s="193"/>
      <c r="K205" s="193"/>
      <c r="L205" s="193"/>
      <c r="M205" s="193">
        <f>IFERROR(VLOOKUP(B205,[5]rptBudgetaryBudgetCrossOrganiza!$A$2:$M$1097,9,FALSE),"0")</f>
        <v>0</v>
      </c>
      <c r="N205" s="193">
        <v>0</v>
      </c>
      <c r="O205" s="193">
        <f t="shared" si="40"/>
        <v>0</v>
      </c>
      <c r="Q205" s="169">
        <v>0</v>
      </c>
      <c r="R205" s="169">
        <v>0</v>
      </c>
      <c r="S205" s="169"/>
      <c r="T205" s="169"/>
      <c r="U205" s="169"/>
      <c r="V205" s="169">
        <v>0</v>
      </c>
      <c r="W205" s="194">
        <v>0</v>
      </c>
      <c r="X205" s="194">
        <f t="shared" si="41"/>
        <v>0</v>
      </c>
      <c r="Z205" s="171">
        <v>0</v>
      </c>
      <c r="AA205" s="171">
        <v>0</v>
      </c>
      <c r="AB205" s="171"/>
      <c r="AC205" s="171"/>
      <c r="AD205" s="171"/>
      <c r="AE205" s="171">
        <v>0</v>
      </c>
      <c r="AF205" s="195">
        <v>0</v>
      </c>
      <c r="AG205" s="195">
        <f t="shared" si="42"/>
        <v>0</v>
      </c>
      <c r="AI205" s="173">
        <f>IFERROR(VLOOKUP(B205,[3]rptBudgetaryBudgetCrossOrganiza!$A$1:$K$607,4,FALSE),"0")</f>
        <v>0</v>
      </c>
      <c r="AJ205" s="173">
        <f>IFERROR(VLOOKUP(B205,[3]rptBudgetaryBudgetCrossOrganiza!$A$1:$K$607,6,FALSE),"0")</f>
        <v>0</v>
      </c>
      <c r="AK205" s="196">
        <f t="shared" si="34"/>
        <v>0</v>
      </c>
      <c r="AL205" s="196">
        <f>IFERROR(VLOOKUP(B205,[4]rptBudgetaryBudgetCrossOrganiza!$A$10385:$O$11376,13,FALSE),"0")</f>
        <v>0</v>
      </c>
      <c r="AM205" s="196"/>
      <c r="AN205" s="196"/>
      <c r="AO205" s="196"/>
      <c r="AP205" s="196"/>
      <c r="AQ205" s="196">
        <f t="shared" si="43"/>
        <v>0</v>
      </c>
      <c r="AS205" s="194"/>
      <c r="AT205" s="194"/>
      <c r="AU205" s="194"/>
      <c r="AV205" s="194"/>
      <c r="AW205" s="194"/>
      <c r="AX205" s="194"/>
      <c r="AY205" s="194"/>
      <c r="AZ205" s="194">
        <f t="shared" si="44"/>
        <v>0</v>
      </c>
    </row>
    <row r="206" spans="1:52" x14ac:dyDescent="0.2">
      <c r="A206" s="197">
        <v>4</v>
      </c>
      <c r="B206" s="141" t="s">
        <v>431</v>
      </c>
      <c r="C206" s="149" t="str">
        <f t="shared" si="45"/>
        <v>40</v>
      </c>
      <c r="D206" s="149" t="str">
        <f t="shared" si="46"/>
        <v>55</v>
      </c>
      <c r="E206" s="147" t="str">
        <f t="shared" si="47"/>
        <v>500</v>
      </c>
      <c r="F206" s="129" t="str">
        <f t="shared" si="48"/>
        <v>5100.01</v>
      </c>
      <c r="G206" s="141" t="s">
        <v>242</v>
      </c>
      <c r="H206" s="193">
        <f>IFERROR(VLOOKUP(B206,[5]rptBudgetaryBudgetCrossOrganiza!$A$2:$M$1097,4,FALSE),"0")</f>
        <v>0</v>
      </c>
      <c r="I206" s="193">
        <f>IFERROR(VLOOKUP(B206,[5]rptBudgetaryBudgetCrossOrganiza!$A$2:$M$1097,6,FALSE),"0")</f>
        <v>0</v>
      </c>
      <c r="J206" s="193"/>
      <c r="K206" s="193"/>
      <c r="L206" s="193"/>
      <c r="M206" s="193">
        <f>IFERROR(VLOOKUP(B206,[5]rptBudgetaryBudgetCrossOrganiza!$A$2:$M$1097,9,FALSE),"0")</f>
        <v>0</v>
      </c>
      <c r="N206" s="193">
        <v>0</v>
      </c>
      <c r="O206" s="193">
        <f t="shared" si="40"/>
        <v>0</v>
      </c>
      <c r="Q206" s="169">
        <v>0</v>
      </c>
      <c r="R206" s="169">
        <v>0</v>
      </c>
      <c r="S206" s="169"/>
      <c r="T206" s="169"/>
      <c r="U206" s="169"/>
      <c r="V206" s="169">
        <v>0</v>
      </c>
      <c r="W206" s="194">
        <v>0</v>
      </c>
      <c r="X206" s="194"/>
      <c r="Z206" s="171">
        <v>0</v>
      </c>
      <c r="AA206" s="171">
        <v>0</v>
      </c>
      <c r="AB206" s="171"/>
      <c r="AC206" s="171"/>
      <c r="AD206" s="171"/>
      <c r="AE206" s="171">
        <v>0</v>
      </c>
      <c r="AF206" s="195">
        <v>0</v>
      </c>
      <c r="AG206" s="195">
        <f t="shared" si="42"/>
        <v>0</v>
      </c>
      <c r="AI206" s="173">
        <f>IFERROR(VLOOKUP(B206,[3]rptBudgetaryBudgetCrossOrganiza!$A$1:$K$607,4,FALSE),"0")</f>
        <v>0</v>
      </c>
      <c r="AJ206" s="173">
        <f>IFERROR(VLOOKUP(B206,[3]rptBudgetaryBudgetCrossOrganiza!$A$1:$K$607,6,FALSE),"0")</f>
        <v>0</v>
      </c>
      <c r="AK206" s="196">
        <f t="shared" si="34"/>
        <v>0</v>
      </c>
      <c r="AL206" s="196">
        <f>IFERROR(VLOOKUP(B206,[4]rptBudgetaryBudgetCrossOrganiza!$A$10385:$O$11376,13,FALSE),"0")</f>
        <v>0</v>
      </c>
      <c r="AM206" s="196"/>
      <c r="AN206" s="196"/>
      <c r="AO206" s="196"/>
      <c r="AP206" s="196"/>
      <c r="AQ206" s="196">
        <f t="shared" si="43"/>
        <v>0</v>
      </c>
      <c r="AS206" s="194"/>
      <c r="AT206" s="194"/>
      <c r="AU206" s="194"/>
      <c r="AV206" s="194"/>
      <c r="AW206" s="194"/>
      <c r="AX206" s="194"/>
      <c r="AY206" s="194"/>
      <c r="AZ206" s="194"/>
    </row>
    <row r="207" spans="1:52" x14ac:dyDescent="0.2">
      <c r="A207" s="197">
        <v>4</v>
      </c>
      <c r="B207" s="141" t="s">
        <v>432</v>
      </c>
      <c r="C207" s="149" t="str">
        <f t="shared" si="45"/>
        <v>40</v>
      </c>
      <c r="D207" s="149" t="str">
        <f t="shared" si="46"/>
        <v>55</v>
      </c>
      <c r="E207" s="147" t="str">
        <f t="shared" si="47"/>
        <v>500</v>
      </c>
      <c r="F207" s="129" t="str">
        <f t="shared" si="48"/>
        <v>5100.02</v>
      </c>
      <c r="G207" s="141" t="s">
        <v>244</v>
      </c>
      <c r="H207" s="193">
        <f>IFERROR(VLOOKUP(B207,[5]rptBudgetaryBudgetCrossOrganiza!$A$2:$M$1097,4,FALSE),"0")</f>
        <v>0</v>
      </c>
      <c r="I207" s="193">
        <f>IFERROR(VLOOKUP(B207,[5]rptBudgetaryBudgetCrossOrganiza!$A$2:$M$1097,6,FALSE),"0")</f>
        <v>0</v>
      </c>
      <c r="J207" s="193"/>
      <c r="K207" s="193"/>
      <c r="L207" s="193"/>
      <c r="M207" s="193">
        <f>IFERROR(VLOOKUP(B207,[5]rptBudgetaryBudgetCrossOrganiza!$A$2:$M$1097,9,FALSE),"0")</f>
        <v>0</v>
      </c>
      <c r="N207" s="193">
        <v>0</v>
      </c>
      <c r="O207" s="193">
        <f t="shared" si="40"/>
        <v>0</v>
      </c>
      <c r="Q207" s="169">
        <v>0</v>
      </c>
      <c r="R207" s="169">
        <v>0</v>
      </c>
      <c r="S207" s="169"/>
      <c r="T207" s="169"/>
      <c r="U207" s="169"/>
      <c r="V207" s="169">
        <v>0</v>
      </c>
      <c r="W207" s="194">
        <v>0</v>
      </c>
      <c r="X207" s="194"/>
      <c r="Z207" s="171">
        <v>0</v>
      </c>
      <c r="AA207" s="171">
        <v>0</v>
      </c>
      <c r="AB207" s="171"/>
      <c r="AC207" s="171"/>
      <c r="AD207" s="171"/>
      <c r="AE207" s="171">
        <v>0</v>
      </c>
      <c r="AF207" s="195">
        <v>0</v>
      </c>
      <c r="AG207" s="195">
        <f t="shared" si="42"/>
        <v>0</v>
      </c>
      <c r="AI207" s="173">
        <f>IFERROR(VLOOKUP(B207,[3]rptBudgetaryBudgetCrossOrganiza!$A$1:$K$607,4,FALSE),"0")</f>
        <v>0</v>
      </c>
      <c r="AJ207" s="173">
        <f>IFERROR(VLOOKUP(B207,[3]rptBudgetaryBudgetCrossOrganiza!$A$1:$K$607,6,FALSE),"0")</f>
        <v>0</v>
      </c>
      <c r="AK207" s="196">
        <f t="shared" si="34"/>
        <v>0</v>
      </c>
      <c r="AL207" s="196">
        <f>IFERROR(VLOOKUP(B207,[4]rptBudgetaryBudgetCrossOrganiza!$A$10385:$O$11376,13,FALSE),"0")</f>
        <v>0</v>
      </c>
      <c r="AM207" s="196"/>
      <c r="AN207" s="196"/>
      <c r="AO207" s="196"/>
      <c r="AP207" s="196"/>
      <c r="AQ207" s="196">
        <f t="shared" si="43"/>
        <v>0</v>
      </c>
      <c r="AS207" s="194"/>
      <c r="AT207" s="194"/>
      <c r="AU207" s="194"/>
      <c r="AV207" s="194"/>
      <c r="AW207" s="194"/>
      <c r="AX207" s="194"/>
      <c r="AY207" s="194"/>
      <c r="AZ207" s="194"/>
    </row>
    <row r="208" spans="1:52" x14ac:dyDescent="0.2">
      <c r="A208" s="197">
        <v>4</v>
      </c>
      <c r="B208" s="198" t="s">
        <v>433</v>
      </c>
      <c r="C208" s="149" t="str">
        <f t="shared" si="45"/>
        <v>40</v>
      </c>
      <c r="D208" s="149" t="str">
        <f t="shared" si="46"/>
        <v>55</v>
      </c>
      <c r="E208" s="147" t="str">
        <f t="shared" si="47"/>
        <v>500</v>
      </c>
      <c r="F208" s="129" t="str">
        <f t="shared" si="48"/>
        <v>5100.03</v>
      </c>
      <c r="G208" s="198" t="s">
        <v>246</v>
      </c>
      <c r="H208" s="193">
        <f>IFERROR(VLOOKUP(B208,[5]rptBudgetaryBudgetCrossOrganiza!$A$2:$M$1097,4,FALSE),"0")</f>
        <v>0</v>
      </c>
      <c r="I208" s="193">
        <f>IFERROR(VLOOKUP(B208,[5]rptBudgetaryBudgetCrossOrganiza!$A$2:$M$1097,6,FALSE),"0")</f>
        <v>0</v>
      </c>
      <c r="J208" s="193"/>
      <c r="K208" s="193"/>
      <c r="L208" s="193"/>
      <c r="M208" s="193">
        <f>IFERROR(VLOOKUP(B208,[5]rptBudgetaryBudgetCrossOrganiza!$A$2:$M$1097,9,FALSE),"0")</f>
        <v>0</v>
      </c>
      <c r="N208" s="193">
        <v>0</v>
      </c>
      <c r="O208" s="193"/>
      <c r="Q208" s="169">
        <v>0</v>
      </c>
      <c r="R208" s="169">
        <v>0</v>
      </c>
      <c r="S208" s="169"/>
      <c r="T208" s="169"/>
      <c r="U208" s="169"/>
      <c r="V208" s="169">
        <v>0</v>
      </c>
      <c r="W208" s="194">
        <v>0</v>
      </c>
      <c r="X208" s="194"/>
      <c r="Z208" s="171">
        <v>0</v>
      </c>
      <c r="AA208" s="171">
        <v>0</v>
      </c>
      <c r="AB208" s="171"/>
      <c r="AC208" s="171"/>
      <c r="AD208" s="171"/>
      <c r="AE208" s="171">
        <v>0</v>
      </c>
      <c r="AF208" s="195">
        <v>0</v>
      </c>
      <c r="AG208" s="195"/>
      <c r="AI208" s="173">
        <f>IFERROR(VLOOKUP(B208,[3]rptBudgetaryBudgetCrossOrganiza!$A$1:$K$607,4,FALSE),"0")</f>
        <v>0</v>
      </c>
      <c r="AJ208" s="173">
        <f>IFERROR(VLOOKUP(B208,[3]rptBudgetaryBudgetCrossOrganiza!$A$1:$K$607,6,FALSE),"0")</f>
        <v>0</v>
      </c>
      <c r="AK208" s="196">
        <f t="shared" si="34"/>
        <v>0</v>
      </c>
      <c r="AL208" s="196">
        <f>IFERROR(VLOOKUP(B208,[4]rptBudgetaryBudgetCrossOrganiza!$A$10385:$O$11376,13,FALSE),"0")</f>
        <v>0</v>
      </c>
      <c r="AM208" s="196"/>
      <c r="AN208" s="196"/>
      <c r="AO208" s="196"/>
      <c r="AP208" s="196"/>
      <c r="AQ208" s="196"/>
      <c r="AS208" s="194"/>
      <c r="AT208" s="194"/>
      <c r="AU208" s="194"/>
      <c r="AV208" s="194"/>
      <c r="AW208" s="194"/>
      <c r="AX208" s="194"/>
      <c r="AY208" s="194"/>
      <c r="AZ208" s="194"/>
    </row>
    <row r="209" spans="1:52" x14ac:dyDescent="0.2">
      <c r="A209" s="197">
        <v>4</v>
      </c>
      <c r="B209" s="141" t="s">
        <v>434</v>
      </c>
      <c r="C209" s="149" t="str">
        <f t="shared" si="45"/>
        <v>40</v>
      </c>
      <c r="D209" s="149" t="str">
        <f t="shared" si="46"/>
        <v>55</v>
      </c>
      <c r="E209" s="147" t="str">
        <f t="shared" si="47"/>
        <v>500</v>
      </c>
      <c r="F209" s="129" t="str">
        <f t="shared" si="48"/>
        <v>5100.04</v>
      </c>
      <c r="G209" s="141" t="s">
        <v>248</v>
      </c>
      <c r="H209" s="193">
        <f>IFERROR(VLOOKUP(B209,[5]rptBudgetaryBudgetCrossOrganiza!$A$2:$M$1097,4,FALSE),"0")</f>
        <v>0</v>
      </c>
      <c r="I209" s="193">
        <f>IFERROR(VLOOKUP(B209,[5]rptBudgetaryBudgetCrossOrganiza!$A$2:$M$1097,6,FALSE),"0")</f>
        <v>0</v>
      </c>
      <c r="J209" s="193"/>
      <c r="K209" s="193"/>
      <c r="L209" s="193"/>
      <c r="M209" s="193">
        <f>IFERROR(VLOOKUP(B209,[5]rptBudgetaryBudgetCrossOrganiza!$A$2:$M$1097,9,FALSE),"0")</f>
        <v>0</v>
      </c>
      <c r="N209" s="193">
        <v>0</v>
      </c>
      <c r="O209" s="193"/>
      <c r="Q209" s="169">
        <v>0</v>
      </c>
      <c r="R209" s="169">
        <v>0</v>
      </c>
      <c r="S209" s="169"/>
      <c r="T209" s="169"/>
      <c r="U209" s="169"/>
      <c r="V209" s="169">
        <v>0</v>
      </c>
      <c r="W209" s="194">
        <v>0</v>
      </c>
      <c r="X209" s="194"/>
      <c r="Z209" s="171">
        <v>0</v>
      </c>
      <c r="AA209" s="171">
        <v>0</v>
      </c>
      <c r="AB209" s="171"/>
      <c r="AC209" s="171"/>
      <c r="AD209" s="171"/>
      <c r="AE209" s="171">
        <v>0</v>
      </c>
      <c r="AF209" s="195">
        <v>0</v>
      </c>
      <c r="AG209" s="195"/>
      <c r="AI209" s="173">
        <f>IFERROR(VLOOKUP(B209,[3]rptBudgetaryBudgetCrossOrganiza!$A$1:$K$607,4,FALSE),"0")</f>
        <v>0</v>
      </c>
      <c r="AJ209" s="173">
        <f>IFERROR(VLOOKUP(B209,[3]rptBudgetaryBudgetCrossOrganiza!$A$1:$K$607,6,FALSE),"0")</f>
        <v>0</v>
      </c>
      <c r="AK209" s="196">
        <f t="shared" si="34"/>
        <v>0</v>
      </c>
      <c r="AL209" s="196">
        <f>IFERROR(VLOOKUP(B209,[4]rptBudgetaryBudgetCrossOrganiza!$A$10385:$O$11376,13,FALSE),"0")</f>
        <v>0</v>
      </c>
      <c r="AM209" s="196"/>
      <c r="AN209" s="196"/>
      <c r="AO209" s="196"/>
      <c r="AP209" s="196"/>
      <c r="AQ209" s="196"/>
      <c r="AS209" s="194"/>
      <c r="AT209" s="194"/>
      <c r="AU209" s="194"/>
      <c r="AV209" s="194"/>
      <c r="AW209" s="194"/>
      <c r="AX209" s="194"/>
      <c r="AY209" s="194"/>
      <c r="AZ209" s="194"/>
    </row>
    <row r="210" spans="1:52" x14ac:dyDescent="0.2">
      <c r="A210" s="197">
        <v>4</v>
      </c>
      <c r="B210" s="141" t="s">
        <v>435</v>
      </c>
      <c r="C210" s="149" t="str">
        <f t="shared" si="45"/>
        <v>40</v>
      </c>
      <c r="D210" s="149" t="str">
        <f t="shared" si="46"/>
        <v>55</v>
      </c>
      <c r="E210" s="147" t="str">
        <f t="shared" si="47"/>
        <v>500</v>
      </c>
      <c r="F210" s="129" t="str">
        <f t="shared" si="48"/>
        <v>5100.05</v>
      </c>
      <c r="G210" s="141" t="s">
        <v>250</v>
      </c>
      <c r="H210" s="193">
        <f>IFERROR(VLOOKUP(B210,[5]rptBudgetaryBudgetCrossOrganiza!$A$2:$M$1097,4,FALSE),"0")</f>
        <v>0</v>
      </c>
      <c r="I210" s="193">
        <f>IFERROR(VLOOKUP(B210,[5]rptBudgetaryBudgetCrossOrganiza!$A$2:$M$1097,6,FALSE),"0")</f>
        <v>0</v>
      </c>
      <c r="J210" s="193"/>
      <c r="K210" s="193"/>
      <c r="L210" s="193"/>
      <c r="M210" s="193">
        <f>IFERROR(VLOOKUP(B210,[5]rptBudgetaryBudgetCrossOrganiza!$A$2:$M$1097,9,FALSE),"0")</f>
        <v>0</v>
      </c>
      <c r="N210" s="193">
        <v>0</v>
      </c>
      <c r="O210" s="193"/>
      <c r="Q210" s="169">
        <v>0</v>
      </c>
      <c r="R210" s="169">
        <v>0</v>
      </c>
      <c r="S210" s="169"/>
      <c r="T210" s="169"/>
      <c r="U210" s="169"/>
      <c r="V210" s="169">
        <v>0</v>
      </c>
      <c r="W210" s="194">
        <v>0</v>
      </c>
      <c r="X210" s="194"/>
      <c r="Z210" s="171">
        <v>0</v>
      </c>
      <c r="AA210" s="171">
        <v>0</v>
      </c>
      <c r="AB210" s="171"/>
      <c r="AC210" s="171"/>
      <c r="AD210" s="171"/>
      <c r="AE210" s="171">
        <v>0</v>
      </c>
      <c r="AF210" s="195">
        <v>0</v>
      </c>
      <c r="AG210" s="195"/>
      <c r="AI210" s="173">
        <f>IFERROR(VLOOKUP(B210,[3]rptBudgetaryBudgetCrossOrganiza!$A$1:$K$607,4,FALSE),"0")</f>
        <v>0</v>
      </c>
      <c r="AJ210" s="173">
        <f>IFERROR(VLOOKUP(B210,[3]rptBudgetaryBudgetCrossOrganiza!$A$1:$K$607,6,FALSE),"0")</f>
        <v>0</v>
      </c>
      <c r="AK210" s="196">
        <f t="shared" si="34"/>
        <v>0</v>
      </c>
      <c r="AL210" s="196">
        <f>IFERROR(VLOOKUP(B210,[4]rptBudgetaryBudgetCrossOrganiza!$A$10385:$O$11376,13,FALSE),"0")</f>
        <v>0</v>
      </c>
      <c r="AM210" s="196"/>
      <c r="AN210" s="196"/>
      <c r="AO210" s="196"/>
      <c r="AP210" s="196"/>
      <c r="AQ210" s="196"/>
      <c r="AS210" s="194"/>
      <c r="AT210" s="194"/>
      <c r="AU210" s="194"/>
      <c r="AV210" s="194"/>
      <c r="AW210" s="194"/>
      <c r="AX210" s="194"/>
      <c r="AY210" s="194"/>
      <c r="AZ210" s="194"/>
    </row>
    <row r="211" spans="1:52" x14ac:dyDescent="0.2">
      <c r="A211" s="197">
        <v>4</v>
      </c>
      <c r="B211" s="141" t="s">
        <v>436</v>
      </c>
      <c r="C211" s="149" t="str">
        <f t="shared" si="45"/>
        <v>40</v>
      </c>
      <c r="D211" s="149" t="str">
        <f t="shared" si="46"/>
        <v>55</v>
      </c>
      <c r="E211" s="147" t="str">
        <f t="shared" si="47"/>
        <v>500</v>
      </c>
      <c r="F211" s="129" t="str">
        <f t="shared" si="48"/>
        <v>5100.06</v>
      </c>
      <c r="G211" s="141" t="s">
        <v>252</v>
      </c>
      <c r="H211" s="193">
        <f>IFERROR(VLOOKUP(B211,[5]rptBudgetaryBudgetCrossOrganiza!$A$2:$M$1097,4,FALSE),"0")</f>
        <v>0</v>
      </c>
      <c r="I211" s="193">
        <f>IFERROR(VLOOKUP(B211,[5]rptBudgetaryBudgetCrossOrganiza!$A$2:$M$1097,6,FALSE),"0")</f>
        <v>0</v>
      </c>
      <c r="J211" s="193"/>
      <c r="K211" s="193"/>
      <c r="L211" s="193"/>
      <c r="M211" s="193">
        <f>IFERROR(VLOOKUP(B211,[5]rptBudgetaryBudgetCrossOrganiza!$A$2:$M$1097,9,FALSE),"0")</f>
        <v>0</v>
      </c>
      <c r="N211" s="193">
        <v>0</v>
      </c>
      <c r="O211" s="193"/>
      <c r="Q211" s="169">
        <v>0</v>
      </c>
      <c r="R211" s="169">
        <v>0</v>
      </c>
      <c r="S211" s="169"/>
      <c r="T211" s="169"/>
      <c r="U211" s="169"/>
      <c r="V211" s="169">
        <v>0</v>
      </c>
      <c r="W211" s="194">
        <v>0</v>
      </c>
      <c r="X211" s="194"/>
      <c r="Z211" s="171">
        <v>0</v>
      </c>
      <c r="AA211" s="171">
        <v>0</v>
      </c>
      <c r="AB211" s="171"/>
      <c r="AC211" s="171"/>
      <c r="AD211" s="171"/>
      <c r="AE211" s="171">
        <v>0</v>
      </c>
      <c r="AF211" s="195">
        <v>0</v>
      </c>
      <c r="AG211" s="195"/>
      <c r="AI211" s="173">
        <f>IFERROR(VLOOKUP(B211,[3]rptBudgetaryBudgetCrossOrganiza!$A$1:$K$607,4,FALSE),"0")</f>
        <v>0</v>
      </c>
      <c r="AJ211" s="173">
        <f>IFERROR(VLOOKUP(B211,[3]rptBudgetaryBudgetCrossOrganiza!$A$1:$K$607,6,FALSE),"0")</f>
        <v>0</v>
      </c>
      <c r="AK211" s="196">
        <f t="shared" si="34"/>
        <v>0</v>
      </c>
      <c r="AL211" s="196">
        <f>IFERROR(VLOOKUP(B211,[4]rptBudgetaryBudgetCrossOrganiza!$A$10385:$O$11376,13,FALSE),"0")</f>
        <v>0</v>
      </c>
      <c r="AM211" s="196"/>
      <c r="AN211" s="196"/>
      <c r="AO211" s="196"/>
      <c r="AP211" s="196"/>
      <c r="AQ211" s="196"/>
      <c r="AS211" s="194"/>
      <c r="AT211" s="194"/>
      <c r="AU211" s="194"/>
      <c r="AV211" s="194"/>
      <c r="AW211" s="194"/>
      <c r="AX211" s="194"/>
      <c r="AY211" s="194"/>
      <c r="AZ211" s="194"/>
    </row>
    <row r="212" spans="1:52" x14ac:dyDescent="0.2">
      <c r="A212" s="197">
        <v>4</v>
      </c>
      <c r="B212" s="141" t="s">
        <v>437</v>
      </c>
      <c r="C212" s="149" t="str">
        <f t="shared" si="45"/>
        <v>40</v>
      </c>
      <c r="D212" s="149" t="str">
        <f t="shared" si="46"/>
        <v>55</v>
      </c>
      <c r="E212" s="147" t="str">
        <f t="shared" si="47"/>
        <v>500</v>
      </c>
      <c r="F212" s="129" t="str">
        <f t="shared" si="48"/>
        <v>5100.07</v>
      </c>
      <c r="G212" s="141" t="s">
        <v>254</v>
      </c>
      <c r="H212" s="193">
        <f>IFERROR(VLOOKUP(B212,[5]rptBudgetaryBudgetCrossOrganiza!$A$2:$M$1097,4,FALSE),"0")</f>
        <v>0</v>
      </c>
      <c r="I212" s="193">
        <f>IFERROR(VLOOKUP(B212,[5]rptBudgetaryBudgetCrossOrganiza!$A$2:$M$1097,6,FALSE),"0")</f>
        <v>0</v>
      </c>
      <c r="J212" s="193"/>
      <c r="K212" s="193"/>
      <c r="L212" s="193"/>
      <c r="M212" s="193">
        <f>IFERROR(VLOOKUP(B212,[5]rptBudgetaryBudgetCrossOrganiza!$A$2:$M$1097,9,FALSE),"0")</f>
        <v>0</v>
      </c>
      <c r="N212" s="193">
        <v>0</v>
      </c>
      <c r="O212" s="193"/>
      <c r="Q212" s="169">
        <v>0</v>
      </c>
      <c r="R212" s="169">
        <v>0</v>
      </c>
      <c r="S212" s="169"/>
      <c r="T212" s="169"/>
      <c r="U212" s="169"/>
      <c r="V212" s="169">
        <v>0</v>
      </c>
      <c r="W212" s="194">
        <v>0</v>
      </c>
      <c r="X212" s="194"/>
      <c r="Z212" s="171">
        <v>0</v>
      </c>
      <c r="AA212" s="171">
        <v>0</v>
      </c>
      <c r="AB212" s="171"/>
      <c r="AC212" s="171"/>
      <c r="AD212" s="171"/>
      <c r="AE212" s="171">
        <v>0</v>
      </c>
      <c r="AF212" s="195">
        <v>0</v>
      </c>
      <c r="AG212" s="195"/>
      <c r="AI212" s="173">
        <f>IFERROR(VLOOKUP(B212,[3]rptBudgetaryBudgetCrossOrganiza!$A$1:$K$607,4,FALSE),"0")</f>
        <v>0</v>
      </c>
      <c r="AJ212" s="173">
        <f>IFERROR(VLOOKUP(B212,[3]rptBudgetaryBudgetCrossOrganiza!$A$1:$K$607,6,FALSE),"0")</f>
        <v>0</v>
      </c>
      <c r="AK212" s="196">
        <f t="shared" si="34"/>
        <v>0</v>
      </c>
      <c r="AL212" s="196">
        <f>IFERROR(VLOOKUP(B212,[4]rptBudgetaryBudgetCrossOrganiza!$A$10385:$O$11376,13,FALSE),"0")</f>
        <v>0</v>
      </c>
      <c r="AM212" s="196"/>
      <c r="AN212" s="196"/>
      <c r="AO212" s="196"/>
      <c r="AP212" s="196"/>
      <c r="AQ212" s="196"/>
      <c r="AS212" s="194"/>
      <c r="AT212" s="194"/>
      <c r="AU212" s="194"/>
      <c r="AV212" s="194"/>
      <c r="AW212" s="194"/>
      <c r="AX212" s="194"/>
      <c r="AY212" s="194"/>
      <c r="AZ212" s="194"/>
    </row>
    <row r="213" spans="1:52" x14ac:dyDescent="0.2">
      <c r="A213" s="197">
        <v>4</v>
      </c>
      <c r="B213" s="141" t="s">
        <v>438</v>
      </c>
      <c r="C213" s="149" t="str">
        <f t="shared" si="45"/>
        <v>40</v>
      </c>
      <c r="D213" s="149" t="str">
        <f t="shared" si="46"/>
        <v>55</v>
      </c>
      <c r="E213" s="147" t="str">
        <f t="shared" si="47"/>
        <v>500</v>
      </c>
      <c r="F213" s="129" t="str">
        <f t="shared" si="48"/>
        <v>5100.08</v>
      </c>
      <c r="G213" s="141" t="s">
        <v>256</v>
      </c>
      <c r="H213" s="193">
        <f>IFERROR(VLOOKUP(B213,[5]rptBudgetaryBudgetCrossOrganiza!$A$2:$M$1097,4,FALSE),"0")</f>
        <v>0</v>
      </c>
      <c r="I213" s="193">
        <f>IFERROR(VLOOKUP(B213,[5]rptBudgetaryBudgetCrossOrganiza!$A$2:$M$1097,6,FALSE),"0")</f>
        <v>0</v>
      </c>
      <c r="J213" s="193"/>
      <c r="K213" s="193"/>
      <c r="L213" s="193"/>
      <c r="M213" s="193">
        <f>IFERROR(VLOOKUP(B213,[5]rptBudgetaryBudgetCrossOrganiza!$A$2:$M$1097,9,FALSE),"0")</f>
        <v>0</v>
      </c>
      <c r="N213" s="193">
        <v>0</v>
      </c>
      <c r="O213" s="193"/>
      <c r="Q213" s="169">
        <v>0</v>
      </c>
      <c r="R213" s="169">
        <v>0</v>
      </c>
      <c r="S213" s="169"/>
      <c r="T213" s="169"/>
      <c r="U213" s="169"/>
      <c r="V213" s="169">
        <v>0</v>
      </c>
      <c r="W213" s="194">
        <v>0</v>
      </c>
      <c r="X213" s="194"/>
      <c r="Z213" s="171">
        <v>0</v>
      </c>
      <c r="AA213" s="171">
        <v>0</v>
      </c>
      <c r="AB213" s="171"/>
      <c r="AC213" s="171"/>
      <c r="AD213" s="171"/>
      <c r="AE213" s="171">
        <v>0</v>
      </c>
      <c r="AF213" s="195">
        <v>0</v>
      </c>
      <c r="AG213" s="195"/>
      <c r="AI213" s="173">
        <f>IFERROR(VLOOKUP(B213,[3]rptBudgetaryBudgetCrossOrganiza!$A$1:$K$607,4,FALSE),"0")</f>
        <v>0</v>
      </c>
      <c r="AJ213" s="173">
        <f>IFERROR(VLOOKUP(B213,[3]rptBudgetaryBudgetCrossOrganiza!$A$1:$K$607,6,FALSE),"0")</f>
        <v>0</v>
      </c>
      <c r="AK213" s="196">
        <f t="shared" si="34"/>
        <v>0</v>
      </c>
      <c r="AL213" s="196">
        <f>IFERROR(VLOOKUP(B213,[4]rptBudgetaryBudgetCrossOrganiza!$A$10385:$O$11376,13,FALSE),"0")</f>
        <v>0</v>
      </c>
      <c r="AM213" s="196"/>
      <c r="AN213" s="196"/>
      <c r="AO213" s="196"/>
      <c r="AP213" s="196"/>
      <c r="AQ213" s="196"/>
      <c r="AS213" s="194"/>
      <c r="AT213" s="194"/>
      <c r="AU213" s="194"/>
      <c r="AV213" s="194"/>
      <c r="AW213" s="194"/>
      <c r="AX213" s="194"/>
      <c r="AY213" s="194"/>
      <c r="AZ213" s="194"/>
    </row>
    <row r="214" spans="1:52" x14ac:dyDescent="0.2">
      <c r="A214" s="197">
        <v>4</v>
      </c>
      <c r="B214" s="141" t="s">
        <v>439</v>
      </c>
      <c r="C214" s="149" t="str">
        <f t="shared" si="45"/>
        <v>40</v>
      </c>
      <c r="D214" s="149" t="str">
        <f t="shared" si="46"/>
        <v>55</v>
      </c>
      <c r="E214" s="147" t="str">
        <f t="shared" si="47"/>
        <v>500</v>
      </c>
      <c r="F214" s="129" t="str">
        <f t="shared" si="48"/>
        <v>5100.09</v>
      </c>
      <c r="G214" s="141" t="s">
        <v>258</v>
      </c>
      <c r="H214" s="193">
        <f>IFERROR(VLOOKUP(B214,[5]rptBudgetaryBudgetCrossOrganiza!$A$2:$M$1097,4,FALSE),"0")</f>
        <v>0</v>
      </c>
      <c r="I214" s="193">
        <f>IFERROR(VLOOKUP(B214,[5]rptBudgetaryBudgetCrossOrganiza!$A$2:$M$1097,6,FALSE),"0")</f>
        <v>0</v>
      </c>
      <c r="J214" s="193"/>
      <c r="K214" s="193"/>
      <c r="L214" s="193"/>
      <c r="M214" s="193">
        <f>IFERROR(VLOOKUP(B214,[5]rptBudgetaryBudgetCrossOrganiza!$A$2:$M$1097,9,FALSE),"0")</f>
        <v>0</v>
      </c>
      <c r="N214" s="193">
        <v>0</v>
      </c>
      <c r="O214" s="193"/>
      <c r="Q214" s="169">
        <v>0</v>
      </c>
      <c r="R214" s="169">
        <v>0</v>
      </c>
      <c r="S214" s="169"/>
      <c r="T214" s="169"/>
      <c r="U214" s="169"/>
      <c r="V214" s="169">
        <v>0</v>
      </c>
      <c r="W214" s="194">
        <v>0</v>
      </c>
      <c r="X214" s="194"/>
      <c r="Z214" s="171">
        <v>0</v>
      </c>
      <c r="AA214" s="171">
        <v>0</v>
      </c>
      <c r="AB214" s="171"/>
      <c r="AC214" s="171"/>
      <c r="AD214" s="171"/>
      <c r="AE214" s="171">
        <v>0</v>
      </c>
      <c r="AF214" s="195">
        <v>0</v>
      </c>
      <c r="AG214" s="195"/>
      <c r="AI214" s="173">
        <f>IFERROR(VLOOKUP(B214,[3]rptBudgetaryBudgetCrossOrganiza!$A$1:$K$607,4,FALSE),"0")</f>
        <v>0</v>
      </c>
      <c r="AJ214" s="173">
        <f>IFERROR(VLOOKUP(B214,[3]rptBudgetaryBudgetCrossOrganiza!$A$1:$K$607,6,FALSE),"0")</f>
        <v>0</v>
      </c>
      <c r="AK214" s="196">
        <f t="shared" ref="AK214:AK277" si="49">AJ214</f>
        <v>0</v>
      </c>
      <c r="AL214" s="196">
        <f>IFERROR(VLOOKUP(B214,[4]rptBudgetaryBudgetCrossOrganiza!$A$10385:$O$11376,13,FALSE),"0")</f>
        <v>0</v>
      </c>
      <c r="AM214" s="196"/>
      <c r="AN214" s="196"/>
      <c r="AO214" s="196"/>
      <c r="AP214" s="196"/>
      <c r="AQ214" s="196"/>
      <c r="AS214" s="194"/>
      <c r="AT214" s="194"/>
      <c r="AU214" s="194"/>
      <c r="AV214" s="194"/>
      <c r="AW214" s="194"/>
      <c r="AX214" s="194"/>
      <c r="AY214" s="194"/>
      <c r="AZ214" s="194"/>
    </row>
    <row r="215" spans="1:52" x14ac:dyDescent="0.2">
      <c r="A215" s="197">
        <v>4</v>
      </c>
      <c r="B215" s="141" t="s">
        <v>440</v>
      </c>
      <c r="C215" s="149" t="str">
        <f t="shared" si="45"/>
        <v>40</v>
      </c>
      <c r="D215" s="149" t="str">
        <f t="shared" si="46"/>
        <v>55</v>
      </c>
      <c r="E215" s="147" t="str">
        <f t="shared" si="47"/>
        <v>500</v>
      </c>
      <c r="F215" s="129" t="str">
        <f t="shared" si="48"/>
        <v>5100.10</v>
      </c>
      <c r="G215" s="141" t="s">
        <v>260</v>
      </c>
      <c r="H215" s="193">
        <f>IFERROR(VLOOKUP(B215,[5]rptBudgetaryBudgetCrossOrganiza!$A$2:$M$1097,4,FALSE),"0")</f>
        <v>0</v>
      </c>
      <c r="I215" s="193">
        <f>IFERROR(VLOOKUP(B215,[5]rptBudgetaryBudgetCrossOrganiza!$A$2:$M$1097,6,FALSE),"0")</f>
        <v>0</v>
      </c>
      <c r="J215" s="193"/>
      <c r="K215" s="193"/>
      <c r="L215" s="193"/>
      <c r="M215" s="193">
        <f>IFERROR(VLOOKUP(B215,[5]rptBudgetaryBudgetCrossOrganiza!$A$2:$M$1097,9,FALSE),"0")</f>
        <v>0</v>
      </c>
      <c r="N215" s="193">
        <v>0</v>
      </c>
      <c r="O215" s="193"/>
      <c r="Q215" s="169">
        <v>0</v>
      </c>
      <c r="R215" s="169">
        <v>0</v>
      </c>
      <c r="S215" s="169"/>
      <c r="T215" s="169"/>
      <c r="U215" s="169"/>
      <c r="V215" s="169">
        <v>0</v>
      </c>
      <c r="W215" s="194">
        <v>0</v>
      </c>
      <c r="X215" s="194"/>
      <c r="Z215" s="171">
        <v>0</v>
      </c>
      <c r="AA215" s="171">
        <v>0</v>
      </c>
      <c r="AB215" s="171"/>
      <c r="AC215" s="171"/>
      <c r="AD215" s="171"/>
      <c r="AE215" s="171">
        <v>0</v>
      </c>
      <c r="AF215" s="195">
        <v>0</v>
      </c>
      <c r="AG215" s="195"/>
      <c r="AI215" s="173">
        <f>IFERROR(VLOOKUP(B215,[3]rptBudgetaryBudgetCrossOrganiza!$A$1:$K$607,4,FALSE),"0")</f>
        <v>0</v>
      </c>
      <c r="AJ215" s="173">
        <f>IFERROR(VLOOKUP(B215,[3]rptBudgetaryBudgetCrossOrganiza!$A$1:$K$607,6,FALSE),"0")</f>
        <v>0</v>
      </c>
      <c r="AK215" s="196">
        <f t="shared" si="49"/>
        <v>0</v>
      </c>
      <c r="AL215" s="196">
        <f>IFERROR(VLOOKUP(B215,[4]rptBudgetaryBudgetCrossOrganiza!$A$10385:$O$11376,13,FALSE),"0")</f>
        <v>0</v>
      </c>
      <c r="AM215" s="196"/>
      <c r="AN215" s="196"/>
      <c r="AO215" s="196"/>
      <c r="AP215" s="196"/>
      <c r="AQ215" s="196"/>
      <c r="AS215" s="194"/>
      <c r="AT215" s="194"/>
      <c r="AU215" s="194"/>
      <c r="AV215" s="194"/>
      <c r="AW215" s="194"/>
      <c r="AX215" s="194"/>
      <c r="AY215" s="194"/>
      <c r="AZ215" s="194"/>
    </row>
    <row r="216" spans="1:52" x14ac:dyDescent="0.2">
      <c r="A216" s="197">
        <v>4</v>
      </c>
      <c r="B216" s="141" t="s">
        <v>441</v>
      </c>
      <c r="C216" s="149" t="str">
        <f t="shared" si="45"/>
        <v>40</v>
      </c>
      <c r="D216" s="149" t="str">
        <f t="shared" si="46"/>
        <v>55</v>
      </c>
      <c r="E216" s="147" t="str">
        <f t="shared" si="47"/>
        <v>500</v>
      </c>
      <c r="F216" s="129" t="str">
        <f t="shared" si="48"/>
        <v>5100.11</v>
      </c>
      <c r="G216" s="141" t="s">
        <v>262</v>
      </c>
      <c r="H216" s="193">
        <f>IFERROR(VLOOKUP(B216,[5]rptBudgetaryBudgetCrossOrganiza!$A$2:$M$1097,4,FALSE),"0")</f>
        <v>0</v>
      </c>
      <c r="I216" s="193">
        <f>IFERROR(VLOOKUP(B216,[5]rptBudgetaryBudgetCrossOrganiza!$A$2:$M$1097,6,FALSE),"0")</f>
        <v>0</v>
      </c>
      <c r="J216" s="193"/>
      <c r="K216" s="193"/>
      <c r="L216" s="193"/>
      <c r="M216" s="193">
        <f>IFERROR(VLOOKUP(B216,[5]rptBudgetaryBudgetCrossOrganiza!$A$2:$M$1097,9,FALSE),"0")</f>
        <v>0</v>
      </c>
      <c r="N216" s="193">
        <v>0</v>
      </c>
      <c r="O216" s="193"/>
      <c r="Q216" s="169">
        <v>0</v>
      </c>
      <c r="R216" s="169">
        <v>0</v>
      </c>
      <c r="S216" s="169"/>
      <c r="T216" s="169"/>
      <c r="U216" s="169"/>
      <c r="V216" s="169">
        <v>0</v>
      </c>
      <c r="W216" s="194">
        <v>0</v>
      </c>
      <c r="X216" s="194"/>
      <c r="Z216" s="171">
        <v>0</v>
      </c>
      <c r="AA216" s="171">
        <v>0</v>
      </c>
      <c r="AB216" s="171"/>
      <c r="AC216" s="171"/>
      <c r="AD216" s="171"/>
      <c r="AE216" s="171">
        <v>0</v>
      </c>
      <c r="AF216" s="195">
        <v>0</v>
      </c>
      <c r="AG216" s="195"/>
      <c r="AI216" s="173">
        <f>IFERROR(VLOOKUP(B216,[3]rptBudgetaryBudgetCrossOrganiza!$A$1:$K$607,4,FALSE),"0")</f>
        <v>0</v>
      </c>
      <c r="AJ216" s="173">
        <f>IFERROR(VLOOKUP(B216,[3]rptBudgetaryBudgetCrossOrganiza!$A$1:$K$607,6,FALSE),"0")</f>
        <v>0</v>
      </c>
      <c r="AK216" s="196">
        <f t="shared" si="49"/>
        <v>0</v>
      </c>
      <c r="AL216" s="196">
        <f>IFERROR(VLOOKUP(B216,[4]rptBudgetaryBudgetCrossOrganiza!$A$10385:$O$11376,13,FALSE),"0")</f>
        <v>0</v>
      </c>
      <c r="AM216" s="196"/>
      <c r="AN216" s="196"/>
      <c r="AO216" s="196"/>
      <c r="AP216" s="196"/>
      <c r="AQ216" s="196"/>
      <c r="AS216" s="194"/>
      <c r="AT216" s="194"/>
      <c r="AU216" s="194"/>
      <c r="AV216" s="194"/>
      <c r="AW216" s="194"/>
      <c r="AX216" s="194"/>
      <c r="AY216" s="194"/>
      <c r="AZ216" s="194"/>
    </row>
    <row r="217" spans="1:52" x14ac:dyDescent="0.2">
      <c r="A217" s="197">
        <v>4</v>
      </c>
      <c r="B217" s="141" t="s">
        <v>442</v>
      </c>
      <c r="C217" s="149" t="str">
        <f t="shared" si="45"/>
        <v>40</v>
      </c>
      <c r="D217" s="149" t="str">
        <f t="shared" si="46"/>
        <v>55</v>
      </c>
      <c r="E217" s="147" t="str">
        <f t="shared" si="47"/>
        <v>500</v>
      </c>
      <c r="F217" s="129" t="str">
        <f t="shared" si="48"/>
        <v>5100.12</v>
      </c>
      <c r="G217" s="141" t="s">
        <v>264</v>
      </c>
      <c r="H217" s="193">
        <f>IFERROR(VLOOKUP(B217,[5]rptBudgetaryBudgetCrossOrganiza!$A$2:$M$1097,4,FALSE),"0")</f>
        <v>0</v>
      </c>
      <c r="I217" s="193">
        <f>IFERROR(VLOOKUP(B217,[5]rptBudgetaryBudgetCrossOrganiza!$A$2:$M$1097,6,FALSE),"0")</f>
        <v>0</v>
      </c>
      <c r="J217" s="193"/>
      <c r="K217" s="193"/>
      <c r="L217" s="193"/>
      <c r="M217" s="193">
        <f>IFERROR(VLOOKUP(B217,[5]rptBudgetaryBudgetCrossOrganiza!$A$2:$M$1097,9,FALSE),"0")</f>
        <v>0</v>
      </c>
      <c r="N217" s="193">
        <v>0</v>
      </c>
      <c r="O217" s="193"/>
      <c r="Q217" s="169">
        <v>0</v>
      </c>
      <c r="R217" s="169">
        <v>0</v>
      </c>
      <c r="S217" s="169"/>
      <c r="T217" s="169"/>
      <c r="U217" s="169"/>
      <c r="V217" s="169">
        <v>0</v>
      </c>
      <c r="W217" s="194">
        <v>0</v>
      </c>
      <c r="X217" s="194"/>
      <c r="Z217" s="171">
        <v>0</v>
      </c>
      <c r="AA217" s="171">
        <v>0</v>
      </c>
      <c r="AB217" s="171"/>
      <c r="AC217" s="171"/>
      <c r="AD217" s="171"/>
      <c r="AE217" s="171">
        <v>0</v>
      </c>
      <c r="AF217" s="195">
        <v>0</v>
      </c>
      <c r="AG217" s="195"/>
      <c r="AI217" s="173">
        <f>IFERROR(VLOOKUP(B217,[3]rptBudgetaryBudgetCrossOrganiza!$A$1:$K$607,4,FALSE),"0")</f>
        <v>0</v>
      </c>
      <c r="AJ217" s="173">
        <f>IFERROR(VLOOKUP(B217,[3]rptBudgetaryBudgetCrossOrganiza!$A$1:$K$607,6,FALSE),"0")</f>
        <v>0</v>
      </c>
      <c r="AK217" s="196">
        <f t="shared" si="49"/>
        <v>0</v>
      </c>
      <c r="AL217" s="196">
        <f>IFERROR(VLOOKUP(B217,[4]rptBudgetaryBudgetCrossOrganiza!$A$10385:$O$11376,13,FALSE),"0")</f>
        <v>0</v>
      </c>
      <c r="AM217" s="196"/>
      <c r="AN217" s="196"/>
      <c r="AO217" s="196"/>
      <c r="AP217" s="196"/>
      <c r="AQ217" s="196"/>
      <c r="AS217" s="194"/>
      <c r="AT217" s="194"/>
      <c r="AU217" s="194"/>
      <c r="AV217" s="194"/>
      <c r="AW217" s="194"/>
      <c r="AX217" s="194"/>
      <c r="AY217" s="194"/>
      <c r="AZ217" s="194"/>
    </row>
    <row r="218" spans="1:52" x14ac:dyDescent="0.2">
      <c r="A218" s="197">
        <v>4</v>
      </c>
      <c r="B218" s="141" t="s">
        <v>443</v>
      </c>
      <c r="C218" s="149" t="str">
        <f t="shared" si="45"/>
        <v>40</v>
      </c>
      <c r="D218" s="149" t="str">
        <f t="shared" si="46"/>
        <v>55</v>
      </c>
      <c r="E218" s="147" t="str">
        <f t="shared" si="47"/>
        <v>500</v>
      </c>
      <c r="F218" s="129" t="str">
        <f t="shared" si="48"/>
        <v>5100.13</v>
      </c>
      <c r="G218" s="141" t="s">
        <v>266</v>
      </c>
      <c r="H218" s="193">
        <f>IFERROR(VLOOKUP(B218,[5]rptBudgetaryBudgetCrossOrganiza!$A$2:$M$1097,4,FALSE),"0")</f>
        <v>0</v>
      </c>
      <c r="I218" s="193">
        <f>IFERROR(VLOOKUP(B218,[5]rptBudgetaryBudgetCrossOrganiza!$A$2:$M$1097,6,FALSE),"0")</f>
        <v>0</v>
      </c>
      <c r="J218" s="193"/>
      <c r="K218" s="193"/>
      <c r="L218" s="193"/>
      <c r="M218" s="193">
        <f>IFERROR(VLOOKUP(B218,[5]rptBudgetaryBudgetCrossOrganiza!$A$2:$M$1097,9,FALSE),"0")</f>
        <v>0</v>
      </c>
      <c r="N218" s="193">
        <v>0</v>
      </c>
      <c r="O218" s="193"/>
      <c r="Q218" s="169">
        <v>0</v>
      </c>
      <c r="R218" s="169">
        <v>0</v>
      </c>
      <c r="S218" s="169"/>
      <c r="T218" s="169"/>
      <c r="U218" s="169"/>
      <c r="V218" s="169">
        <v>0</v>
      </c>
      <c r="W218" s="194">
        <v>0</v>
      </c>
      <c r="X218" s="194"/>
      <c r="Z218" s="171">
        <v>0</v>
      </c>
      <c r="AA218" s="171">
        <v>0</v>
      </c>
      <c r="AB218" s="171"/>
      <c r="AC218" s="171"/>
      <c r="AD218" s="171"/>
      <c r="AE218" s="171">
        <v>0</v>
      </c>
      <c r="AF218" s="195">
        <v>0</v>
      </c>
      <c r="AG218" s="195"/>
      <c r="AI218" s="173">
        <f>IFERROR(VLOOKUP(B218,[3]rptBudgetaryBudgetCrossOrganiza!$A$1:$K$607,4,FALSE),"0")</f>
        <v>0</v>
      </c>
      <c r="AJ218" s="173">
        <f>IFERROR(VLOOKUP(B218,[3]rptBudgetaryBudgetCrossOrganiza!$A$1:$K$607,6,FALSE),"0")</f>
        <v>0</v>
      </c>
      <c r="AK218" s="196">
        <f t="shared" si="49"/>
        <v>0</v>
      </c>
      <c r="AL218" s="196">
        <f>IFERROR(VLOOKUP(B218,[4]rptBudgetaryBudgetCrossOrganiza!$A$10385:$O$11376,13,FALSE),"0")</f>
        <v>0</v>
      </c>
      <c r="AM218" s="196"/>
      <c r="AN218" s="196"/>
      <c r="AO218" s="196"/>
      <c r="AP218" s="196"/>
      <c r="AQ218" s="196"/>
      <c r="AS218" s="194"/>
      <c r="AT218" s="194"/>
      <c r="AU218" s="194"/>
      <c r="AV218" s="194"/>
      <c r="AW218" s="194"/>
      <c r="AX218" s="194"/>
      <c r="AY218" s="194"/>
      <c r="AZ218" s="194"/>
    </row>
    <row r="219" spans="1:52" x14ac:dyDescent="0.2">
      <c r="A219" s="197">
        <v>4</v>
      </c>
      <c r="B219" s="141" t="s">
        <v>444</v>
      </c>
      <c r="C219" s="149" t="str">
        <f t="shared" si="45"/>
        <v>40</v>
      </c>
      <c r="D219" s="149" t="str">
        <f t="shared" si="46"/>
        <v>55</v>
      </c>
      <c r="E219" s="147" t="str">
        <f t="shared" si="47"/>
        <v>500</v>
      </c>
      <c r="F219" s="129" t="str">
        <f t="shared" si="48"/>
        <v>5100.14</v>
      </c>
      <c r="G219" s="141" t="s">
        <v>268</v>
      </c>
      <c r="H219" s="193">
        <f>IFERROR(VLOOKUP(B219,[5]rptBudgetaryBudgetCrossOrganiza!$A$2:$M$1097,4,FALSE),"0")</f>
        <v>0</v>
      </c>
      <c r="I219" s="193">
        <f>IFERROR(VLOOKUP(B219,[5]rptBudgetaryBudgetCrossOrganiza!$A$2:$M$1097,6,FALSE),"0")</f>
        <v>0</v>
      </c>
      <c r="J219" s="193"/>
      <c r="K219" s="193"/>
      <c r="L219" s="193"/>
      <c r="M219" s="193">
        <f>IFERROR(VLOOKUP(B219,[5]rptBudgetaryBudgetCrossOrganiza!$A$2:$M$1097,9,FALSE),"0")</f>
        <v>0</v>
      </c>
      <c r="N219" s="193">
        <v>0</v>
      </c>
      <c r="O219" s="193"/>
      <c r="Q219" s="169">
        <v>0</v>
      </c>
      <c r="R219" s="169">
        <v>0</v>
      </c>
      <c r="S219" s="169"/>
      <c r="T219" s="169"/>
      <c r="U219" s="169"/>
      <c r="V219" s="169">
        <v>0</v>
      </c>
      <c r="W219" s="194">
        <v>0</v>
      </c>
      <c r="X219" s="194"/>
      <c r="Z219" s="171">
        <v>0</v>
      </c>
      <c r="AA219" s="171">
        <v>0</v>
      </c>
      <c r="AB219" s="171"/>
      <c r="AC219" s="171"/>
      <c r="AD219" s="171"/>
      <c r="AE219" s="171">
        <v>0</v>
      </c>
      <c r="AF219" s="195">
        <v>0</v>
      </c>
      <c r="AG219" s="195"/>
      <c r="AI219" s="173">
        <f>IFERROR(VLOOKUP(B219,[3]rptBudgetaryBudgetCrossOrganiza!$A$1:$K$607,4,FALSE),"0")</f>
        <v>0</v>
      </c>
      <c r="AJ219" s="173">
        <f>IFERROR(VLOOKUP(B219,[3]rptBudgetaryBudgetCrossOrganiza!$A$1:$K$607,6,FALSE),"0")</f>
        <v>0</v>
      </c>
      <c r="AK219" s="196">
        <f t="shared" si="49"/>
        <v>0</v>
      </c>
      <c r="AL219" s="196">
        <f>IFERROR(VLOOKUP(B219,[4]rptBudgetaryBudgetCrossOrganiza!$A$10385:$O$11376,13,FALSE),"0")</f>
        <v>0</v>
      </c>
      <c r="AM219" s="196"/>
      <c r="AN219" s="196"/>
      <c r="AO219" s="196"/>
      <c r="AP219" s="196"/>
      <c r="AQ219" s="196"/>
      <c r="AS219" s="194"/>
      <c r="AT219" s="194"/>
      <c r="AU219" s="194"/>
      <c r="AV219" s="194"/>
      <c r="AW219" s="194"/>
      <c r="AX219" s="194"/>
      <c r="AY219" s="194"/>
      <c r="AZ219" s="194"/>
    </row>
    <row r="220" spans="1:52" x14ac:dyDescent="0.2">
      <c r="A220" s="197">
        <v>4</v>
      </c>
      <c r="B220" s="141" t="s">
        <v>445</v>
      </c>
      <c r="C220" s="149" t="str">
        <f t="shared" si="45"/>
        <v>40</v>
      </c>
      <c r="D220" s="149" t="str">
        <f t="shared" si="46"/>
        <v>55</v>
      </c>
      <c r="E220" s="147" t="str">
        <f t="shared" si="47"/>
        <v>500</v>
      </c>
      <c r="F220" s="129" t="str">
        <f t="shared" si="48"/>
        <v>5100.15</v>
      </c>
      <c r="G220" s="141" t="s">
        <v>270</v>
      </c>
      <c r="H220" s="193">
        <f>IFERROR(VLOOKUP(B220,[5]rptBudgetaryBudgetCrossOrganiza!$A$2:$M$1097,4,FALSE),"0")</f>
        <v>0</v>
      </c>
      <c r="I220" s="193">
        <f>IFERROR(VLOOKUP(B220,[5]rptBudgetaryBudgetCrossOrganiza!$A$2:$M$1097,6,FALSE),"0")</f>
        <v>0</v>
      </c>
      <c r="J220" s="193"/>
      <c r="K220" s="193"/>
      <c r="L220" s="193"/>
      <c r="M220" s="193">
        <f>IFERROR(VLOOKUP(B220,[5]rptBudgetaryBudgetCrossOrganiza!$A$2:$M$1097,9,FALSE),"0")</f>
        <v>0</v>
      </c>
      <c r="N220" s="193">
        <v>0</v>
      </c>
      <c r="O220" s="193"/>
      <c r="Q220" s="169">
        <v>0</v>
      </c>
      <c r="R220" s="169">
        <v>0</v>
      </c>
      <c r="S220" s="169"/>
      <c r="T220" s="169"/>
      <c r="U220" s="169"/>
      <c r="V220" s="169">
        <v>0</v>
      </c>
      <c r="W220" s="194">
        <v>0</v>
      </c>
      <c r="X220" s="194"/>
      <c r="Z220" s="171">
        <v>0</v>
      </c>
      <c r="AA220" s="171">
        <v>0</v>
      </c>
      <c r="AB220" s="171"/>
      <c r="AC220" s="171"/>
      <c r="AD220" s="171"/>
      <c r="AE220" s="171">
        <v>0</v>
      </c>
      <c r="AF220" s="195">
        <v>0</v>
      </c>
      <c r="AG220" s="195"/>
      <c r="AI220" s="173">
        <f>IFERROR(VLOOKUP(B220,[3]rptBudgetaryBudgetCrossOrganiza!$A$1:$K$607,4,FALSE),"0")</f>
        <v>0</v>
      </c>
      <c r="AJ220" s="173">
        <f>IFERROR(VLOOKUP(B220,[3]rptBudgetaryBudgetCrossOrganiza!$A$1:$K$607,6,FALSE),"0")</f>
        <v>0</v>
      </c>
      <c r="AK220" s="196">
        <f t="shared" si="49"/>
        <v>0</v>
      </c>
      <c r="AL220" s="196">
        <f>IFERROR(VLOOKUP(B220,[4]rptBudgetaryBudgetCrossOrganiza!$A$10385:$O$11376,13,FALSE),"0")</f>
        <v>0</v>
      </c>
      <c r="AM220" s="196"/>
      <c r="AN220" s="196"/>
      <c r="AO220" s="196"/>
      <c r="AP220" s="196"/>
      <c r="AQ220" s="196"/>
      <c r="AS220" s="194"/>
      <c r="AT220" s="194"/>
      <c r="AU220" s="194"/>
      <c r="AV220" s="194"/>
      <c r="AW220" s="194"/>
      <c r="AX220" s="194"/>
      <c r="AY220" s="194"/>
      <c r="AZ220" s="194"/>
    </row>
    <row r="221" spans="1:52" x14ac:dyDescent="0.2">
      <c r="A221" s="197">
        <v>4</v>
      </c>
      <c r="B221" s="141" t="s">
        <v>446</v>
      </c>
      <c r="C221" s="149" t="str">
        <f t="shared" si="45"/>
        <v>40</v>
      </c>
      <c r="D221" s="149" t="str">
        <f t="shared" si="46"/>
        <v>55</v>
      </c>
      <c r="E221" s="147" t="str">
        <f t="shared" si="47"/>
        <v>500</v>
      </c>
      <c r="F221" s="129" t="str">
        <f t="shared" si="48"/>
        <v>5100.16</v>
      </c>
      <c r="G221" s="141" t="s">
        <v>272</v>
      </c>
      <c r="H221" s="193">
        <f>IFERROR(VLOOKUP(B221,[5]rptBudgetaryBudgetCrossOrganiza!$A$2:$M$1097,4,FALSE),"0")</f>
        <v>0</v>
      </c>
      <c r="I221" s="193">
        <f>IFERROR(VLOOKUP(B221,[5]rptBudgetaryBudgetCrossOrganiza!$A$2:$M$1097,6,FALSE),"0")</f>
        <v>0</v>
      </c>
      <c r="J221" s="193"/>
      <c r="K221" s="193"/>
      <c r="L221" s="193"/>
      <c r="M221" s="193">
        <f>IFERROR(VLOOKUP(B221,[5]rptBudgetaryBudgetCrossOrganiza!$A$2:$M$1097,9,FALSE),"0")</f>
        <v>0</v>
      </c>
      <c r="N221" s="193">
        <v>0</v>
      </c>
      <c r="O221" s="193"/>
      <c r="Q221" s="169">
        <v>0</v>
      </c>
      <c r="R221" s="169">
        <v>0</v>
      </c>
      <c r="S221" s="169"/>
      <c r="T221" s="169"/>
      <c r="U221" s="169"/>
      <c r="V221" s="169">
        <v>0</v>
      </c>
      <c r="W221" s="194">
        <v>0</v>
      </c>
      <c r="X221" s="194"/>
      <c r="Z221" s="171">
        <v>0</v>
      </c>
      <c r="AA221" s="171">
        <v>0</v>
      </c>
      <c r="AB221" s="171"/>
      <c r="AC221" s="171"/>
      <c r="AD221" s="171"/>
      <c r="AE221" s="171">
        <v>0</v>
      </c>
      <c r="AF221" s="195">
        <v>0</v>
      </c>
      <c r="AG221" s="195"/>
      <c r="AI221" s="173">
        <f>IFERROR(VLOOKUP(B221,[3]rptBudgetaryBudgetCrossOrganiza!$A$1:$K$607,4,FALSE),"0")</f>
        <v>0</v>
      </c>
      <c r="AJ221" s="173">
        <f>IFERROR(VLOOKUP(B221,[3]rptBudgetaryBudgetCrossOrganiza!$A$1:$K$607,6,FALSE),"0")</f>
        <v>0</v>
      </c>
      <c r="AK221" s="196">
        <f t="shared" si="49"/>
        <v>0</v>
      </c>
      <c r="AL221" s="196">
        <f>IFERROR(VLOOKUP(B221,[4]rptBudgetaryBudgetCrossOrganiza!$A$10385:$O$11376,13,FALSE),"0")</f>
        <v>0</v>
      </c>
      <c r="AM221" s="196"/>
      <c r="AN221" s="196"/>
      <c r="AO221" s="196"/>
      <c r="AP221" s="196"/>
      <c r="AQ221" s="196"/>
      <c r="AS221" s="194"/>
      <c r="AT221" s="194"/>
      <c r="AU221" s="194"/>
      <c r="AV221" s="194"/>
      <c r="AW221" s="194"/>
      <c r="AX221" s="194"/>
      <c r="AY221" s="194"/>
      <c r="AZ221" s="194"/>
    </row>
    <row r="222" spans="1:52" x14ac:dyDescent="0.2">
      <c r="A222" s="197">
        <v>4</v>
      </c>
      <c r="B222" s="141" t="s">
        <v>447</v>
      </c>
      <c r="C222" s="149" t="str">
        <f t="shared" si="45"/>
        <v>40</v>
      </c>
      <c r="D222" s="149" t="str">
        <f t="shared" si="46"/>
        <v>55</v>
      </c>
      <c r="E222" s="147" t="str">
        <f t="shared" si="47"/>
        <v>500</v>
      </c>
      <c r="F222" s="129" t="str">
        <f t="shared" si="48"/>
        <v>5100.17</v>
      </c>
      <c r="G222" s="141" t="s">
        <v>274</v>
      </c>
      <c r="H222" s="193">
        <f>IFERROR(VLOOKUP(B222,[5]rptBudgetaryBudgetCrossOrganiza!$A$2:$M$1097,4,FALSE),"0")</f>
        <v>0</v>
      </c>
      <c r="I222" s="193">
        <f>IFERROR(VLOOKUP(B222,[5]rptBudgetaryBudgetCrossOrganiza!$A$2:$M$1097,6,FALSE),"0")</f>
        <v>0</v>
      </c>
      <c r="J222" s="193"/>
      <c r="K222" s="193"/>
      <c r="L222" s="193"/>
      <c r="M222" s="193">
        <f>IFERROR(VLOOKUP(B222,[5]rptBudgetaryBudgetCrossOrganiza!$A$2:$M$1097,9,FALSE),"0")</f>
        <v>0</v>
      </c>
      <c r="N222" s="193">
        <v>0</v>
      </c>
      <c r="O222" s="193"/>
      <c r="Q222" s="169">
        <v>0</v>
      </c>
      <c r="R222" s="169">
        <v>0</v>
      </c>
      <c r="S222" s="169"/>
      <c r="T222" s="169"/>
      <c r="U222" s="169"/>
      <c r="V222" s="169">
        <v>0</v>
      </c>
      <c r="W222" s="194">
        <v>0</v>
      </c>
      <c r="X222" s="194"/>
      <c r="Z222" s="171">
        <v>0</v>
      </c>
      <c r="AA222" s="171">
        <v>0</v>
      </c>
      <c r="AB222" s="171"/>
      <c r="AC222" s="171"/>
      <c r="AD222" s="171"/>
      <c r="AE222" s="171">
        <v>0</v>
      </c>
      <c r="AF222" s="195">
        <v>0</v>
      </c>
      <c r="AG222" s="195"/>
      <c r="AI222" s="173">
        <f>IFERROR(VLOOKUP(B222,[3]rptBudgetaryBudgetCrossOrganiza!$A$1:$K$607,4,FALSE),"0")</f>
        <v>0</v>
      </c>
      <c r="AJ222" s="173">
        <f>IFERROR(VLOOKUP(B222,[3]rptBudgetaryBudgetCrossOrganiza!$A$1:$K$607,6,FALSE),"0")</f>
        <v>0</v>
      </c>
      <c r="AK222" s="196">
        <f t="shared" si="49"/>
        <v>0</v>
      </c>
      <c r="AL222" s="196">
        <f>IFERROR(VLOOKUP(B222,[4]rptBudgetaryBudgetCrossOrganiza!$A$10385:$O$11376,13,FALSE),"0")</f>
        <v>0</v>
      </c>
      <c r="AM222" s="196"/>
      <c r="AN222" s="196"/>
      <c r="AO222" s="196"/>
      <c r="AP222" s="196"/>
      <c r="AQ222" s="196"/>
      <c r="AS222" s="194"/>
      <c r="AT222" s="194"/>
      <c r="AU222" s="194"/>
      <c r="AV222" s="194"/>
      <c r="AW222" s="194"/>
      <c r="AX222" s="194"/>
      <c r="AY222" s="194"/>
      <c r="AZ222" s="194"/>
    </row>
    <row r="223" spans="1:52" x14ac:dyDescent="0.2">
      <c r="A223" s="197">
        <v>9</v>
      </c>
      <c r="B223" s="141" t="s">
        <v>448</v>
      </c>
      <c r="C223" s="149" t="str">
        <f t="shared" si="45"/>
        <v>40</v>
      </c>
      <c r="D223" s="149" t="str">
        <f t="shared" si="46"/>
        <v>55</v>
      </c>
      <c r="E223" s="147" t="str">
        <f t="shared" si="47"/>
        <v>500</v>
      </c>
      <c r="F223" s="129" t="str">
        <f t="shared" si="48"/>
        <v>6400.01</v>
      </c>
      <c r="G223" s="141" t="s">
        <v>449</v>
      </c>
      <c r="H223" s="193">
        <f>IFERROR(VLOOKUP(B223,[5]rptBudgetaryBudgetCrossOrganiza!$A$2:$M$1097,4,FALSE),"0")</f>
        <v>1800</v>
      </c>
      <c r="I223" s="193">
        <f>IFERROR(VLOOKUP(B223,[5]rptBudgetaryBudgetCrossOrganiza!$A$2:$M$1097,6,FALSE),"0")</f>
        <v>1800</v>
      </c>
      <c r="J223" s="193"/>
      <c r="K223" s="193"/>
      <c r="L223" s="193"/>
      <c r="M223" s="193">
        <f>IFERROR(VLOOKUP(B223,[5]rptBudgetaryBudgetCrossOrganiza!$A$2:$M$1097,9,FALSE),"0")</f>
        <v>1672.42</v>
      </c>
      <c r="N223" s="193">
        <v>1672.42</v>
      </c>
      <c r="O223" s="193"/>
      <c r="Q223" s="169">
        <v>1800</v>
      </c>
      <c r="R223" s="169">
        <v>1800</v>
      </c>
      <c r="S223" s="169"/>
      <c r="T223" s="169"/>
      <c r="U223" s="169"/>
      <c r="V223" s="169">
        <v>1583.93</v>
      </c>
      <c r="W223" s="194">
        <v>1583.93</v>
      </c>
      <c r="X223" s="194"/>
      <c r="Z223" s="171">
        <v>1800</v>
      </c>
      <c r="AA223" s="171">
        <v>1800</v>
      </c>
      <c r="AB223" s="171"/>
      <c r="AC223" s="171"/>
      <c r="AD223" s="171"/>
      <c r="AE223" s="171">
        <v>1778.76</v>
      </c>
      <c r="AF223" s="195">
        <v>1778.76</v>
      </c>
      <c r="AG223" s="195"/>
      <c r="AI223" s="173">
        <f>IFERROR(VLOOKUP(B223,[3]rptBudgetaryBudgetCrossOrganiza!$A$1:$K$607,4,FALSE),"0")</f>
        <v>1800</v>
      </c>
      <c r="AJ223" s="173">
        <f>IFERROR(VLOOKUP(B223,[3]rptBudgetaryBudgetCrossOrganiza!$A$1:$K$607,6,FALSE),"0")</f>
        <v>1800</v>
      </c>
      <c r="AK223" s="196">
        <f t="shared" si="49"/>
        <v>1800</v>
      </c>
      <c r="AL223" s="196">
        <f>IFERROR(VLOOKUP(B223,[4]rptBudgetaryBudgetCrossOrganiza!$A$10385:$O$11376,13,FALSE),"0")</f>
        <v>220.19</v>
      </c>
      <c r="AM223" s="196"/>
      <c r="AN223" s="196"/>
      <c r="AO223" s="196"/>
      <c r="AP223" s="196"/>
      <c r="AQ223" s="196"/>
      <c r="AS223" s="194"/>
      <c r="AT223" s="194"/>
      <c r="AU223" s="194"/>
      <c r="AV223" s="194"/>
      <c r="AW223" s="194"/>
      <c r="AX223" s="194"/>
      <c r="AY223" s="194"/>
      <c r="AZ223" s="194"/>
    </row>
    <row r="224" spans="1:52" x14ac:dyDescent="0.2">
      <c r="A224" s="141">
        <v>6</v>
      </c>
      <c r="B224" s="141" t="s">
        <v>450</v>
      </c>
      <c r="C224" s="149" t="str">
        <f t="shared" si="45"/>
        <v>40</v>
      </c>
      <c r="D224" s="149" t="str">
        <f t="shared" si="46"/>
        <v>55</v>
      </c>
      <c r="E224" s="147" t="str">
        <f t="shared" si="47"/>
        <v>500</v>
      </c>
      <c r="F224" s="129" t="str">
        <f t="shared" si="48"/>
        <v>6600.07</v>
      </c>
      <c r="G224" s="141" t="s">
        <v>320</v>
      </c>
      <c r="H224" s="193">
        <f>IFERROR(VLOOKUP(B224,[5]rptBudgetaryBudgetCrossOrganiza!$A$2:$M$1097,4,FALSE),"0")</f>
        <v>0</v>
      </c>
      <c r="I224" s="193">
        <f>IFERROR(VLOOKUP(B224,[5]rptBudgetaryBudgetCrossOrganiza!$A$2:$M$1097,6,FALSE),"0")</f>
        <v>0</v>
      </c>
      <c r="J224" s="193"/>
      <c r="K224" s="193"/>
      <c r="L224" s="193"/>
      <c r="M224" s="193">
        <f>IFERROR(VLOOKUP(B224,[5]rptBudgetaryBudgetCrossOrganiza!$A$2:$M$1097,9,FALSE),"0")</f>
        <v>0</v>
      </c>
      <c r="N224" s="193">
        <v>0</v>
      </c>
      <c r="O224" s="193"/>
      <c r="Q224" s="169">
        <v>0</v>
      </c>
      <c r="R224" s="169">
        <v>0</v>
      </c>
      <c r="S224" s="169"/>
      <c r="T224" s="169"/>
      <c r="U224" s="169"/>
      <c r="V224" s="169">
        <v>0</v>
      </c>
      <c r="W224" s="194">
        <v>0</v>
      </c>
      <c r="X224" s="194"/>
      <c r="Z224" s="171">
        <v>0</v>
      </c>
      <c r="AA224" s="171">
        <v>0</v>
      </c>
      <c r="AB224" s="171"/>
      <c r="AC224" s="171"/>
      <c r="AD224" s="171"/>
      <c r="AE224" s="171">
        <v>0</v>
      </c>
      <c r="AF224" s="195">
        <v>0</v>
      </c>
      <c r="AG224" s="195"/>
      <c r="AI224" s="173">
        <f>IFERROR(VLOOKUP(B224,[3]rptBudgetaryBudgetCrossOrganiza!$A$1:$K$607,4,FALSE),"0")</f>
        <v>0</v>
      </c>
      <c r="AJ224" s="173">
        <f>IFERROR(VLOOKUP(B224,[3]rptBudgetaryBudgetCrossOrganiza!$A$1:$K$607,6,FALSE),"0")</f>
        <v>0</v>
      </c>
      <c r="AK224" s="196">
        <f t="shared" si="49"/>
        <v>0</v>
      </c>
      <c r="AL224" s="196">
        <f>IFERROR(VLOOKUP(B224,[4]rptBudgetaryBudgetCrossOrganiza!$A$10385:$O$11376,13,FALSE),"0")</f>
        <v>0</v>
      </c>
      <c r="AM224" s="196"/>
      <c r="AN224" s="196"/>
      <c r="AO224" s="196"/>
      <c r="AP224" s="196"/>
      <c r="AQ224" s="196"/>
      <c r="AS224" s="194"/>
      <c r="AT224" s="194"/>
      <c r="AU224" s="194"/>
      <c r="AV224" s="194"/>
      <c r="AW224" s="194"/>
      <c r="AX224" s="194"/>
      <c r="AY224" s="194"/>
      <c r="AZ224" s="194"/>
    </row>
    <row r="225" spans="1:52" x14ac:dyDescent="0.2">
      <c r="A225" s="197">
        <v>4</v>
      </c>
      <c r="B225" s="141" t="s">
        <v>451</v>
      </c>
      <c r="C225" s="149" t="str">
        <f t="shared" si="45"/>
        <v>40</v>
      </c>
      <c r="D225" s="149" t="str">
        <f t="shared" si="46"/>
        <v>55</v>
      </c>
      <c r="E225" s="147" t="str">
        <f t="shared" si="47"/>
        <v>510</v>
      </c>
      <c r="F225" s="129" t="str">
        <f t="shared" si="48"/>
        <v>5000.01</v>
      </c>
      <c r="G225" s="141" t="s">
        <v>214</v>
      </c>
      <c r="H225" s="193">
        <f>IFERROR(VLOOKUP(B225,[5]rptBudgetaryBudgetCrossOrganiza!$A$2:$M$1097,4,FALSE),"0")</f>
        <v>14320</v>
      </c>
      <c r="I225" s="193">
        <f>IFERROR(VLOOKUP(B225,[5]rptBudgetaryBudgetCrossOrganiza!$A$2:$M$1097,6,FALSE),"0")</f>
        <v>14320</v>
      </c>
      <c r="J225" s="193"/>
      <c r="K225" s="193"/>
      <c r="L225" s="193"/>
      <c r="M225" s="193">
        <f>IFERROR(VLOOKUP(B225,[5]rptBudgetaryBudgetCrossOrganiza!$A$2:$M$1097,9,FALSE),"0")</f>
        <v>14334.4</v>
      </c>
      <c r="N225" s="193">
        <v>14334.4</v>
      </c>
      <c r="O225" s="193">
        <f t="shared" ref="O225:O239" si="50">N225-I225</f>
        <v>14.399999999999636</v>
      </c>
      <c r="Q225" s="169">
        <v>15485</v>
      </c>
      <c r="R225" s="169">
        <v>15485</v>
      </c>
      <c r="S225" s="169"/>
      <c r="T225" s="169"/>
      <c r="U225" s="169"/>
      <c r="V225" s="169">
        <v>15498.51</v>
      </c>
      <c r="W225" s="194">
        <v>15498.51</v>
      </c>
      <c r="X225" s="194">
        <f t="shared" ref="X225:X237" si="51">W225-R225</f>
        <v>13.510000000000218</v>
      </c>
      <c r="Z225" s="171">
        <v>16480</v>
      </c>
      <c r="AA225" s="171">
        <v>17079</v>
      </c>
      <c r="AB225" s="171"/>
      <c r="AC225" s="171"/>
      <c r="AD225" s="171"/>
      <c r="AE225" s="171">
        <v>9942.0300000000007</v>
      </c>
      <c r="AF225" s="195">
        <v>9942.0300000000007</v>
      </c>
      <c r="AG225" s="195">
        <f t="shared" ref="AG225:AG239" si="52">AF225-AA225</f>
        <v>-7136.9699999999993</v>
      </c>
      <c r="AI225" s="173">
        <f>IFERROR(VLOOKUP(B225,[3]rptBudgetaryBudgetCrossOrganiza!$A$1:$K$607,4,FALSE),"0")</f>
        <v>17000</v>
      </c>
      <c r="AJ225" s="173">
        <f>IFERROR(VLOOKUP(B225,[3]rptBudgetaryBudgetCrossOrganiza!$A$1:$K$607,6,FALSE),"0")</f>
        <v>17000</v>
      </c>
      <c r="AK225" s="196">
        <f t="shared" si="49"/>
        <v>17000</v>
      </c>
      <c r="AL225" s="196">
        <f>IFERROR(VLOOKUP(B225,[4]rptBudgetaryBudgetCrossOrganiza!$A$10385:$O$11376,13,FALSE),"0")</f>
        <v>4237.68</v>
      </c>
      <c r="AM225" s="196"/>
      <c r="AN225" s="196"/>
      <c r="AO225" s="196"/>
      <c r="AP225" s="196"/>
      <c r="AQ225" s="196">
        <f t="shared" ref="AQ225:AQ239" si="53">AP225-AJ225</f>
        <v>-17000</v>
      </c>
      <c r="AS225" s="194"/>
      <c r="AT225" s="194"/>
      <c r="AU225" s="194"/>
      <c r="AV225" s="194"/>
      <c r="AW225" s="194"/>
      <c r="AX225" s="194"/>
      <c r="AY225" s="194"/>
      <c r="AZ225" s="194">
        <f t="shared" ref="AZ225:AZ237" si="54">AY225-AT225</f>
        <v>0</v>
      </c>
    </row>
    <row r="226" spans="1:52" x14ac:dyDescent="0.2">
      <c r="A226" s="197">
        <v>4</v>
      </c>
      <c r="B226" s="141" t="s">
        <v>452</v>
      </c>
      <c r="C226" s="149" t="str">
        <f t="shared" si="45"/>
        <v>40</v>
      </c>
      <c r="D226" s="149" t="str">
        <f t="shared" si="46"/>
        <v>55</v>
      </c>
      <c r="E226" s="147" t="str">
        <f t="shared" si="47"/>
        <v>510</v>
      </c>
      <c r="F226" s="129" t="str">
        <f t="shared" si="48"/>
        <v>5000.02</v>
      </c>
      <c r="G226" s="141" t="s">
        <v>216</v>
      </c>
      <c r="H226" s="193">
        <f>IFERROR(VLOOKUP(B226,[5]rptBudgetaryBudgetCrossOrganiza!$A$2:$M$1097,4,FALSE),"0")</f>
        <v>0</v>
      </c>
      <c r="I226" s="193">
        <f>IFERROR(VLOOKUP(B226,[5]rptBudgetaryBudgetCrossOrganiza!$A$2:$M$1097,6,FALSE),"0")</f>
        <v>0</v>
      </c>
      <c r="J226" s="193"/>
      <c r="K226" s="193"/>
      <c r="L226" s="193"/>
      <c r="M226" s="193">
        <f>IFERROR(VLOOKUP(B226,[5]rptBudgetaryBudgetCrossOrganiza!$A$2:$M$1097,9,FALSE),"0")</f>
        <v>0</v>
      </c>
      <c r="N226" s="193">
        <v>0</v>
      </c>
      <c r="O226" s="193">
        <f t="shared" si="50"/>
        <v>0</v>
      </c>
      <c r="Q226" s="169">
        <v>0</v>
      </c>
      <c r="R226" s="169">
        <v>0</v>
      </c>
      <c r="S226" s="169"/>
      <c r="T226" s="169"/>
      <c r="U226" s="169"/>
      <c r="V226" s="169">
        <v>0</v>
      </c>
      <c r="W226" s="194">
        <v>0</v>
      </c>
      <c r="X226" s="194">
        <f t="shared" si="51"/>
        <v>0</v>
      </c>
      <c r="Z226" s="171">
        <v>0</v>
      </c>
      <c r="AA226" s="171">
        <v>0</v>
      </c>
      <c r="AB226" s="171"/>
      <c r="AC226" s="171"/>
      <c r="AD226" s="171"/>
      <c r="AE226" s="171">
        <v>0</v>
      </c>
      <c r="AF226" s="195">
        <v>0</v>
      </c>
      <c r="AG226" s="195">
        <f t="shared" si="52"/>
        <v>0</v>
      </c>
      <c r="AI226" s="173">
        <f>IFERROR(VLOOKUP(B226,[3]rptBudgetaryBudgetCrossOrganiza!$A$1:$K$607,4,FALSE),"0")</f>
        <v>0</v>
      </c>
      <c r="AJ226" s="173">
        <f>IFERROR(VLOOKUP(B226,[3]rptBudgetaryBudgetCrossOrganiza!$A$1:$K$607,6,FALSE),"0")</f>
        <v>0</v>
      </c>
      <c r="AK226" s="196">
        <f t="shared" si="49"/>
        <v>0</v>
      </c>
      <c r="AL226" s="196">
        <f>IFERROR(VLOOKUP(B226,[4]rptBudgetaryBudgetCrossOrganiza!$A$10385:$O$11376,13,FALSE),"0")</f>
        <v>0</v>
      </c>
      <c r="AM226" s="196"/>
      <c r="AN226" s="196"/>
      <c r="AO226" s="196"/>
      <c r="AP226" s="196"/>
      <c r="AQ226" s="196">
        <f t="shared" si="53"/>
        <v>0</v>
      </c>
      <c r="AS226" s="194"/>
      <c r="AT226" s="194"/>
      <c r="AU226" s="194"/>
      <c r="AV226" s="194"/>
      <c r="AW226" s="194"/>
      <c r="AX226" s="194"/>
      <c r="AY226" s="194"/>
      <c r="AZ226" s="194">
        <f t="shared" si="54"/>
        <v>0</v>
      </c>
    </row>
    <row r="227" spans="1:52" x14ac:dyDescent="0.2">
      <c r="A227" s="197">
        <v>4</v>
      </c>
      <c r="B227" s="141" t="s">
        <v>453</v>
      </c>
      <c r="C227" s="149" t="str">
        <f t="shared" si="45"/>
        <v>40</v>
      </c>
      <c r="D227" s="149" t="str">
        <f t="shared" si="46"/>
        <v>55</v>
      </c>
      <c r="E227" s="147" t="str">
        <f t="shared" si="47"/>
        <v>510</v>
      </c>
      <c r="F227" s="129" t="str">
        <f t="shared" si="48"/>
        <v>5000.03</v>
      </c>
      <c r="G227" s="141" t="s">
        <v>218</v>
      </c>
      <c r="H227" s="193">
        <f>IFERROR(VLOOKUP(B227,[5]rptBudgetaryBudgetCrossOrganiza!$A$2:$M$1097,4,FALSE),"0")</f>
        <v>1200</v>
      </c>
      <c r="I227" s="193">
        <f>IFERROR(VLOOKUP(B227,[5]rptBudgetaryBudgetCrossOrganiza!$A$2:$M$1097,6,FALSE),"0")</f>
        <v>1200</v>
      </c>
      <c r="J227" s="193"/>
      <c r="K227" s="193"/>
      <c r="L227" s="193"/>
      <c r="M227" s="193">
        <f>IFERROR(VLOOKUP(B227,[5]rptBudgetaryBudgetCrossOrganiza!$A$2:$M$1097,9,FALSE),"0")</f>
        <v>1163.3900000000001</v>
      </c>
      <c r="N227" s="193">
        <v>1163.3900000000001</v>
      </c>
      <c r="O227" s="193">
        <f t="shared" si="50"/>
        <v>-36.6099999999999</v>
      </c>
      <c r="Q227" s="169">
        <v>1200</v>
      </c>
      <c r="R227" s="169">
        <v>1200</v>
      </c>
      <c r="S227" s="169"/>
      <c r="T227" s="169"/>
      <c r="U227" s="169"/>
      <c r="V227" s="169">
        <v>1300.01</v>
      </c>
      <c r="W227" s="194">
        <v>1300.01</v>
      </c>
      <c r="X227" s="194">
        <f t="shared" si="51"/>
        <v>100.00999999999999</v>
      </c>
      <c r="Z227" s="171">
        <v>1200</v>
      </c>
      <c r="AA227" s="171">
        <v>1200</v>
      </c>
      <c r="AB227" s="171"/>
      <c r="AC227" s="171"/>
      <c r="AD227" s="171"/>
      <c r="AE227" s="171">
        <v>1423.04</v>
      </c>
      <c r="AF227" s="195">
        <v>1423.04</v>
      </c>
      <c r="AG227" s="195">
        <f t="shared" si="52"/>
        <v>223.03999999999996</v>
      </c>
      <c r="AI227" s="173">
        <f>IFERROR(VLOOKUP(B227,[3]rptBudgetaryBudgetCrossOrganiza!$A$1:$K$607,4,FALSE),"0")</f>
        <v>1250</v>
      </c>
      <c r="AJ227" s="173">
        <f>IFERROR(VLOOKUP(B227,[3]rptBudgetaryBudgetCrossOrganiza!$A$1:$K$607,6,FALSE),"0")</f>
        <v>1250</v>
      </c>
      <c r="AK227" s="196">
        <f t="shared" si="49"/>
        <v>1250</v>
      </c>
      <c r="AL227" s="196">
        <f>IFERROR(VLOOKUP(B227,[4]rptBudgetaryBudgetCrossOrganiza!$A$10385:$O$11376,13,FALSE),"0")</f>
        <v>77.650000000000006</v>
      </c>
      <c r="AM227" s="196"/>
      <c r="AN227" s="196"/>
      <c r="AO227" s="196"/>
      <c r="AP227" s="196"/>
      <c r="AQ227" s="196">
        <f t="shared" si="53"/>
        <v>-1250</v>
      </c>
      <c r="AS227" s="194"/>
      <c r="AT227" s="194"/>
      <c r="AU227" s="194"/>
      <c r="AV227" s="194"/>
      <c r="AW227" s="194"/>
      <c r="AX227" s="194"/>
      <c r="AY227" s="194"/>
      <c r="AZ227" s="194">
        <f t="shared" si="54"/>
        <v>0</v>
      </c>
    </row>
    <row r="228" spans="1:52" x14ac:dyDescent="0.2">
      <c r="A228" s="197">
        <v>4</v>
      </c>
      <c r="B228" s="141" t="s">
        <v>454</v>
      </c>
      <c r="C228" s="149" t="str">
        <f t="shared" si="45"/>
        <v>40</v>
      </c>
      <c r="D228" s="149" t="str">
        <f t="shared" si="46"/>
        <v>55</v>
      </c>
      <c r="E228" s="147" t="str">
        <f t="shared" si="47"/>
        <v>510</v>
      </c>
      <c r="F228" s="129" t="str">
        <f t="shared" si="48"/>
        <v>5000.04</v>
      </c>
      <c r="G228" s="141" t="s">
        <v>220</v>
      </c>
      <c r="H228" s="193">
        <f>IFERROR(VLOOKUP(B228,[5]rptBudgetaryBudgetCrossOrganiza!$A$2:$M$1097,4,FALSE),"0")</f>
        <v>0</v>
      </c>
      <c r="I228" s="193">
        <f>IFERROR(VLOOKUP(B228,[5]rptBudgetaryBudgetCrossOrganiza!$A$2:$M$1097,6,FALSE),"0")</f>
        <v>0</v>
      </c>
      <c r="J228" s="193"/>
      <c r="K228" s="193"/>
      <c r="L228" s="193"/>
      <c r="M228" s="193">
        <f>IFERROR(VLOOKUP(B228,[5]rptBudgetaryBudgetCrossOrganiza!$A$2:$M$1097,9,FALSE),"0")</f>
        <v>0</v>
      </c>
      <c r="N228" s="193">
        <v>0</v>
      </c>
      <c r="O228" s="193">
        <f t="shared" si="50"/>
        <v>0</v>
      </c>
      <c r="Q228" s="169">
        <v>0</v>
      </c>
      <c r="R228" s="169">
        <v>0</v>
      </c>
      <c r="S228" s="169"/>
      <c r="T228" s="169"/>
      <c r="U228" s="169"/>
      <c r="V228" s="169">
        <v>0</v>
      </c>
      <c r="W228" s="194">
        <v>0</v>
      </c>
      <c r="X228" s="194">
        <f t="shared" si="51"/>
        <v>0</v>
      </c>
      <c r="Z228" s="171">
        <v>0</v>
      </c>
      <c r="AA228" s="171">
        <v>0</v>
      </c>
      <c r="AB228" s="171"/>
      <c r="AC228" s="171"/>
      <c r="AD228" s="171"/>
      <c r="AE228" s="171">
        <v>77.94</v>
      </c>
      <c r="AF228" s="195">
        <v>77.94</v>
      </c>
      <c r="AG228" s="195">
        <f t="shared" si="52"/>
        <v>77.94</v>
      </c>
      <c r="AI228" s="173">
        <f>IFERROR(VLOOKUP(B228,[3]rptBudgetaryBudgetCrossOrganiza!$A$1:$K$607,4,FALSE),"0")</f>
        <v>0</v>
      </c>
      <c r="AJ228" s="173">
        <f>IFERROR(VLOOKUP(B228,[3]rptBudgetaryBudgetCrossOrganiza!$A$1:$K$607,6,FALSE),"0")</f>
        <v>0</v>
      </c>
      <c r="AK228" s="196">
        <f t="shared" si="49"/>
        <v>0</v>
      </c>
      <c r="AL228" s="196">
        <f>IFERROR(VLOOKUP(B228,[4]rptBudgetaryBudgetCrossOrganiza!$A$10385:$O$11376,13,FALSE),"0")</f>
        <v>0</v>
      </c>
      <c r="AM228" s="196"/>
      <c r="AN228" s="196"/>
      <c r="AO228" s="196"/>
      <c r="AP228" s="196"/>
      <c r="AQ228" s="196">
        <f t="shared" si="53"/>
        <v>0</v>
      </c>
      <c r="AS228" s="194"/>
      <c r="AT228" s="194"/>
      <c r="AU228" s="194"/>
      <c r="AV228" s="194"/>
      <c r="AW228" s="194"/>
      <c r="AX228" s="194"/>
      <c r="AY228" s="194"/>
      <c r="AZ228" s="194">
        <f t="shared" si="54"/>
        <v>0</v>
      </c>
    </row>
    <row r="229" spans="1:52" x14ac:dyDescent="0.2">
      <c r="A229" s="197">
        <v>4</v>
      </c>
      <c r="B229" s="141" t="s">
        <v>455</v>
      </c>
      <c r="C229" s="149" t="str">
        <f t="shared" si="45"/>
        <v>40</v>
      </c>
      <c r="D229" s="149" t="str">
        <f t="shared" si="46"/>
        <v>55</v>
      </c>
      <c r="E229" s="147" t="str">
        <f t="shared" si="47"/>
        <v>510</v>
      </c>
      <c r="F229" s="129" t="str">
        <f t="shared" si="48"/>
        <v>5000.05</v>
      </c>
      <c r="G229" s="141" t="s">
        <v>222</v>
      </c>
      <c r="H229" s="193">
        <f>IFERROR(VLOOKUP(B229,[5]rptBudgetaryBudgetCrossOrganiza!$A$2:$M$1097,4,FALSE),"0")</f>
        <v>0</v>
      </c>
      <c r="I229" s="193">
        <f>IFERROR(VLOOKUP(B229,[5]rptBudgetaryBudgetCrossOrganiza!$A$2:$M$1097,6,FALSE),"0")</f>
        <v>0</v>
      </c>
      <c r="J229" s="193"/>
      <c r="K229" s="193"/>
      <c r="L229" s="193"/>
      <c r="M229" s="193">
        <f>IFERROR(VLOOKUP(B229,[5]rptBudgetaryBudgetCrossOrganiza!$A$2:$M$1097,9,FALSE),"0")</f>
        <v>0</v>
      </c>
      <c r="N229" s="193">
        <v>0</v>
      </c>
      <c r="O229" s="193">
        <f t="shared" si="50"/>
        <v>0</v>
      </c>
      <c r="Q229" s="169">
        <v>0</v>
      </c>
      <c r="R229" s="169">
        <v>0</v>
      </c>
      <c r="S229" s="169"/>
      <c r="T229" s="169"/>
      <c r="U229" s="169"/>
      <c r="V229" s="169">
        <v>0</v>
      </c>
      <c r="W229" s="194">
        <v>0</v>
      </c>
      <c r="X229" s="194">
        <f t="shared" si="51"/>
        <v>0</v>
      </c>
      <c r="Z229" s="171">
        <v>0</v>
      </c>
      <c r="AA229" s="171">
        <v>0</v>
      </c>
      <c r="AB229" s="171"/>
      <c r="AC229" s="171"/>
      <c r="AD229" s="171"/>
      <c r="AE229" s="171">
        <v>0</v>
      </c>
      <c r="AF229" s="195">
        <v>0</v>
      </c>
      <c r="AG229" s="195">
        <f t="shared" si="52"/>
        <v>0</v>
      </c>
      <c r="AI229" s="173">
        <f>IFERROR(VLOOKUP(B229,[3]rptBudgetaryBudgetCrossOrganiza!$A$1:$K$607,4,FALSE),"0")</f>
        <v>0</v>
      </c>
      <c r="AJ229" s="173">
        <f>IFERROR(VLOOKUP(B229,[3]rptBudgetaryBudgetCrossOrganiza!$A$1:$K$607,6,FALSE),"0")</f>
        <v>0</v>
      </c>
      <c r="AK229" s="196">
        <f t="shared" si="49"/>
        <v>0</v>
      </c>
      <c r="AL229" s="196">
        <f>IFERROR(VLOOKUP(B229,[4]rptBudgetaryBudgetCrossOrganiza!$A$10385:$O$11376,13,FALSE),"0")</f>
        <v>0</v>
      </c>
      <c r="AM229" s="196"/>
      <c r="AN229" s="196"/>
      <c r="AO229" s="196"/>
      <c r="AP229" s="196"/>
      <c r="AQ229" s="196">
        <f t="shared" si="53"/>
        <v>0</v>
      </c>
      <c r="AS229" s="194"/>
      <c r="AT229" s="194"/>
      <c r="AU229" s="194"/>
      <c r="AV229" s="194"/>
      <c r="AW229" s="194"/>
      <c r="AX229" s="194"/>
      <c r="AY229" s="194"/>
      <c r="AZ229" s="194">
        <f t="shared" si="54"/>
        <v>0</v>
      </c>
    </row>
    <row r="230" spans="1:52" x14ac:dyDescent="0.2">
      <c r="A230" s="197">
        <v>4</v>
      </c>
      <c r="B230" s="141" t="s">
        <v>456</v>
      </c>
      <c r="C230" s="149" t="str">
        <f t="shared" si="45"/>
        <v>40</v>
      </c>
      <c r="D230" s="149" t="str">
        <f t="shared" si="46"/>
        <v>55</v>
      </c>
      <c r="E230" s="147" t="str">
        <f t="shared" si="47"/>
        <v>510</v>
      </c>
      <c r="F230" s="129" t="str">
        <f t="shared" si="48"/>
        <v>5000.06</v>
      </c>
      <c r="G230" s="141" t="s">
        <v>224</v>
      </c>
      <c r="H230" s="193">
        <f>IFERROR(VLOOKUP(B230,[5]rptBudgetaryBudgetCrossOrganiza!$A$2:$M$1097,4,FALSE),"0")</f>
        <v>0</v>
      </c>
      <c r="I230" s="193">
        <f>IFERROR(VLOOKUP(B230,[5]rptBudgetaryBudgetCrossOrganiza!$A$2:$M$1097,6,FALSE),"0")</f>
        <v>0</v>
      </c>
      <c r="J230" s="193"/>
      <c r="K230" s="193"/>
      <c r="L230" s="193"/>
      <c r="M230" s="193">
        <f>IFERROR(VLOOKUP(B230,[5]rptBudgetaryBudgetCrossOrganiza!$A$2:$M$1097,9,FALSE),"0")</f>
        <v>0</v>
      </c>
      <c r="N230" s="193">
        <v>0</v>
      </c>
      <c r="O230" s="193">
        <f t="shared" si="50"/>
        <v>0</v>
      </c>
      <c r="Q230" s="169">
        <v>0</v>
      </c>
      <c r="R230" s="169">
        <v>0</v>
      </c>
      <c r="S230" s="169"/>
      <c r="T230" s="169"/>
      <c r="U230" s="169"/>
      <c r="V230" s="169">
        <v>0</v>
      </c>
      <c r="W230" s="194">
        <v>0</v>
      </c>
      <c r="X230" s="194">
        <f t="shared" si="51"/>
        <v>0</v>
      </c>
      <c r="Z230" s="171">
        <v>0</v>
      </c>
      <c r="AA230" s="171">
        <v>0</v>
      </c>
      <c r="AB230" s="171"/>
      <c r="AC230" s="171"/>
      <c r="AD230" s="171"/>
      <c r="AE230" s="171">
        <v>0</v>
      </c>
      <c r="AF230" s="195">
        <v>0</v>
      </c>
      <c r="AG230" s="195">
        <f t="shared" si="52"/>
        <v>0</v>
      </c>
      <c r="AI230" s="173">
        <f>IFERROR(VLOOKUP(B230,[3]rptBudgetaryBudgetCrossOrganiza!$A$1:$K$607,4,FALSE),"0")</f>
        <v>0</v>
      </c>
      <c r="AJ230" s="173">
        <f>IFERROR(VLOOKUP(B230,[3]rptBudgetaryBudgetCrossOrganiza!$A$1:$K$607,6,FALSE),"0")</f>
        <v>0</v>
      </c>
      <c r="AK230" s="196">
        <f t="shared" si="49"/>
        <v>0</v>
      </c>
      <c r="AL230" s="196">
        <f>IFERROR(VLOOKUP(B230,[4]rptBudgetaryBudgetCrossOrganiza!$A$10385:$O$11376,13,FALSE),"0")</f>
        <v>0</v>
      </c>
      <c r="AM230" s="196"/>
      <c r="AN230" s="196"/>
      <c r="AO230" s="196"/>
      <c r="AP230" s="196"/>
      <c r="AQ230" s="196">
        <f t="shared" si="53"/>
        <v>0</v>
      </c>
      <c r="AS230" s="194"/>
      <c r="AT230" s="194"/>
      <c r="AU230" s="194"/>
      <c r="AV230" s="194"/>
      <c r="AW230" s="194"/>
      <c r="AX230" s="194"/>
      <c r="AY230" s="194"/>
      <c r="AZ230" s="194">
        <f t="shared" si="54"/>
        <v>0</v>
      </c>
    </row>
    <row r="231" spans="1:52" x14ac:dyDescent="0.2">
      <c r="A231" s="197">
        <v>4</v>
      </c>
      <c r="B231" s="141" t="s">
        <v>457</v>
      </c>
      <c r="C231" s="149" t="str">
        <f t="shared" si="45"/>
        <v>40</v>
      </c>
      <c r="D231" s="149" t="str">
        <f t="shared" si="46"/>
        <v>55</v>
      </c>
      <c r="E231" s="147" t="str">
        <f t="shared" si="47"/>
        <v>510</v>
      </c>
      <c r="F231" s="129" t="str">
        <f t="shared" si="48"/>
        <v>5000.07</v>
      </c>
      <c r="G231" s="141" t="s">
        <v>226</v>
      </c>
      <c r="H231" s="193">
        <f>IFERROR(VLOOKUP(B231,[5]rptBudgetaryBudgetCrossOrganiza!$A$2:$M$1097,4,FALSE),"0")</f>
        <v>0</v>
      </c>
      <c r="I231" s="193">
        <f>IFERROR(VLOOKUP(B231,[5]rptBudgetaryBudgetCrossOrganiza!$A$2:$M$1097,6,FALSE),"0")</f>
        <v>0</v>
      </c>
      <c r="J231" s="193"/>
      <c r="K231" s="193"/>
      <c r="L231" s="193"/>
      <c r="M231" s="193">
        <f>IFERROR(VLOOKUP(B231,[5]rptBudgetaryBudgetCrossOrganiza!$A$2:$M$1097,9,FALSE),"0")</f>
        <v>0</v>
      </c>
      <c r="N231" s="193">
        <v>0</v>
      </c>
      <c r="O231" s="193">
        <f t="shared" si="50"/>
        <v>0</v>
      </c>
      <c r="Q231" s="169">
        <v>0</v>
      </c>
      <c r="R231" s="169">
        <v>0</v>
      </c>
      <c r="S231" s="169"/>
      <c r="T231" s="169"/>
      <c r="U231" s="169"/>
      <c r="V231" s="169">
        <v>0</v>
      </c>
      <c r="W231" s="194">
        <v>0</v>
      </c>
      <c r="X231" s="194">
        <f t="shared" si="51"/>
        <v>0</v>
      </c>
      <c r="Z231" s="171">
        <v>0</v>
      </c>
      <c r="AA231" s="171">
        <v>0</v>
      </c>
      <c r="AB231" s="171"/>
      <c r="AC231" s="171"/>
      <c r="AD231" s="171"/>
      <c r="AE231" s="171">
        <v>0</v>
      </c>
      <c r="AF231" s="195">
        <v>0</v>
      </c>
      <c r="AG231" s="195">
        <f t="shared" si="52"/>
        <v>0</v>
      </c>
      <c r="AI231" s="173">
        <f>IFERROR(VLOOKUP(B231,[3]rptBudgetaryBudgetCrossOrganiza!$A$1:$K$607,4,FALSE),"0")</f>
        <v>0</v>
      </c>
      <c r="AJ231" s="173">
        <f>IFERROR(VLOOKUP(B231,[3]rptBudgetaryBudgetCrossOrganiza!$A$1:$K$607,6,FALSE),"0")</f>
        <v>0</v>
      </c>
      <c r="AK231" s="196">
        <f t="shared" si="49"/>
        <v>0</v>
      </c>
      <c r="AL231" s="196">
        <f>IFERROR(VLOOKUP(B231,[4]rptBudgetaryBudgetCrossOrganiza!$A$10385:$O$11376,13,FALSE),"0")</f>
        <v>0</v>
      </c>
      <c r="AM231" s="196"/>
      <c r="AN231" s="196"/>
      <c r="AO231" s="196"/>
      <c r="AP231" s="196"/>
      <c r="AQ231" s="196">
        <f t="shared" si="53"/>
        <v>0</v>
      </c>
      <c r="AS231" s="194"/>
      <c r="AT231" s="194"/>
      <c r="AU231" s="194"/>
      <c r="AV231" s="194"/>
      <c r="AW231" s="194"/>
      <c r="AX231" s="194"/>
      <c r="AY231" s="194"/>
      <c r="AZ231" s="194">
        <f t="shared" si="54"/>
        <v>0</v>
      </c>
    </row>
    <row r="232" spans="1:52" x14ac:dyDescent="0.2">
      <c r="A232" s="197">
        <v>4</v>
      </c>
      <c r="B232" s="141" t="s">
        <v>458</v>
      </c>
      <c r="C232" s="149" t="str">
        <f t="shared" si="45"/>
        <v>40</v>
      </c>
      <c r="D232" s="149" t="str">
        <f t="shared" si="46"/>
        <v>55</v>
      </c>
      <c r="E232" s="147" t="str">
        <f t="shared" si="47"/>
        <v>510</v>
      </c>
      <c r="F232" s="129" t="str">
        <f t="shared" si="48"/>
        <v>5000.08</v>
      </c>
      <c r="G232" s="141" t="s">
        <v>228</v>
      </c>
      <c r="H232" s="193">
        <f>IFERROR(VLOOKUP(B232,[5]rptBudgetaryBudgetCrossOrganiza!$A$2:$M$1097,4,FALSE),"0")</f>
        <v>0</v>
      </c>
      <c r="I232" s="193">
        <f>IFERROR(VLOOKUP(B232,[5]rptBudgetaryBudgetCrossOrganiza!$A$2:$M$1097,6,FALSE),"0")</f>
        <v>0</v>
      </c>
      <c r="J232" s="193"/>
      <c r="K232" s="193"/>
      <c r="L232" s="193"/>
      <c r="M232" s="193">
        <f>IFERROR(VLOOKUP(B232,[5]rptBudgetaryBudgetCrossOrganiza!$A$2:$M$1097,9,FALSE),"0")</f>
        <v>0</v>
      </c>
      <c r="N232" s="193">
        <v>0</v>
      </c>
      <c r="O232" s="193">
        <f t="shared" si="50"/>
        <v>0</v>
      </c>
      <c r="Q232" s="169">
        <v>0</v>
      </c>
      <c r="R232" s="169">
        <v>0</v>
      </c>
      <c r="S232" s="169"/>
      <c r="T232" s="169"/>
      <c r="U232" s="169"/>
      <c r="V232" s="169">
        <v>0</v>
      </c>
      <c r="W232" s="194">
        <v>0</v>
      </c>
      <c r="X232" s="194">
        <f t="shared" si="51"/>
        <v>0</v>
      </c>
      <c r="Z232" s="171">
        <v>0</v>
      </c>
      <c r="AA232" s="171">
        <v>0</v>
      </c>
      <c r="AB232" s="171"/>
      <c r="AC232" s="171"/>
      <c r="AD232" s="171"/>
      <c r="AE232" s="171">
        <v>259.83999999999997</v>
      </c>
      <c r="AF232" s="195">
        <v>259.83999999999997</v>
      </c>
      <c r="AG232" s="195">
        <f t="shared" si="52"/>
        <v>259.83999999999997</v>
      </c>
      <c r="AI232" s="173">
        <f>IFERROR(VLOOKUP(B232,[3]rptBudgetaryBudgetCrossOrganiza!$A$1:$K$607,4,FALSE),"0")</f>
        <v>0</v>
      </c>
      <c r="AJ232" s="173">
        <f>IFERROR(VLOOKUP(B232,[3]rptBudgetaryBudgetCrossOrganiza!$A$1:$K$607,6,FALSE),"0")</f>
        <v>0</v>
      </c>
      <c r="AK232" s="196">
        <f t="shared" si="49"/>
        <v>0</v>
      </c>
      <c r="AL232" s="196">
        <f>IFERROR(VLOOKUP(B232,[4]rptBudgetaryBudgetCrossOrganiza!$A$10385:$O$11376,13,FALSE),"0")</f>
        <v>0</v>
      </c>
      <c r="AM232" s="196"/>
      <c r="AN232" s="196"/>
      <c r="AO232" s="196"/>
      <c r="AP232" s="196"/>
      <c r="AQ232" s="196">
        <f t="shared" si="53"/>
        <v>0</v>
      </c>
      <c r="AS232" s="194"/>
      <c r="AT232" s="194"/>
      <c r="AU232" s="194"/>
      <c r="AV232" s="194"/>
      <c r="AW232" s="194"/>
      <c r="AX232" s="194"/>
      <c r="AY232" s="194"/>
      <c r="AZ232" s="194">
        <f t="shared" si="54"/>
        <v>0</v>
      </c>
    </row>
    <row r="233" spans="1:52" x14ac:dyDescent="0.2">
      <c r="A233" s="197">
        <v>4</v>
      </c>
      <c r="B233" s="141" t="s">
        <v>459</v>
      </c>
      <c r="C233" s="149" t="str">
        <f t="shared" si="45"/>
        <v>40</v>
      </c>
      <c r="D233" s="149" t="str">
        <f t="shared" si="46"/>
        <v>55</v>
      </c>
      <c r="E233" s="147" t="str">
        <f t="shared" si="47"/>
        <v>510</v>
      </c>
      <c r="F233" s="129" t="str">
        <f t="shared" si="48"/>
        <v>5000.09</v>
      </c>
      <c r="G233" s="141" t="s">
        <v>230</v>
      </c>
      <c r="H233" s="193">
        <f>IFERROR(VLOOKUP(B233,[5]rptBudgetaryBudgetCrossOrganiza!$A$2:$M$1097,4,FALSE),"0")</f>
        <v>0</v>
      </c>
      <c r="I233" s="193">
        <f>IFERROR(VLOOKUP(B233,[5]rptBudgetaryBudgetCrossOrganiza!$A$2:$M$1097,6,FALSE),"0")</f>
        <v>0</v>
      </c>
      <c r="J233" s="193"/>
      <c r="K233" s="193"/>
      <c r="L233" s="193"/>
      <c r="M233" s="193">
        <f>IFERROR(VLOOKUP(B233,[5]rptBudgetaryBudgetCrossOrganiza!$A$2:$M$1097,9,FALSE),"0")</f>
        <v>0</v>
      </c>
      <c r="N233" s="193">
        <v>0</v>
      </c>
      <c r="O233" s="193">
        <f t="shared" si="50"/>
        <v>0</v>
      </c>
      <c r="Q233" s="169">
        <v>0</v>
      </c>
      <c r="R233" s="169">
        <v>0</v>
      </c>
      <c r="S233" s="169"/>
      <c r="T233" s="169"/>
      <c r="U233" s="169"/>
      <c r="V233" s="169">
        <v>0</v>
      </c>
      <c r="W233" s="194">
        <v>0</v>
      </c>
      <c r="X233" s="194">
        <f t="shared" si="51"/>
        <v>0</v>
      </c>
      <c r="Z233" s="171">
        <v>0</v>
      </c>
      <c r="AA233" s="171">
        <v>0</v>
      </c>
      <c r="AB233" s="171"/>
      <c r="AC233" s="171"/>
      <c r="AD233" s="171"/>
      <c r="AE233" s="171">
        <v>0</v>
      </c>
      <c r="AF233" s="195">
        <v>0</v>
      </c>
      <c r="AG233" s="195">
        <f t="shared" si="52"/>
        <v>0</v>
      </c>
      <c r="AI233" s="173">
        <f>IFERROR(VLOOKUP(B233,[3]rptBudgetaryBudgetCrossOrganiza!$A$1:$K$607,4,FALSE),"0")</f>
        <v>0</v>
      </c>
      <c r="AJ233" s="173">
        <f>IFERROR(VLOOKUP(B233,[3]rptBudgetaryBudgetCrossOrganiza!$A$1:$K$607,6,FALSE),"0")</f>
        <v>0</v>
      </c>
      <c r="AK233" s="196">
        <f t="shared" si="49"/>
        <v>0</v>
      </c>
      <c r="AL233" s="196">
        <f>IFERROR(VLOOKUP(B233,[4]rptBudgetaryBudgetCrossOrganiza!$A$10385:$O$11376,13,FALSE),"0")</f>
        <v>0</v>
      </c>
      <c r="AM233" s="196"/>
      <c r="AN233" s="196"/>
      <c r="AO233" s="196"/>
      <c r="AP233" s="196"/>
      <c r="AQ233" s="196">
        <f t="shared" si="53"/>
        <v>0</v>
      </c>
      <c r="AS233" s="194"/>
      <c r="AT233" s="194"/>
      <c r="AU233" s="194"/>
      <c r="AV233" s="194"/>
      <c r="AW233" s="194"/>
      <c r="AX233" s="194"/>
      <c r="AY233" s="194"/>
      <c r="AZ233" s="194">
        <f t="shared" si="54"/>
        <v>0</v>
      </c>
    </row>
    <row r="234" spans="1:52" x14ac:dyDescent="0.2">
      <c r="A234" s="197">
        <v>4</v>
      </c>
      <c r="B234" s="141" t="s">
        <v>460</v>
      </c>
      <c r="C234" s="149" t="str">
        <f t="shared" si="45"/>
        <v>40</v>
      </c>
      <c r="D234" s="149" t="str">
        <f t="shared" si="46"/>
        <v>55</v>
      </c>
      <c r="E234" s="147" t="str">
        <f t="shared" si="47"/>
        <v>510</v>
      </c>
      <c r="F234" s="129" t="str">
        <f t="shared" si="48"/>
        <v>5000.10</v>
      </c>
      <c r="G234" s="141" t="s">
        <v>232</v>
      </c>
      <c r="H234" s="193">
        <f>IFERROR(VLOOKUP(B234,[5]rptBudgetaryBudgetCrossOrganiza!$A$2:$M$1097,4,FALSE),"0")</f>
        <v>0</v>
      </c>
      <c r="I234" s="193">
        <f>IFERROR(VLOOKUP(B234,[5]rptBudgetaryBudgetCrossOrganiza!$A$2:$M$1097,6,FALSE),"0")</f>
        <v>0</v>
      </c>
      <c r="J234" s="193"/>
      <c r="K234" s="193"/>
      <c r="L234" s="193"/>
      <c r="M234" s="193">
        <f>IFERROR(VLOOKUP(B234,[5]rptBudgetaryBudgetCrossOrganiza!$A$2:$M$1097,9,FALSE),"0")</f>
        <v>0</v>
      </c>
      <c r="N234" s="193">
        <v>0</v>
      </c>
      <c r="O234" s="193">
        <f t="shared" si="50"/>
        <v>0</v>
      </c>
      <c r="Q234" s="169">
        <v>0</v>
      </c>
      <c r="R234" s="169">
        <v>0</v>
      </c>
      <c r="S234" s="169"/>
      <c r="T234" s="169"/>
      <c r="U234" s="169"/>
      <c r="V234" s="169">
        <v>0</v>
      </c>
      <c r="W234" s="194">
        <v>0</v>
      </c>
      <c r="X234" s="194">
        <f t="shared" si="51"/>
        <v>0</v>
      </c>
      <c r="Z234" s="171">
        <v>0</v>
      </c>
      <c r="AA234" s="171">
        <v>0</v>
      </c>
      <c r="AB234" s="171"/>
      <c r="AC234" s="171"/>
      <c r="AD234" s="171"/>
      <c r="AE234" s="171">
        <v>0</v>
      </c>
      <c r="AF234" s="195">
        <v>0</v>
      </c>
      <c r="AG234" s="195">
        <f t="shared" si="52"/>
        <v>0</v>
      </c>
      <c r="AI234" s="173">
        <f>IFERROR(VLOOKUP(B234,[3]rptBudgetaryBudgetCrossOrganiza!$A$1:$K$607,4,FALSE),"0")</f>
        <v>0</v>
      </c>
      <c r="AJ234" s="173">
        <f>IFERROR(VLOOKUP(B234,[3]rptBudgetaryBudgetCrossOrganiza!$A$1:$K$607,6,FALSE),"0")</f>
        <v>0</v>
      </c>
      <c r="AK234" s="196">
        <f t="shared" si="49"/>
        <v>0</v>
      </c>
      <c r="AL234" s="196">
        <f>IFERROR(VLOOKUP(B234,[4]rptBudgetaryBudgetCrossOrganiza!$A$10385:$O$11376,13,FALSE),"0")</f>
        <v>0</v>
      </c>
      <c r="AM234" s="196"/>
      <c r="AN234" s="196"/>
      <c r="AO234" s="196"/>
      <c r="AP234" s="196"/>
      <c r="AQ234" s="196">
        <f t="shared" si="53"/>
        <v>0</v>
      </c>
      <c r="AS234" s="194"/>
      <c r="AT234" s="194"/>
      <c r="AU234" s="194"/>
      <c r="AV234" s="194"/>
      <c r="AW234" s="194"/>
      <c r="AX234" s="194"/>
      <c r="AY234" s="194"/>
      <c r="AZ234" s="194">
        <f t="shared" si="54"/>
        <v>0</v>
      </c>
    </row>
    <row r="235" spans="1:52" x14ac:dyDescent="0.2">
      <c r="A235" s="197">
        <v>4</v>
      </c>
      <c r="B235" s="141" t="s">
        <v>461</v>
      </c>
      <c r="C235" s="149" t="str">
        <f t="shared" si="45"/>
        <v>40</v>
      </c>
      <c r="D235" s="149" t="str">
        <f t="shared" si="46"/>
        <v>55</v>
      </c>
      <c r="E235" s="147" t="str">
        <f t="shared" si="47"/>
        <v>510</v>
      </c>
      <c r="F235" s="129" t="str">
        <f t="shared" si="48"/>
        <v>5000.11</v>
      </c>
      <c r="G235" s="141" t="s">
        <v>234</v>
      </c>
      <c r="H235" s="193">
        <f>IFERROR(VLOOKUP(B235,[5]rptBudgetaryBudgetCrossOrganiza!$A$2:$M$1097,4,FALSE),"0")</f>
        <v>0</v>
      </c>
      <c r="I235" s="193">
        <f>IFERROR(VLOOKUP(B235,[5]rptBudgetaryBudgetCrossOrganiza!$A$2:$M$1097,6,FALSE),"0")</f>
        <v>0</v>
      </c>
      <c r="J235" s="193"/>
      <c r="K235" s="193"/>
      <c r="L235" s="193"/>
      <c r="M235" s="193">
        <f>IFERROR(VLOOKUP(B235,[5]rptBudgetaryBudgetCrossOrganiza!$A$2:$M$1097,9,FALSE),"0")</f>
        <v>0</v>
      </c>
      <c r="N235" s="193">
        <v>0</v>
      </c>
      <c r="O235" s="193">
        <f t="shared" si="50"/>
        <v>0</v>
      </c>
      <c r="Q235" s="169">
        <v>0</v>
      </c>
      <c r="R235" s="169">
        <v>0</v>
      </c>
      <c r="S235" s="169"/>
      <c r="T235" s="169"/>
      <c r="U235" s="169"/>
      <c r="V235" s="169">
        <v>0</v>
      </c>
      <c r="W235" s="194">
        <v>0</v>
      </c>
      <c r="X235" s="194">
        <f t="shared" si="51"/>
        <v>0</v>
      </c>
      <c r="Z235" s="171">
        <v>0</v>
      </c>
      <c r="AA235" s="171">
        <v>0</v>
      </c>
      <c r="AB235" s="171"/>
      <c r="AC235" s="171"/>
      <c r="AD235" s="171"/>
      <c r="AE235" s="171">
        <v>0</v>
      </c>
      <c r="AF235" s="195">
        <v>0</v>
      </c>
      <c r="AG235" s="195">
        <f t="shared" si="52"/>
        <v>0</v>
      </c>
      <c r="AI235" s="173">
        <f>IFERROR(VLOOKUP(B235,[3]rptBudgetaryBudgetCrossOrganiza!$A$1:$K$607,4,FALSE),"0")</f>
        <v>0</v>
      </c>
      <c r="AJ235" s="173">
        <f>IFERROR(VLOOKUP(B235,[3]rptBudgetaryBudgetCrossOrganiza!$A$1:$K$607,6,FALSE),"0")</f>
        <v>0</v>
      </c>
      <c r="AK235" s="196">
        <f t="shared" si="49"/>
        <v>0</v>
      </c>
      <c r="AL235" s="196">
        <f>IFERROR(VLOOKUP(B235,[4]rptBudgetaryBudgetCrossOrganiza!$A$10385:$O$11376,13,FALSE),"0")</f>
        <v>0</v>
      </c>
      <c r="AM235" s="196"/>
      <c r="AN235" s="196"/>
      <c r="AO235" s="196"/>
      <c r="AP235" s="196"/>
      <c r="AQ235" s="196">
        <f t="shared" si="53"/>
        <v>0</v>
      </c>
      <c r="AS235" s="194"/>
      <c r="AT235" s="194"/>
      <c r="AU235" s="194"/>
      <c r="AV235" s="194"/>
      <c r="AW235" s="194"/>
      <c r="AX235" s="194"/>
      <c r="AY235" s="194"/>
      <c r="AZ235" s="194">
        <f t="shared" si="54"/>
        <v>0</v>
      </c>
    </row>
    <row r="236" spans="1:52" x14ac:dyDescent="0.2">
      <c r="A236" s="197">
        <v>4</v>
      </c>
      <c r="B236" s="141" t="s">
        <v>462</v>
      </c>
      <c r="C236" s="149" t="str">
        <f t="shared" si="45"/>
        <v>40</v>
      </c>
      <c r="D236" s="149" t="str">
        <f t="shared" si="46"/>
        <v>55</v>
      </c>
      <c r="E236" s="147" t="str">
        <f t="shared" si="47"/>
        <v>510</v>
      </c>
      <c r="F236" s="129" t="str">
        <f t="shared" si="48"/>
        <v>5000.12</v>
      </c>
      <c r="G236" s="141" t="s">
        <v>236</v>
      </c>
      <c r="H236" s="193">
        <f>IFERROR(VLOOKUP(B236,[5]rptBudgetaryBudgetCrossOrganiza!$A$2:$M$1097,4,FALSE),"0")</f>
        <v>0</v>
      </c>
      <c r="I236" s="193">
        <f>IFERROR(VLOOKUP(B236,[5]rptBudgetaryBudgetCrossOrganiza!$A$2:$M$1097,6,FALSE),"0")</f>
        <v>0</v>
      </c>
      <c r="J236" s="193"/>
      <c r="K236" s="193"/>
      <c r="L236" s="193"/>
      <c r="M236" s="193">
        <f>IFERROR(VLOOKUP(B236,[5]rptBudgetaryBudgetCrossOrganiza!$A$2:$M$1097,9,FALSE),"0")</f>
        <v>0</v>
      </c>
      <c r="N236" s="193">
        <v>0</v>
      </c>
      <c r="O236" s="193">
        <f t="shared" si="50"/>
        <v>0</v>
      </c>
      <c r="Q236" s="169">
        <v>0</v>
      </c>
      <c r="R236" s="169">
        <v>0</v>
      </c>
      <c r="S236" s="169"/>
      <c r="T236" s="169"/>
      <c r="U236" s="169"/>
      <c r="V236" s="169">
        <v>0</v>
      </c>
      <c r="W236" s="194">
        <v>0</v>
      </c>
      <c r="X236" s="194">
        <f t="shared" si="51"/>
        <v>0</v>
      </c>
      <c r="Z236" s="171">
        <v>0</v>
      </c>
      <c r="AA236" s="171">
        <v>0</v>
      </c>
      <c r="AB236" s="171"/>
      <c r="AC236" s="171"/>
      <c r="AD236" s="171"/>
      <c r="AE236" s="171">
        <v>0</v>
      </c>
      <c r="AF236" s="195">
        <v>0</v>
      </c>
      <c r="AG236" s="195">
        <f t="shared" si="52"/>
        <v>0</v>
      </c>
      <c r="AI236" s="173">
        <f>IFERROR(VLOOKUP(B236,[3]rptBudgetaryBudgetCrossOrganiza!$A$1:$K$607,4,FALSE),"0")</f>
        <v>0</v>
      </c>
      <c r="AJ236" s="173">
        <f>IFERROR(VLOOKUP(B236,[3]rptBudgetaryBudgetCrossOrganiza!$A$1:$K$607,6,FALSE),"0")</f>
        <v>0</v>
      </c>
      <c r="AK236" s="196">
        <f t="shared" si="49"/>
        <v>0</v>
      </c>
      <c r="AL236" s="196">
        <f>IFERROR(VLOOKUP(B236,[4]rptBudgetaryBudgetCrossOrganiza!$A$10385:$O$11376,13,FALSE),"0")</f>
        <v>0</v>
      </c>
      <c r="AM236" s="196"/>
      <c r="AN236" s="196"/>
      <c r="AO236" s="196"/>
      <c r="AP236" s="196"/>
      <c r="AQ236" s="196">
        <f t="shared" si="53"/>
        <v>0</v>
      </c>
      <c r="AS236" s="194"/>
      <c r="AT236" s="194"/>
      <c r="AU236" s="194"/>
      <c r="AV236" s="194"/>
      <c r="AW236" s="194"/>
      <c r="AX236" s="194"/>
      <c r="AY236" s="194"/>
      <c r="AZ236" s="194">
        <f t="shared" si="54"/>
        <v>0</v>
      </c>
    </row>
    <row r="237" spans="1:52" x14ac:dyDescent="0.2">
      <c r="A237" s="197">
        <v>4</v>
      </c>
      <c r="B237" s="141" t="s">
        <v>463</v>
      </c>
      <c r="C237" s="149" t="str">
        <f t="shared" si="45"/>
        <v>40</v>
      </c>
      <c r="D237" s="149" t="str">
        <f t="shared" si="46"/>
        <v>55</v>
      </c>
      <c r="E237" s="147" t="str">
        <f t="shared" si="47"/>
        <v>510</v>
      </c>
      <c r="F237" s="129" t="str">
        <f t="shared" si="48"/>
        <v>5100.00</v>
      </c>
      <c r="G237" s="141" t="s">
        <v>240</v>
      </c>
      <c r="H237" s="193">
        <f>IFERROR(VLOOKUP(B237,[5]rptBudgetaryBudgetCrossOrganiza!$A$2:$M$1097,4,FALSE),"0")</f>
        <v>2402</v>
      </c>
      <c r="I237" s="193">
        <f>IFERROR(VLOOKUP(B237,[5]rptBudgetaryBudgetCrossOrganiza!$A$2:$M$1097,6,FALSE),"0")</f>
        <v>2402</v>
      </c>
      <c r="J237" s="193"/>
      <c r="K237" s="193"/>
      <c r="L237" s="193"/>
      <c r="M237" s="193">
        <f>IFERROR(VLOOKUP(B237,[5]rptBudgetaryBudgetCrossOrganiza!$A$2:$M$1097,9,FALSE),"0")</f>
        <v>2461.9299999999998</v>
      </c>
      <c r="N237" s="193">
        <v>2461.9299999999998</v>
      </c>
      <c r="O237" s="193">
        <f t="shared" si="50"/>
        <v>59.929999999999836</v>
      </c>
      <c r="Q237" s="169">
        <v>2855</v>
      </c>
      <c r="R237" s="169">
        <v>2855</v>
      </c>
      <c r="S237" s="169"/>
      <c r="T237" s="169"/>
      <c r="U237" s="169"/>
      <c r="V237" s="169">
        <v>2926.15</v>
      </c>
      <c r="W237" s="194">
        <v>2926.15</v>
      </c>
      <c r="X237" s="194">
        <f t="shared" si="51"/>
        <v>71.150000000000091</v>
      </c>
      <c r="Z237" s="171">
        <v>3180</v>
      </c>
      <c r="AA237" s="171">
        <v>3180</v>
      </c>
      <c r="AB237" s="171"/>
      <c r="AC237" s="171"/>
      <c r="AD237" s="171"/>
      <c r="AE237" s="171">
        <v>1908.71</v>
      </c>
      <c r="AF237" s="195">
        <v>1908.71</v>
      </c>
      <c r="AG237" s="195">
        <f t="shared" si="52"/>
        <v>-1271.29</v>
      </c>
      <c r="AI237" s="173">
        <f>IFERROR(VLOOKUP(B237,[3]rptBudgetaryBudgetCrossOrganiza!$A$1:$K$607,4,FALSE),"0")</f>
        <v>3180</v>
      </c>
      <c r="AJ237" s="173">
        <f>IFERROR(VLOOKUP(B237,[3]rptBudgetaryBudgetCrossOrganiza!$A$1:$K$607,6,FALSE),"0")</f>
        <v>3180</v>
      </c>
      <c r="AK237" s="196">
        <f t="shared" si="49"/>
        <v>3180</v>
      </c>
      <c r="AL237" s="196">
        <f>IFERROR(VLOOKUP(B237,[4]rptBudgetaryBudgetCrossOrganiza!$A$10385:$O$11376,13,FALSE),"0")</f>
        <v>873.05</v>
      </c>
      <c r="AM237" s="196"/>
      <c r="AN237" s="196"/>
      <c r="AO237" s="196"/>
      <c r="AP237" s="196"/>
      <c r="AQ237" s="196">
        <f t="shared" si="53"/>
        <v>-3180</v>
      </c>
      <c r="AS237" s="194"/>
      <c r="AT237" s="194"/>
      <c r="AU237" s="194"/>
      <c r="AV237" s="194"/>
      <c r="AW237" s="194"/>
      <c r="AX237" s="194"/>
      <c r="AY237" s="194"/>
      <c r="AZ237" s="194">
        <f t="shared" si="54"/>
        <v>0</v>
      </c>
    </row>
    <row r="238" spans="1:52" x14ac:dyDescent="0.2">
      <c r="A238" s="197">
        <v>4</v>
      </c>
      <c r="B238" s="141" t="s">
        <v>464</v>
      </c>
      <c r="C238" s="149" t="str">
        <f t="shared" si="45"/>
        <v>40</v>
      </c>
      <c r="D238" s="149" t="str">
        <f t="shared" si="46"/>
        <v>55</v>
      </c>
      <c r="E238" s="147" t="str">
        <f t="shared" si="47"/>
        <v>510</v>
      </c>
      <c r="F238" s="129" t="str">
        <f t="shared" si="48"/>
        <v>5100.01</v>
      </c>
      <c r="G238" s="141" t="s">
        <v>242</v>
      </c>
      <c r="H238" s="193">
        <f>IFERROR(VLOOKUP(B238,[5]rptBudgetaryBudgetCrossOrganiza!$A$2:$M$1097,4,FALSE),"0")</f>
        <v>1592</v>
      </c>
      <c r="I238" s="193">
        <f>IFERROR(VLOOKUP(B238,[5]rptBudgetaryBudgetCrossOrganiza!$A$2:$M$1097,6,FALSE),"0")</f>
        <v>1592</v>
      </c>
      <c r="J238" s="193"/>
      <c r="K238" s="193"/>
      <c r="L238" s="193"/>
      <c r="M238" s="193">
        <f>IFERROR(VLOOKUP(B238,[5]rptBudgetaryBudgetCrossOrganiza!$A$2:$M$1097,9,FALSE),"0")</f>
        <v>1542.45</v>
      </c>
      <c r="N238" s="193">
        <v>1542.45</v>
      </c>
      <c r="O238" s="193">
        <f t="shared" si="50"/>
        <v>-49.549999999999955</v>
      </c>
      <c r="Q238" s="169">
        <v>1645</v>
      </c>
      <c r="R238" s="169">
        <v>1645</v>
      </c>
      <c r="S238" s="169"/>
      <c r="T238" s="169"/>
      <c r="U238" s="169"/>
      <c r="V238" s="169">
        <v>1683.94</v>
      </c>
      <c r="W238" s="194">
        <v>1683.94</v>
      </c>
      <c r="X238" s="194"/>
      <c r="Z238" s="171">
        <v>1745</v>
      </c>
      <c r="AA238" s="171">
        <v>1745</v>
      </c>
      <c r="AB238" s="171"/>
      <c r="AC238" s="171"/>
      <c r="AD238" s="171"/>
      <c r="AE238" s="171">
        <v>1047.06</v>
      </c>
      <c r="AF238" s="195">
        <v>1047.06</v>
      </c>
      <c r="AG238" s="195">
        <f t="shared" si="52"/>
        <v>-697.94</v>
      </c>
      <c r="AI238" s="173">
        <f>IFERROR(VLOOKUP(B238,[3]rptBudgetaryBudgetCrossOrganiza!$A$1:$K$607,4,FALSE),"0")</f>
        <v>1745</v>
      </c>
      <c r="AJ238" s="173">
        <f>IFERROR(VLOOKUP(B238,[3]rptBudgetaryBudgetCrossOrganiza!$A$1:$K$607,6,FALSE),"0")</f>
        <v>1745</v>
      </c>
      <c r="AK238" s="196">
        <f t="shared" si="49"/>
        <v>1745</v>
      </c>
      <c r="AL238" s="196">
        <f>IFERROR(VLOOKUP(B238,[4]rptBudgetaryBudgetCrossOrganiza!$A$10385:$O$11376,13,FALSE),"0")</f>
        <v>490.78</v>
      </c>
      <c r="AM238" s="196"/>
      <c r="AN238" s="196"/>
      <c r="AO238" s="196"/>
      <c r="AP238" s="196"/>
      <c r="AQ238" s="196">
        <f t="shared" si="53"/>
        <v>-1745</v>
      </c>
      <c r="AS238" s="194"/>
      <c r="AT238" s="194"/>
      <c r="AU238" s="194"/>
      <c r="AV238" s="194"/>
      <c r="AW238" s="194"/>
      <c r="AX238" s="194"/>
      <c r="AY238" s="194"/>
      <c r="AZ238" s="194"/>
    </row>
    <row r="239" spans="1:52" x14ac:dyDescent="0.2">
      <c r="A239" s="197">
        <v>4</v>
      </c>
      <c r="B239" s="141" t="s">
        <v>465</v>
      </c>
      <c r="C239" s="149" t="str">
        <f t="shared" si="45"/>
        <v>40</v>
      </c>
      <c r="D239" s="149" t="str">
        <f t="shared" si="46"/>
        <v>55</v>
      </c>
      <c r="E239" s="147" t="str">
        <f t="shared" si="47"/>
        <v>510</v>
      </c>
      <c r="F239" s="129" t="str">
        <f t="shared" si="48"/>
        <v>5100.02</v>
      </c>
      <c r="G239" s="141" t="s">
        <v>244</v>
      </c>
      <c r="H239" s="193">
        <f>IFERROR(VLOOKUP(B239,[5]rptBudgetaryBudgetCrossOrganiza!$A$2:$M$1097,4,FALSE),"0")</f>
        <v>4320</v>
      </c>
      <c r="I239" s="193">
        <f>IFERROR(VLOOKUP(B239,[5]rptBudgetaryBudgetCrossOrganiza!$A$2:$M$1097,6,FALSE),"0")</f>
        <v>4320</v>
      </c>
      <c r="J239" s="193"/>
      <c r="K239" s="193"/>
      <c r="L239" s="193"/>
      <c r="M239" s="193">
        <f>IFERROR(VLOOKUP(B239,[5]rptBudgetaryBudgetCrossOrganiza!$A$2:$M$1097,9,FALSE),"0")</f>
        <v>4320.13</v>
      </c>
      <c r="N239" s="193">
        <v>4320.13</v>
      </c>
      <c r="O239" s="193">
        <f t="shared" si="50"/>
        <v>0.13000000000010914</v>
      </c>
      <c r="Q239" s="169">
        <v>4325</v>
      </c>
      <c r="R239" s="169">
        <v>4325</v>
      </c>
      <c r="S239" s="169"/>
      <c r="T239" s="169"/>
      <c r="U239" s="169"/>
      <c r="V239" s="169">
        <v>4320.1099999999997</v>
      </c>
      <c r="W239" s="194">
        <v>4320.1099999999997</v>
      </c>
      <c r="X239" s="194"/>
      <c r="Z239" s="171">
        <v>4320</v>
      </c>
      <c r="AA239" s="171">
        <v>4320</v>
      </c>
      <c r="AB239" s="171"/>
      <c r="AC239" s="171"/>
      <c r="AD239" s="171"/>
      <c r="AE239" s="171">
        <v>1856.68</v>
      </c>
      <c r="AF239" s="195">
        <v>1856.68</v>
      </c>
      <c r="AG239" s="195">
        <f t="shared" si="52"/>
        <v>-2463.3199999999997</v>
      </c>
      <c r="AI239" s="173">
        <f>IFERROR(VLOOKUP(B239,[3]rptBudgetaryBudgetCrossOrganiza!$A$1:$K$607,4,FALSE),"0")</f>
        <v>4320</v>
      </c>
      <c r="AJ239" s="173">
        <f>IFERROR(VLOOKUP(B239,[3]rptBudgetaryBudgetCrossOrganiza!$A$1:$K$607,6,FALSE),"0")</f>
        <v>4320</v>
      </c>
      <c r="AK239" s="196">
        <f t="shared" si="49"/>
        <v>4320</v>
      </c>
      <c r="AL239" s="196">
        <f>IFERROR(VLOOKUP(B239,[4]rptBudgetaryBudgetCrossOrganiza!$A$10385:$O$11376,13,FALSE),"0")</f>
        <v>562.55999999999995</v>
      </c>
      <c r="AM239" s="196"/>
      <c r="AN239" s="196"/>
      <c r="AO239" s="196"/>
      <c r="AP239" s="196"/>
      <c r="AQ239" s="196">
        <f t="shared" si="53"/>
        <v>-4320</v>
      </c>
      <c r="AS239" s="194"/>
      <c r="AT239" s="194"/>
      <c r="AU239" s="194"/>
      <c r="AV239" s="194"/>
      <c r="AW239" s="194"/>
      <c r="AX239" s="194"/>
      <c r="AY239" s="194"/>
      <c r="AZ239" s="194"/>
    </row>
    <row r="240" spans="1:52" x14ac:dyDescent="0.2">
      <c r="A240" s="197">
        <v>4</v>
      </c>
      <c r="B240" s="141" t="s">
        <v>466</v>
      </c>
      <c r="C240" s="149" t="str">
        <f t="shared" si="45"/>
        <v>40</v>
      </c>
      <c r="D240" s="149" t="str">
        <f t="shared" si="46"/>
        <v>55</v>
      </c>
      <c r="E240" s="147" t="str">
        <f t="shared" si="47"/>
        <v>510</v>
      </c>
      <c r="F240" s="129" t="str">
        <f t="shared" si="48"/>
        <v>5100.03</v>
      </c>
      <c r="G240" s="141" t="s">
        <v>246</v>
      </c>
      <c r="H240" s="193">
        <f>IFERROR(VLOOKUP(B240,[5]rptBudgetaryBudgetCrossOrganiza!$A$2:$M$1097,4,FALSE),"0")</f>
        <v>415</v>
      </c>
      <c r="I240" s="193">
        <f>IFERROR(VLOOKUP(B240,[5]rptBudgetaryBudgetCrossOrganiza!$A$2:$M$1097,6,FALSE),"0")</f>
        <v>415</v>
      </c>
      <c r="J240" s="193"/>
      <c r="K240" s="193"/>
      <c r="L240" s="193"/>
      <c r="M240" s="193">
        <f>IFERROR(VLOOKUP(B240,[5]rptBudgetaryBudgetCrossOrganiza!$A$2:$M$1097,9,FALSE),"0")</f>
        <v>403.44</v>
      </c>
      <c r="N240" s="193">
        <v>403.44</v>
      </c>
      <c r="O240" s="193"/>
      <c r="Q240" s="169">
        <v>405</v>
      </c>
      <c r="R240" s="169">
        <v>405</v>
      </c>
      <c r="S240" s="169"/>
      <c r="T240" s="169"/>
      <c r="U240" s="169"/>
      <c r="V240" s="169">
        <v>397.84</v>
      </c>
      <c r="W240" s="194">
        <v>397.84</v>
      </c>
      <c r="X240" s="194"/>
      <c r="Z240" s="171">
        <v>405</v>
      </c>
      <c r="AA240" s="171">
        <v>405</v>
      </c>
      <c r="AB240" s="171"/>
      <c r="AC240" s="171"/>
      <c r="AD240" s="171"/>
      <c r="AE240" s="171">
        <v>204.18</v>
      </c>
      <c r="AF240" s="195">
        <v>204.18</v>
      </c>
      <c r="AG240" s="195"/>
      <c r="AI240" s="173">
        <f>IFERROR(VLOOKUP(B240,[3]rptBudgetaryBudgetCrossOrganiza!$A$1:$K$607,4,FALSE),"0")</f>
        <v>405</v>
      </c>
      <c r="AJ240" s="173">
        <f>IFERROR(VLOOKUP(B240,[3]rptBudgetaryBudgetCrossOrganiza!$A$1:$K$607,6,FALSE),"0")</f>
        <v>405</v>
      </c>
      <c r="AK240" s="196">
        <f t="shared" si="49"/>
        <v>405</v>
      </c>
      <c r="AL240" s="196">
        <f>IFERROR(VLOOKUP(B240,[4]rptBudgetaryBudgetCrossOrganiza!$A$10385:$O$11376,13,FALSE),"0")</f>
        <v>91.32</v>
      </c>
      <c r="AM240" s="196"/>
      <c r="AN240" s="196"/>
      <c r="AO240" s="196"/>
      <c r="AP240" s="196"/>
      <c r="AQ240" s="196"/>
      <c r="AS240" s="194"/>
      <c r="AT240" s="194"/>
      <c r="AU240" s="194"/>
      <c r="AV240" s="194"/>
      <c r="AW240" s="194"/>
      <c r="AX240" s="194"/>
      <c r="AY240" s="194"/>
      <c r="AZ240" s="194"/>
    </row>
    <row r="241" spans="1:52" x14ac:dyDescent="0.2">
      <c r="A241" s="197">
        <v>4</v>
      </c>
      <c r="B241" s="141" t="s">
        <v>467</v>
      </c>
      <c r="C241" s="149" t="str">
        <f t="shared" si="45"/>
        <v>40</v>
      </c>
      <c r="D241" s="149" t="str">
        <f t="shared" si="46"/>
        <v>55</v>
      </c>
      <c r="E241" s="147" t="str">
        <f t="shared" si="47"/>
        <v>510</v>
      </c>
      <c r="F241" s="129" t="str">
        <f t="shared" si="48"/>
        <v>5100.04</v>
      </c>
      <c r="G241" s="141" t="s">
        <v>248</v>
      </c>
      <c r="H241" s="193">
        <f>IFERROR(VLOOKUP(B241,[5]rptBudgetaryBudgetCrossOrganiza!$A$2:$M$1097,4,FALSE),"0")</f>
        <v>60</v>
      </c>
      <c r="I241" s="193">
        <f>IFERROR(VLOOKUP(B241,[5]rptBudgetaryBudgetCrossOrganiza!$A$2:$M$1097,6,FALSE),"0")</f>
        <v>60</v>
      </c>
      <c r="J241" s="193"/>
      <c r="K241" s="193"/>
      <c r="L241" s="193"/>
      <c r="M241" s="193">
        <f>IFERROR(VLOOKUP(B241,[5]rptBudgetaryBudgetCrossOrganiza!$A$2:$M$1097,9,FALSE),"0")</f>
        <v>59.76</v>
      </c>
      <c r="N241" s="193">
        <v>59.76</v>
      </c>
      <c r="O241" s="193"/>
      <c r="Q241" s="169">
        <v>60</v>
      </c>
      <c r="R241" s="169">
        <v>60</v>
      </c>
      <c r="S241" s="169"/>
      <c r="T241" s="169"/>
      <c r="U241" s="169"/>
      <c r="V241" s="169">
        <v>59.76</v>
      </c>
      <c r="W241" s="194">
        <v>59.76</v>
      </c>
      <c r="X241" s="194"/>
      <c r="Z241" s="171">
        <v>60</v>
      </c>
      <c r="AA241" s="171">
        <v>60</v>
      </c>
      <c r="AB241" s="171"/>
      <c r="AC241" s="171"/>
      <c r="AD241" s="171"/>
      <c r="AE241" s="171">
        <v>32.369999999999997</v>
      </c>
      <c r="AF241" s="195">
        <v>32.369999999999997</v>
      </c>
      <c r="AG241" s="195"/>
      <c r="AI241" s="173">
        <f>IFERROR(VLOOKUP(B241,[3]rptBudgetaryBudgetCrossOrganiza!$A$1:$K$607,4,FALSE),"0")</f>
        <v>60</v>
      </c>
      <c r="AJ241" s="173">
        <f>IFERROR(VLOOKUP(B241,[3]rptBudgetaryBudgetCrossOrganiza!$A$1:$K$607,6,FALSE),"0")</f>
        <v>60</v>
      </c>
      <c r="AK241" s="196">
        <f t="shared" si="49"/>
        <v>60</v>
      </c>
      <c r="AL241" s="196">
        <f>IFERROR(VLOOKUP(B241,[4]rptBudgetaryBudgetCrossOrganiza!$A$10385:$O$11376,13,FALSE),"0")</f>
        <v>14.94</v>
      </c>
      <c r="AM241" s="196"/>
      <c r="AN241" s="196"/>
      <c r="AO241" s="196"/>
      <c r="AP241" s="196"/>
      <c r="AQ241" s="196"/>
      <c r="AS241" s="194"/>
      <c r="AT241" s="194"/>
      <c r="AU241" s="194"/>
      <c r="AV241" s="194"/>
      <c r="AW241" s="194"/>
      <c r="AX241" s="194"/>
      <c r="AY241" s="194"/>
      <c r="AZ241" s="194"/>
    </row>
    <row r="242" spans="1:52" x14ac:dyDescent="0.2">
      <c r="A242" s="197">
        <v>4</v>
      </c>
      <c r="B242" s="141" t="s">
        <v>468</v>
      </c>
      <c r="C242" s="149" t="str">
        <f t="shared" si="45"/>
        <v>40</v>
      </c>
      <c r="D242" s="149" t="str">
        <f t="shared" si="46"/>
        <v>55</v>
      </c>
      <c r="E242" s="147" t="str">
        <f t="shared" si="47"/>
        <v>510</v>
      </c>
      <c r="F242" s="129" t="str">
        <f t="shared" si="48"/>
        <v>5100.05</v>
      </c>
      <c r="G242" s="141" t="s">
        <v>250</v>
      </c>
      <c r="H242" s="193">
        <f>IFERROR(VLOOKUP(B242,[5]rptBudgetaryBudgetCrossOrganiza!$A$2:$M$1097,4,FALSE),"0")</f>
        <v>10</v>
      </c>
      <c r="I242" s="193">
        <f>IFERROR(VLOOKUP(B242,[5]rptBudgetaryBudgetCrossOrganiza!$A$2:$M$1097,6,FALSE),"0")</f>
        <v>10</v>
      </c>
      <c r="J242" s="193"/>
      <c r="K242" s="193"/>
      <c r="L242" s="193"/>
      <c r="M242" s="193">
        <f>IFERROR(VLOOKUP(B242,[5]rptBudgetaryBudgetCrossOrganiza!$A$2:$M$1097,9,FALSE),"0")</f>
        <v>5.28</v>
      </c>
      <c r="N242" s="193">
        <v>5.28</v>
      </c>
      <c r="O242" s="193"/>
      <c r="Q242" s="169">
        <v>10</v>
      </c>
      <c r="R242" s="169">
        <v>10</v>
      </c>
      <c r="S242" s="169"/>
      <c r="T242" s="169"/>
      <c r="U242" s="169"/>
      <c r="V242" s="169">
        <v>5.28</v>
      </c>
      <c r="W242" s="194">
        <v>5.28</v>
      </c>
      <c r="X242" s="194"/>
      <c r="Z242" s="171">
        <v>10</v>
      </c>
      <c r="AA242" s="171">
        <v>10</v>
      </c>
      <c r="AB242" s="171"/>
      <c r="AC242" s="171"/>
      <c r="AD242" s="171"/>
      <c r="AE242" s="171">
        <v>13.79</v>
      </c>
      <c r="AF242" s="195">
        <v>13.79</v>
      </c>
      <c r="AG242" s="195"/>
      <c r="AI242" s="173">
        <f>IFERROR(VLOOKUP(B242,[3]rptBudgetaryBudgetCrossOrganiza!$A$1:$K$607,4,FALSE),"0")</f>
        <v>10</v>
      </c>
      <c r="AJ242" s="173">
        <f>IFERROR(VLOOKUP(B242,[3]rptBudgetaryBudgetCrossOrganiza!$A$1:$K$607,6,FALSE),"0")</f>
        <v>10</v>
      </c>
      <c r="AK242" s="196">
        <f t="shared" si="49"/>
        <v>10</v>
      </c>
      <c r="AL242" s="196">
        <f>IFERROR(VLOOKUP(B242,[4]rptBudgetaryBudgetCrossOrganiza!$A$10385:$O$11376,13,FALSE),"0")</f>
        <v>8.08</v>
      </c>
      <c r="AM242" s="196"/>
      <c r="AN242" s="196"/>
      <c r="AO242" s="196"/>
      <c r="AP242" s="196"/>
      <c r="AQ242" s="196"/>
      <c r="AS242" s="194"/>
      <c r="AT242" s="194"/>
      <c r="AU242" s="194"/>
      <c r="AV242" s="194"/>
      <c r="AW242" s="194"/>
      <c r="AX242" s="194"/>
      <c r="AY242" s="194"/>
      <c r="AZ242" s="194"/>
    </row>
    <row r="243" spans="1:52" x14ac:dyDescent="0.2">
      <c r="A243" s="197">
        <v>4</v>
      </c>
      <c r="B243" s="141" t="s">
        <v>469</v>
      </c>
      <c r="C243" s="149" t="str">
        <f t="shared" si="45"/>
        <v>40</v>
      </c>
      <c r="D243" s="149" t="str">
        <f t="shared" si="46"/>
        <v>55</v>
      </c>
      <c r="E243" s="147" t="str">
        <f t="shared" si="47"/>
        <v>510</v>
      </c>
      <c r="F243" s="129" t="str">
        <f t="shared" si="48"/>
        <v>5100.06</v>
      </c>
      <c r="G243" s="141" t="s">
        <v>252</v>
      </c>
      <c r="H243" s="193">
        <f>IFERROR(VLOOKUP(B243,[5]rptBudgetaryBudgetCrossOrganiza!$A$2:$M$1097,4,FALSE),"0")</f>
        <v>450</v>
      </c>
      <c r="I243" s="193">
        <f>IFERROR(VLOOKUP(B243,[5]rptBudgetaryBudgetCrossOrganiza!$A$2:$M$1097,6,FALSE),"0")</f>
        <v>450</v>
      </c>
      <c r="J243" s="193"/>
      <c r="K243" s="193"/>
      <c r="L243" s="193"/>
      <c r="M243" s="193">
        <f>IFERROR(VLOOKUP(B243,[5]rptBudgetaryBudgetCrossOrganiza!$A$2:$M$1097,9,FALSE),"0")</f>
        <v>450</v>
      </c>
      <c r="N243" s="193">
        <v>450</v>
      </c>
      <c r="O243" s="193"/>
      <c r="Q243" s="169">
        <v>510</v>
      </c>
      <c r="R243" s="169">
        <v>510</v>
      </c>
      <c r="S243" s="169"/>
      <c r="T243" s="169"/>
      <c r="U243" s="169"/>
      <c r="V243" s="169">
        <v>510</v>
      </c>
      <c r="W243" s="194">
        <v>510</v>
      </c>
      <c r="X243" s="194"/>
      <c r="Z243" s="171">
        <v>590</v>
      </c>
      <c r="AA243" s="171">
        <v>590</v>
      </c>
      <c r="AB243" s="171"/>
      <c r="AC243" s="171"/>
      <c r="AD243" s="171"/>
      <c r="AE243" s="171">
        <v>196.08</v>
      </c>
      <c r="AF243" s="195">
        <v>196.08</v>
      </c>
      <c r="AG243" s="195"/>
      <c r="AI243" s="173">
        <f>IFERROR(VLOOKUP(B243,[3]rptBudgetaryBudgetCrossOrganiza!$A$1:$K$607,4,FALSE),"0")</f>
        <v>590</v>
      </c>
      <c r="AJ243" s="173">
        <f>IFERROR(VLOOKUP(B243,[3]rptBudgetaryBudgetCrossOrganiza!$A$1:$K$607,6,FALSE),"0")</f>
        <v>590</v>
      </c>
      <c r="AK243" s="196">
        <f t="shared" si="49"/>
        <v>590</v>
      </c>
      <c r="AL243" s="196">
        <f>IFERROR(VLOOKUP(B243,[4]rptBudgetaryBudgetCrossOrganiza!$A$10385:$O$11376,13,FALSE),"0")</f>
        <v>0</v>
      </c>
      <c r="AM243" s="196"/>
      <c r="AN243" s="196"/>
      <c r="AO243" s="196"/>
      <c r="AP243" s="196"/>
      <c r="AQ243" s="196"/>
      <c r="AS243" s="194"/>
      <c r="AT243" s="194"/>
      <c r="AU243" s="194"/>
      <c r="AV243" s="194"/>
      <c r="AW243" s="194"/>
      <c r="AX243" s="194"/>
      <c r="AY243" s="194"/>
      <c r="AZ243" s="194"/>
    </row>
    <row r="244" spans="1:52" x14ac:dyDescent="0.2">
      <c r="A244" s="197">
        <v>4</v>
      </c>
      <c r="B244" s="141" t="s">
        <v>470</v>
      </c>
      <c r="C244" s="149" t="str">
        <f t="shared" si="45"/>
        <v>40</v>
      </c>
      <c r="D244" s="149" t="str">
        <f t="shared" si="46"/>
        <v>55</v>
      </c>
      <c r="E244" s="147" t="str">
        <f t="shared" si="47"/>
        <v>510</v>
      </c>
      <c r="F244" s="129" t="str">
        <f t="shared" si="48"/>
        <v>5100.07</v>
      </c>
      <c r="G244" s="141" t="s">
        <v>254</v>
      </c>
      <c r="H244" s="193">
        <f>IFERROR(VLOOKUP(B244,[5]rptBudgetaryBudgetCrossOrganiza!$A$2:$M$1097,4,FALSE),"0")</f>
        <v>100</v>
      </c>
      <c r="I244" s="193">
        <f>IFERROR(VLOOKUP(B244,[5]rptBudgetaryBudgetCrossOrganiza!$A$2:$M$1097,6,FALSE),"0")</f>
        <v>100</v>
      </c>
      <c r="J244" s="193"/>
      <c r="K244" s="193"/>
      <c r="L244" s="193"/>
      <c r="M244" s="193">
        <f>IFERROR(VLOOKUP(B244,[5]rptBudgetaryBudgetCrossOrganiza!$A$2:$M$1097,9,FALSE),"0")</f>
        <v>82.11</v>
      </c>
      <c r="N244" s="193">
        <v>82.11</v>
      </c>
      <c r="O244" s="193"/>
      <c r="Q244" s="169">
        <v>110</v>
      </c>
      <c r="R244" s="169">
        <v>110</v>
      </c>
      <c r="S244" s="169"/>
      <c r="T244" s="169"/>
      <c r="U244" s="169"/>
      <c r="V244" s="169">
        <v>89.06</v>
      </c>
      <c r="W244" s="194">
        <v>89.06</v>
      </c>
      <c r="X244" s="194"/>
      <c r="Z244" s="171">
        <v>100</v>
      </c>
      <c r="AA244" s="171">
        <v>100</v>
      </c>
      <c r="AB244" s="171"/>
      <c r="AC244" s="171"/>
      <c r="AD244" s="171"/>
      <c r="AE244" s="171">
        <v>48.85</v>
      </c>
      <c r="AF244" s="195">
        <v>48.85</v>
      </c>
      <c r="AG244" s="195"/>
      <c r="AI244" s="173">
        <f>IFERROR(VLOOKUP(B244,[3]rptBudgetaryBudgetCrossOrganiza!$A$1:$K$607,4,FALSE),"0")</f>
        <v>100</v>
      </c>
      <c r="AJ244" s="173">
        <f>IFERROR(VLOOKUP(B244,[3]rptBudgetaryBudgetCrossOrganiza!$A$1:$K$607,6,FALSE),"0")</f>
        <v>100</v>
      </c>
      <c r="AK244" s="196">
        <f t="shared" si="49"/>
        <v>100</v>
      </c>
      <c r="AL244" s="196">
        <f>IFERROR(VLOOKUP(B244,[4]rptBudgetaryBudgetCrossOrganiza!$A$10385:$O$11376,13,FALSE),"0")</f>
        <v>20.81</v>
      </c>
      <c r="AM244" s="196"/>
      <c r="AN244" s="196"/>
      <c r="AO244" s="196"/>
      <c r="AP244" s="196"/>
      <c r="AQ244" s="196"/>
      <c r="AS244" s="194"/>
      <c r="AT244" s="194"/>
      <c r="AU244" s="194"/>
      <c r="AV244" s="194"/>
      <c r="AW244" s="194"/>
      <c r="AX244" s="194"/>
      <c r="AY244" s="194"/>
      <c r="AZ244" s="194"/>
    </row>
    <row r="245" spans="1:52" x14ac:dyDescent="0.2">
      <c r="A245" s="197">
        <v>4</v>
      </c>
      <c r="B245" s="141" t="s">
        <v>471</v>
      </c>
      <c r="C245" s="149" t="str">
        <f t="shared" si="45"/>
        <v>40</v>
      </c>
      <c r="D245" s="149" t="str">
        <f t="shared" si="46"/>
        <v>55</v>
      </c>
      <c r="E245" s="147" t="str">
        <f t="shared" si="47"/>
        <v>510</v>
      </c>
      <c r="F245" s="129" t="str">
        <f t="shared" si="48"/>
        <v>5100.08</v>
      </c>
      <c r="G245" s="141" t="s">
        <v>256</v>
      </c>
      <c r="H245" s="193">
        <f>IFERROR(VLOOKUP(B245,[5]rptBudgetaryBudgetCrossOrganiza!$A$2:$M$1097,4,FALSE),"0")</f>
        <v>418</v>
      </c>
      <c r="I245" s="193">
        <f>IFERROR(VLOOKUP(B245,[5]rptBudgetaryBudgetCrossOrganiza!$A$2:$M$1097,6,FALSE),"0")</f>
        <v>418</v>
      </c>
      <c r="J245" s="193"/>
      <c r="K245" s="193"/>
      <c r="L245" s="193"/>
      <c r="M245" s="193">
        <f>IFERROR(VLOOKUP(B245,[5]rptBudgetaryBudgetCrossOrganiza!$A$2:$M$1097,9,FALSE),"0")</f>
        <v>694.02</v>
      </c>
      <c r="N245" s="193">
        <v>694.02</v>
      </c>
      <c r="O245" s="193"/>
      <c r="Q245" s="169">
        <v>755</v>
      </c>
      <c r="R245" s="169">
        <v>755</v>
      </c>
      <c r="S245" s="169"/>
      <c r="T245" s="169"/>
      <c r="U245" s="169"/>
      <c r="V245" s="169">
        <v>753.24</v>
      </c>
      <c r="W245" s="194">
        <v>753.24</v>
      </c>
      <c r="X245" s="194"/>
      <c r="Z245" s="171">
        <v>755</v>
      </c>
      <c r="AA245" s="171">
        <v>755</v>
      </c>
      <c r="AB245" s="171"/>
      <c r="AC245" s="171"/>
      <c r="AD245" s="171"/>
      <c r="AE245" s="171">
        <v>433.84</v>
      </c>
      <c r="AF245" s="195">
        <v>433.84</v>
      </c>
      <c r="AG245" s="195"/>
      <c r="AI245" s="173">
        <f>IFERROR(VLOOKUP(B245,[3]rptBudgetaryBudgetCrossOrganiza!$A$1:$K$607,4,FALSE),"0")</f>
        <v>755</v>
      </c>
      <c r="AJ245" s="173">
        <f>IFERROR(VLOOKUP(B245,[3]rptBudgetaryBudgetCrossOrganiza!$A$1:$K$607,6,FALSE),"0")</f>
        <v>755</v>
      </c>
      <c r="AK245" s="196">
        <f t="shared" si="49"/>
        <v>755</v>
      </c>
      <c r="AL245" s="196">
        <f>IFERROR(VLOOKUP(B245,[4]rptBudgetaryBudgetCrossOrganiza!$A$10385:$O$11376,13,FALSE),"0")</f>
        <v>203.74</v>
      </c>
      <c r="AM245" s="196"/>
      <c r="AN245" s="196"/>
      <c r="AO245" s="196"/>
      <c r="AP245" s="196"/>
      <c r="AQ245" s="196"/>
      <c r="AS245" s="194"/>
      <c r="AT245" s="194"/>
      <c r="AU245" s="194"/>
      <c r="AV245" s="194"/>
      <c r="AW245" s="194"/>
      <c r="AX245" s="194"/>
      <c r="AY245" s="194"/>
      <c r="AZ245" s="194"/>
    </row>
    <row r="246" spans="1:52" x14ac:dyDescent="0.2">
      <c r="A246" s="197">
        <v>4</v>
      </c>
      <c r="B246" s="141" t="s">
        <v>472</v>
      </c>
      <c r="C246" s="149" t="str">
        <f t="shared" si="45"/>
        <v>40</v>
      </c>
      <c r="D246" s="149" t="str">
        <f t="shared" si="46"/>
        <v>55</v>
      </c>
      <c r="E246" s="147" t="str">
        <f t="shared" si="47"/>
        <v>510</v>
      </c>
      <c r="F246" s="129" t="str">
        <f t="shared" si="48"/>
        <v>5100.09</v>
      </c>
      <c r="G246" s="141" t="s">
        <v>258</v>
      </c>
      <c r="H246" s="193">
        <f>IFERROR(VLOOKUP(B246,[5]rptBudgetaryBudgetCrossOrganiza!$A$2:$M$1097,4,FALSE),"0")</f>
        <v>0</v>
      </c>
      <c r="I246" s="193">
        <f>IFERROR(VLOOKUP(B246,[5]rptBudgetaryBudgetCrossOrganiza!$A$2:$M$1097,6,FALSE),"0")</f>
        <v>0</v>
      </c>
      <c r="J246" s="193"/>
      <c r="K246" s="193"/>
      <c r="L246" s="193"/>
      <c r="M246" s="193">
        <f>IFERROR(VLOOKUP(B246,[5]rptBudgetaryBudgetCrossOrganiza!$A$2:$M$1097,9,FALSE),"0")</f>
        <v>0</v>
      </c>
      <c r="N246" s="193">
        <v>0</v>
      </c>
      <c r="O246" s="193"/>
      <c r="Q246" s="169">
        <v>0</v>
      </c>
      <c r="R246" s="169">
        <v>0</v>
      </c>
      <c r="S246" s="169"/>
      <c r="T246" s="169"/>
      <c r="U246" s="169"/>
      <c r="V246" s="169">
        <v>0</v>
      </c>
      <c r="W246" s="194">
        <v>0</v>
      </c>
      <c r="X246" s="194"/>
      <c r="Z246" s="171">
        <v>0</v>
      </c>
      <c r="AA246" s="171">
        <v>0</v>
      </c>
      <c r="AB246" s="171"/>
      <c r="AC246" s="171"/>
      <c r="AD246" s="171"/>
      <c r="AE246" s="171">
        <v>0</v>
      </c>
      <c r="AF246" s="195">
        <v>0</v>
      </c>
      <c r="AG246" s="195"/>
      <c r="AI246" s="173">
        <f>IFERROR(VLOOKUP(B246,[3]rptBudgetaryBudgetCrossOrganiza!$A$1:$K$607,4,FALSE),"0")</f>
        <v>0</v>
      </c>
      <c r="AJ246" s="173">
        <f>IFERROR(VLOOKUP(B246,[3]rptBudgetaryBudgetCrossOrganiza!$A$1:$K$607,6,FALSE),"0")</f>
        <v>0</v>
      </c>
      <c r="AK246" s="196">
        <f t="shared" si="49"/>
        <v>0</v>
      </c>
      <c r="AL246" s="196">
        <f>IFERROR(VLOOKUP(B246,[4]rptBudgetaryBudgetCrossOrganiza!$A$10385:$O$11376,13,FALSE),"0")</f>
        <v>0</v>
      </c>
      <c r="AM246" s="196"/>
      <c r="AN246" s="196"/>
      <c r="AO246" s="196"/>
      <c r="AP246" s="196"/>
      <c r="AQ246" s="196"/>
      <c r="AS246" s="194"/>
      <c r="AT246" s="194"/>
      <c r="AU246" s="194"/>
      <c r="AV246" s="194"/>
      <c r="AW246" s="194"/>
      <c r="AX246" s="194"/>
      <c r="AY246" s="194"/>
      <c r="AZ246" s="194"/>
    </row>
    <row r="247" spans="1:52" x14ac:dyDescent="0.2">
      <c r="A247" s="197">
        <v>4</v>
      </c>
      <c r="B247" s="141" t="s">
        <v>473</v>
      </c>
      <c r="C247" s="149" t="str">
        <f t="shared" si="45"/>
        <v>40</v>
      </c>
      <c r="D247" s="149" t="str">
        <f t="shared" si="46"/>
        <v>55</v>
      </c>
      <c r="E247" s="147" t="str">
        <f t="shared" si="47"/>
        <v>510</v>
      </c>
      <c r="F247" s="129" t="str">
        <f t="shared" si="48"/>
        <v>5100.10</v>
      </c>
      <c r="G247" s="141" t="s">
        <v>260</v>
      </c>
      <c r="H247" s="193">
        <f>IFERROR(VLOOKUP(B247,[5]rptBudgetaryBudgetCrossOrganiza!$A$2:$M$1097,4,FALSE),"0")</f>
        <v>0</v>
      </c>
      <c r="I247" s="193">
        <f>IFERROR(VLOOKUP(B247,[5]rptBudgetaryBudgetCrossOrganiza!$A$2:$M$1097,6,FALSE),"0")</f>
        <v>0</v>
      </c>
      <c r="J247" s="193"/>
      <c r="K247" s="193"/>
      <c r="L247" s="193"/>
      <c r="M247" s="193">
        <f>IFERROR(VLOOKUP(B247,[5]rptBudgetaryBudgetCrossOrganiza!$A$2:$M$1097,9,FALSE),"0")</f>
        <v>0</v>
      </c>
      <c r="N247" s="193">
        <v>0</v>
      </c>
      <c r="O247" s="193"/>
      <c r="Q247" s="169">
        <v>0</v>
      </c>
      <c r="R247" s="169">
        <v>0</v>
      </c>
      <c r="S247" s="169"/>
      <c r="T247" s="169"/>
      <c r="U247" s="169"/>
      <c r="V247" s="169">
        <v>0</v>
      </c>
      <c r="W247" s="194">
        <v>0</v>
      </c>
      <c r="X247" s="194"/>
      <c r="Z247" s="171">
        <v>0</v>
      </c>
      <c r="AA247" s="171">
        <v>0</v>
      </c>
      <c r="AB247" s="171"/>
      <c r="AC247" s="171"/>
      <c r="AD247" s="171"/>
      <c r="AE247" s="171">
        <v>62.5</v>
      </c>
      <c r="AF247" s="195">
        <v>62.5</v>
      </c>
      <c r="AG247" s="195"/>
      <c r="AI247" s="173">
        <f>IFERROR(VLOOKUP(B247,[3]rptBudgetaryBudgetCrossOrganiza!$A$1:$K$607,4,FALSE),"0")</f>
        <v>0</v>
      </c>
      <c r="AJ247" s="173">
        <f>IFERROR(VLOOKUP(B247,[3]rptBudgetaryBudgetCrossOrganiza!$A$1:$K$607,6,FALSE),"0")</f>
        <v>0</v>
      </c>
      <c r="AK247" s="196">
        <f t="shared" si="49"/>
        <v>0</v>
      </c>
      <c r="AL247" s="196">
        <f>IFERROR(VLOOKUP(B247,[4]rptBudgetaryBudgetCrossOrganiza!$A$10385:$O$11376,13,FALSE),"0")</f>
        <v>0</v>
      </c>
      <c r="AM247" s="196"/>
      <c r="AN247" s="196"/>
      <c r="AO247" s="196"/>
      <c r="AP247" s="196"/>
      <c r="AQ247" s="196"/>
      <c r="AS247" s="194"/>
      <c r="AT247" s="194"/>
      <c r="AU247" s="194"/>
      <c r="AV247" s="194"/>
      <c r="AW247" s="194"/>
      <c r="AX247" s="194"/>
      <c r="AY247" s="194"/>
      <c r="AZ247" s="194"/>
    </row>
    <row r="248" spans="1:52" x14ac:dyDescent="0.2">
      <c r="A248" s="197">
        <v>4</v>
      </c>
      <c r="B248" s="141" t="s">
        <v>474</v>
      </c>
      <c r="C248" s="149" t="str">
        <f t="shared" si="45"/>
        <v>40</v>
      </c>
      <c r="D248" s="149" t="str">
        <f t="shared" si="46"/>
        <v>55</v>
      </c>
      <c r="E248" s="147" t="str">
        <f t="shared" si="47"/>
        <v>510</v>
      </c>
      <c r="F248" s="129" t="str">
        <f t="shared" si="48"/>
        <v>5100.11</v>
      </c>
      <c r="G248" s="141" t="s">
        <v>262</v>
      </c>
      <c r="H248" s="193">
        <f>IFERROR(VLOOKUP(B248,[5]rptBudgetaryBudgetCrossOrganiza!$A$2:$M$1097,4,FALSE),"0")</f>
        <v>230</v>
      </c>
      <c r="I248" s="193">
        <f>IFERROR(VLOOKUP(B248,[5]rptBudgetaryBudgetCrossOrganiza!$A$2:$M$1097,6,FALSE),"0")</f>
        <v>230</v>
      </c>
      <c r="J248" s="193"/>
      <c r="K248" s="193"/>
      <c r="L248" s="193"/>
      <c r="M248" s="193">
        <f>IFERROR(VLOOKUP(B248,[5]rptBudgetaryBudgetCrossOrganiza!$A$2:$M$1097,9,FALSE),"0")</f>
        <v>226.24</v>
      </c>
      <c r="N248" s="193">
        <v>226.24</v>
      </c>
      <c r="O248" s="193"/>
      <c r="Q248" s="169">
        <v>265</v>
      </c>
      <c r="R248" s="169">
        <v>265</v>
      </c>
      <c r="S248" s="169"/>
      <c r="T248" s="169"/>
      <c r="U248" s="169"/>
      <c r="V248" s="169">
        <v>255.03</v>
      </c>
      <c r="W248" s="194">
        <v>255.03</v>
      </c>
      <c r="X248" s="194"/>
      <c r="Z248" s="171">
        <v>280</v>
      </c>
      <c r="AA248" s="171">
        <v>280</v>
      </c>
      <c r="AB248" s="171"/>
      <c r="AC248" s="171"/>
      <c r="AD248" s="171"/>
      <c r="AE248" s="171">
        <v>177.43</v>
      </c>
      <c r="AF248" s="195">
        <v>177.43</v>
      </c>
      <c r="AG248" s="195"/>
      <c r="AI248" s="173">
        <f>IFERROR(VLOOKUP(B248,[3]rptBudgetaryBudgetCrossOrganiza!$A$1:$K$607,4,FALSE),"0")</f>
        <v>280</v>
      </c>
      <c r="AJ248" s="173">
        <f>IFERROR(VLOOKUP(B248,[3]rptBudgetaryBudgetCrossOrganiza!$A$1:$K$607,6,FALSE),"0")</f>
        <v>280</v>
      </c>
      <c r="AK248" s="196">
        <f t="shared" si="49"/>
        <v>280</v>
      </c>
      <c r="AL248" s="196">
        <f>IFERROR(VLOOKUP(B248,[4]rptBudgetaryBudgetCrossOrganiza!$A$10385:$O$11376,13,FALSE),"0")</f>
        <v>65.540000000000006</v>
      </c>
      <c r="AM248" s="196"/>
      <c r="AN248" s="196"/>
      <c r="AO248" s="196"/>
      <c r="AP248" s="196"/>
      <c r="AQ248" s="196"/>
      <c r="AS248" s="194"/>
      <c r="AT248" s="194"/>
      <c r="AU248" s="194"/>
      <c r="AV248" s="194"/>
      <c r="AW248" s="194"/>
      <c r="AX248" s="194"/>
      <c r="AY248" s="194"/>
      <c r="AZ248" s="194"/>
    </row>
    <row r="249" spans="1:52" x14ac:dyDescent="0.2">
      <c r="A249" s="197">
        <v>4</v>
      </c>
      <c r="B249" s="141" t="s">
        <v>475</v>
      </c>
      <c r="C249" s="149" t="str">
        <f t="shared" si="45"/>
        <v>40</v>
      </c>
      <c r="D249" s="149" t="str">
        <f t="shared" si="46"/>
        <v>55</v>
      </c>
      <c r="E249" s="147" t="str">
        <f t="shared" si="47"/>
        <v>510</v>
      </c>
      <c r="F249" s="129" t="str">
        <f t="shared" si="48"/>
        <v>5100.12</v>
      </c>
      <c r="G249" s="141" t="s">
        <v>264</v>
      </c>
      <c r="H249" s="193">
        <f>IFERROR(VLOOKUP(B249,[5]rptBudgetaryBudgetCrossOrganiza!$A$2:$M$1097,4,FALSE),"0")</f>
        <v>0</v>
      </c>
      <c r="I249" s="193">
        <f>IFERROR(VLOOKUP(B249,[5]rptBudgetaryBudgetCrossOrganiza!$A$2:$M$1097,6,FALSE),"0")</f>
        <v>0</v>
      </c>
      <c r="J249" s="193"/>
      <c r="K249" s="193"/>
      <c r="L249" s="193"/>
      <c r="M249" s="193">
        <f>IFERROR(VLOOKUP(B249,[5]rptBudgetaryBudgetCrossOrganiza!$A$2:$M$1097,9,FALSE),"0")</f>
        <v>0</v>
      </c>
      <c r="N249" s="193">
        <v>0</v>
      </c>
      <c r="O249" s="193"/>
      <c r="Q249" s="169">
        <v>0</v>
      </c>
      <c r="R249" s="169">
        <v>0</v>
      </c>
      <c r="S249" s="169"/>
      <c r="T249" s="169"/>
      <c r="U249" s="169"/>
      <c r="V249" s="169">
        <v>0</v>
      </c>
      <c r="W249" s="194">
        <v>0</v>
      </c>
      <c r="X249" s="194"/>
      <c r="Z249" s="171">
        <v>0</v>
      </c>
      <c r="AA249" s="171">
        <v>0</v>
      </c>
      <c r="AB249" s="171"/>
      <c r="AC249" s="171"/>
      <c r="AD249" s="171"/>
      <c r="AE249" s="171">
        <v>0</v>
      </c>
      <c r="AF249" s="195">
        <v>0</v>
      </c>
      <c r="AG249" s="195"/>
      <c r="AI249" s="173">
        <f>IFERROR(VLOOKUP(B249,[3]rptBudgetaryBudgetCrossOrganiza!$A$1:$K$607,4,FALSE),"0")</f>
        <v>0</v>
      </c>
      <c r="AJ249" s="173">
        <f>IFERROR(VLOOKUP(B249,[3]rptBudgetaryBudgetCrossOrganiza!$A$1:$K$607,6,FALSE),"0")</f>
        <v>0</v>
      </c>
      <c r="AK249" s="196">
        <f t="shared" si="49"/>
        <v>0</v>
      </c>
      <c r="AL249" s="196">
        <f>IFERROR(VLOOKUP(B249,[4]rptBudgetaryBudgetCrossOrganiza!$A$10385:$O$11376,13,FALSE),"0")</f>
        <v>0</v>
      </c>
      <c r="AM249" s="196"/>
      <c r="AN249" s="196"/>
      <c r="AO249" s="196"/>
      <c r="AP249" s="196"/>
      <c r="AQ249" s="196"/>
      <c r="AS249" s="194"/>
      <c r="AT249" s="194"/>
      <c r="AU249" s="194"/>
      <c r="AV249" s="194"/>
      <c r="AW249" s="194"/>
      <c r="AX249" s="194"/>
      <c r="AY249" s="194"/>
      <c r="AZ249" s="194"/>
    </row>
    <row r="250" spans="1:52" x14ac:dyDescent="0.2">
      <c r="A250" s="197">
        <v>4</v>
      </c>
      <c r="B250" s="141" t="s">
        <v>476</v>
      </c>
      <c r="C250" s="149" t="str">
        <f t="shared" si="45"/>
        <v>40</v>
      </c>
      <c r="D250" s="149" t="str">
        <f t="shared" si="46"/>
        <v>55</v>
      </c>
      <c r="E250" s="147" t="str">
        <f t="shared" si="47"/>
        <v>510</v>
      </c>
      <c r="F250" s="129" t="str">
        <f t="shared" si="48"/>
        <v>5100.13</v>
      </c>
      <c r="G250" s="141" t="s">
        <v>266</v>
      </c>
      <c r="H250" s="193">
        <f>IFERROR(VLOOKUP(B250,[5]rptBudgetaryBudgetCrossOrganiza!$A$2:$M$1097,4,FALSE),"0")</f>
        <v>0</v>
      </c>
      <c r="I250" s="193">
        <f>IFERROR(VLOOKUP(B250,[5]rptBudgetaryBudgetCrossOrganiza!$A$2:$M$1097,6,FALSE),"0")</f>
        <v>0</v>
      </c>
      <c r="J250" s="193"/>
      <c r="K250" s="193"/>
      <c r="L250" s="193"/>
      <c r="M250" s="193">
        <f>IFERROR(VLOOKUP(B250,[5]rptBudgetaryBudgetCrossOrganiza!$A$2:$M$1097,9,FALSE),"0")</f>
        <v>0</v>
      </c>
      <c r="N250" s="193">
        <v>0</v>
      </c>
      <c r="O250" s="193"/>
      <c r="Q250" s="169">
        <v>0</v>
      </c>
      <c r="R250" s="169">
        <v>0</v>
      </c>
      <c r="S250" s="169"/>
      <c r="T250" s="169"/>
      <c r="U250" s="169"/>
      <c r="V250" s="169">
        <v>0</v>
      </c>
      <c r="W250" s="194">
        <v>0</v>
      </c>
      <c r="X250" s="194"/>
      <c r="Z250" s="171">
        <v>0</v>
      </c>
      <c r="AA250" s="171">
        <v>0</v>
      </c>
      <c r="AB250" s="171"/>
      <c r="AC250" s="171"/>
      <c r="AD250" s="171"/>
      <c r="AE250" s="171">
        <v>0</v>
      </c>
      <c r="AF250" s="195">
        <v>0</v>
      </c>
      <c r="AG250" s="195"/>
      <c r="AI250" s="173">
        <f>IFERROR(VLOOKUP(B250,[3]rptBudgetaryBudgetCrossOrganiza!$A$1:$K$607,4,FALSE),"0")</f>
        <v>0</v>
      </c>
      <c r="AJ250" s="173">
        <f>IFERROR(VLOOKUP(B250,[3]rptBudgetaryBudgetCrossOrganiza!$A$1:$K$607,6,FALSE),"0")</f>
        <v>0</v>
      </c>
      <c r="AK250" s="196">
        <f t="shared" si="49"/>
        <v>0</v>
      </c>
      <c r="AL250" s="196">
        <f>IFERROR(VLOOKUP(B250,[4]rptBudgetaryBudgetCrossOrganiza!$A$10385:$O$11376,13,FALSE),"0")</f>
        <v>0</v>
      </c>
      <c r="AM250" s="196"/>
      <c r="AN250" s="196"/>
      <c r="AO250" s="196"/>
      <c r="AP250" s="196"/>
      <c r="AQ250" s="196"/>
      <c r="AS250" s="194"/>
      <c r="AT250" s="194"/>
      <c r="AU250" s="194"/>
      <c r="AV250" s="194"/>
      <c r="AW250" s="194"/>
      <c r="AX250" s="194"/>
      <c r="AY250" s="194"/>
      <c r="AZ250" s="194"/>
    </row>
    <row r="251" spans="1:52" x14ac:dyDescent="0.2">
      <c r="A251" s="197">
        <v>4</v>
      </c>
      <c r="B251" s="141" t="s">
        <v>477</v>
      </c>
      <c r="C251" s="149" t="str">
        <f t="shared" si="45"/>
        <v>40</v>
      </c>
      <c r="D251" s="149" t="str">
        <f t="shared" si="46"/>
        <v>55</v>
      </c>
      <c r="E251" s="147" t="str">
        <f t="shared" si="47"/>
        <v>510</v>
      </c>
      <c r="F251" s="129" t="str">
        <f t="shared" si="48"/>
        <v>5100.14</v>
      </c>
      <c r="G251" s="141" t="s">
        <v>268</v>
      </c>
      <c r="H251" s="193">
        <f>IFERROR(VLOOKUP(B251,[5]rptBudgetaryBudgetCrossOrganiza!$A$2:$M$1097,4,FALSE),"0")</f>
        <v>0</v>
      </c>
      <c r="I251" s="193">
        <f>IFERROR(VLOOKUP(B251,[5]rptBudgetaryBudgetCrossOrganiza!$A$2:$M$1097,6,FALSE),"0")</f>
        <v>0</v>
      </c>
      <c r="J251" s="193"/>
      <c r="K251" s="193"/>
      <c r="L251" s="193"/>
      <c r="M251" s="193">
        <f>IFERROR(VLOOKUP(B251,[5]rptBudgetaryBudgetCrossOrganiza!$A$2:$M$1097,9,FALSE),"0")</f>
        <v>0</v>
      </c>
      <c r="N251" s="193">
        <v>0</v>
      </c>
      <c r="O251" s="193"/>
      <c r="Q251" s="169">
        <v>0</v>
      </c>
      <c r="R251" s="169">
        <v>0</v>
      </c>
      <c r="S251" s="169"/>
      <c r="T251" s="169"/>
      <c r="U251" s="169"/>
      <c r="V251" s="169">
        <v>0</v>
      </c>
      <c r="W251" s="194">
        <v>0</v>
      </c>
      <c r="X251" s="194"/>
      <c r="Z251" s="171">
        <v>0</v>
      </c>
      <c r="AA251" s="171">
        <v>0</v>
      </c>
      <c r="AB251" s="171"/>
      <c r="AC251" s="171"/>
      <c r="AD251" s="171"/>
      <c r="AE251" s="171">
        <v>0</v>
      </c>
      <c r="AF251" s="195">
        <v>0</v>
      </c>
      <c r="AG251" s="195"/>
      <c r="AI251" s="173">
        <f>IFERROR(VLOOKUP(B251,[3]rptBudgetaryBudgetCrossOrganiza!$A$1:$K$607,4,FALSE),"0")</f>
        <v>0</v>
      </c>
      <c r="AJ251" s="173">
        <f>IFERROR(VLOOKUP(B251,[3]rptBudgetaryBudgetCrossOrganiza!$A$1:$K$607,6,FALSE),"0")</f>
        <v>0</v>
      </c>
      <c r="AK251" s="196">
        <f t="shared" si="49"/>
        <v>0</v>
      </c>
      <c r="AL251" s="196">
        <f>IFERROR(VLOOKUP(B251,[4]rptBudgetaryBudgetCrossOrganiza!$A$10385:$O$11376,13,FALSE),"0")</f>
        <v>0</v>
      </c>
      <c r="AM251" s="196"/>
      <c r="AN251" s="196"/>
      <c r="AO251" s="196"/>
      <c r="AP251" s="196"/>
      <c r="AQ251" s="196"/>
      <c r="AS251" s="194"/>
      <c r="AT251" s="194"/>
      <c r="AU251" s="194"/>
      <c r="AV251" s="194"/>
      <c r="AW251" s="194"/>
      <c r="AX251" s="194"/>
      <c r="AY251" s="194"/>
      <c r="AZ251" s="194"/>
    </row>
    <row r="252" spans="1:52" x14ac:dyDescent="0.2">
      <c r="A252" s="197">
        <v>4</v>
      </c>
      <c r="B252" s="141" t="s">
        <v>478</v>
      </c>
      <c r="C252" s="149" t="str">
        <f t="shared" si="45"/>
        <v>40</v>
      </c>
      <c r="D252" s="149" t="str">
        <f t="shared" si="46"/>
        <v>55</v>
      </c>
      <c r="E252" s="147" t="str">
        <f t="shared" si="47"/>
        <v>510</v>
      </c>
      <c r="F252" s="129" t="str">
        <f t="shared" si="48"/>
        <v>5100.15</v>
      </c>
      <c r="G252" s="141" t="s">
        <v>270</v>
      </c>
      <c r="H252" s="193">
        <f>IFERROR(VLOOKUP(B252,[5]rptBudgetaryBudgetCrossOrganiza!$A$2:$M$1097,4,FALSE),"0")</f>
        <v>0</v>
      </c>
      <c r="I252" s="193">
        <f>IFERROR(VLOOKUP(B252,[5]rptBudgetaryBudgetCrossOrganiza!$A$2:$M$1097,6,FALSE),"0")</f>
        <v>0</v>
      </c>
      <c r="J252" s="193"/>
      <c r="K252" s="193"/>
      <c r="L252" s="193"/>
      <c r="M252" s="193">
        <f>IFERROR(VLOOKUP(B252,[5]rptBudgetaryBudgetCrossOrganiza!$A$2:$M$1097,9,FALSE),"0")</f>
        <v>0</v>
      </c>
      <c r="N252" s="193">
        <v>0</v>
      </c>
      <c r="O252" s="193"/>
      <c r="Q252" s="169">
        <v>0</v>
      </c>
      <c r="R252" s="169">
        <v>0</v>
      </c>
      <c r="S252" s="169"/>
      <c r="T252" s="169"/>
      <c r="U252" s="169"/>
      <c r="V252" s="169">
        <v>0</v>
      </c>
      <c r="W252" s="194">
        <v>0</v>
      </c>
      <c r="X252" s="194"/>
      <c r="Z252" s="171">
        <v>0</v>
      </c>
      <c r="AA252" s="171">
        <v>0</v>
      </c>
      <c r="AB252" s="171"/>
      <c r="AC252" s="171"/>
      <c r="AD252" s="171"/>
      <c r="AE252" s="171">
        <v>0</v>
      </c>
      <c r="AF252" s="195">
        <v>0</v>
      </c>
      <c r="AG252" s="195"/>
      <c r="AI252" s="173">
        <f>IFERROR(VLOOKUP(B252,[3]rptBudgetaryBudgetCrossOrganiza!$A$1:$K$607,4,FALSE),"0")</f>
        <v>0</v>
      </c>
      <c r="AJ252" s="173">
        <f>IFERROR(VLOOKUP(B252,[3]rptBudgetaryBudgetCrossOrganiza!$A$1:$K$607,6,FALSE),"0")</f>
        <v>0</v>
      </c>
      <c r="AK252" s="196">
        <f t="shared" si="49"/>
        <v>0</v>
      </c>
      <c r="AL252" s="196">
        <f>IFERROR(VLOOKUP(B252,[4]rptBudgetaryBudgetCrossOrganiza!$A$10385:$O$11376,13,FALSE),"0")</f>
        <v>0</v>
      </c>
      <c r="AM252" s="196"/>
      <c r="AN252" s="196"/>
      <c r="AO252" s="196"/>
      <c r="AP252" s="196"/>
      <c r="AQ252" s="196"/>
      <c r="AS252" s="194"/>
      <c r="AT252" s="194"/>
      <c r="AU252" s="194"/>
      <c r="AV252" s="194"/>
      <c r="AW252" s="194"/>
      <c r="AX252" s="194"/>
      <c r="AY252" s="194"/>
      <c r="AZ252" s="194"/>
    </row>
    <row r="253" spans="1:52" x14ac:dyDescent="0.2">
      <c r="A253" s="197">
        <v>4</v>
      </c>
      <c r="B253" s="141" t="s">
        <v>479</v>
      </c>
      <c r="C253" s="149" t="str">
        <f t="shared" si="45"/>
        <v>40</v>
      </c>
      <c r="D253" s="149" t="str">
        <f t="shared" si="46"/>
        <v>55</v>
      </c>
      <c r="E253" s="147" t="str">
        <f t="shared" si="47"/>
        <v>510</v>
      </c>
      <c r="F253" s="129" t="str">
        <f t="shared" si="48"/>
        <v>5100.16</v>
      </c>
      <c r="G253" s="141" t="s">
        <v>272</v>
      </c>
      <c r="H253" s="193">
        <f>IFERROR(VLOOKUP(B253,[5]rptBudgetaryBudgetCrossOrganiza!$A$2:$M$1097,4,FALSE),"0")</f>
        <v>0</v>
      </c>
      <c r="I253" s="193">
        <f>IFERROR(VLOOKUP(B253,[5]rptBudgetaryBudgetCrossOrganiza!$A$2:$M$1097,6,FALSE),"0")</f>
        <v>0</v>
      </c>
      <c r="J253" s="193"/>
      <c r="K253" s="193"/>
      <c r="L253" s="193"/>
      <c r="M253" s="193">
        <f>IFERROR(VLOOKUP(B253,[5]rptBudgetaryBudgetCrossOrganiza!$A$2:$M$1097,9,FALSE),"0")</f>
        <v>0</v>
      </c>
      <c r="N253" s="193">
        <v>0</v>
      </c>
      <c r="O253" s="193"/>
      <c r="Q253" s="169">
        <v>0</v>
      </c>
      <c r="R253" s="169">
        <v>0</v>
      </c>
      <c r="S253" s="169"/>
      <c r="T253" s="169"/>
      <c r="U253" s="169"/>
      <c r="V253" s="169">
        <v>0</v>
      </c>
      <c r="W253" s="194">
        <v>0</v>
      </c>
      <c r="X253" s="194"/>
      <c r="Z253" s="171">
        <v>0</v>
      </c>
      <c r="AA253" s="171">
        <v>0</v>
      </c>
      <c r="AB253" s="171"/>
      <c r="AC253" s="171"/>
      <c r="AD253" s="171"/>
      <c r="AE253" s="171">
        <v>0</v>
      </c>
      <c r="AF253" s="195">
        <v>0</v>
      </c>
      <c r="AG253" s="195"/>
      <c r="AI253" s="173">
        <f>IFERROR(VLOOKUP(B253,[3]rptBudgetaryBudgetCrossOrganiza!$A$1:$K$607,4,FALSE),"0")</f>
        <v>0</v>
      </c>
      <c r="AJ253" s="173">
        <f>IFERROR(VLOOKUP(B253,[3]rptBudgetaryBudgetCrossOrganiza!$A$1:$K$607,6,FALSE),"0")</f>
        <v>0</v>
      </c>
      <c r="AK253" s="196">
        <f t="shared" si="49"/>
        <v>0</v>
      </c>
      <c r="AL253" s="196">
        <f>IFERROR(VLOOKUP(B253,[4]rptBudgetaryBudgetCrossOrganiza!$A$10385:$O$11376,13,FALSE),"0")</f>
        <v>0</v>
      </c>
      <c r="AM253" s="196"/>
      <c r="AN253" s="196"/>
      <c r="AO253" s="196"/>
      <c r="AP253" s="196"/>
      <c r="AQ253" s="196"/>
      <c r="AS253" s="194"/>
      <c r="AT253" s="194"/>
      <c r="AU253" s="194"/>
      <c r="AV253" s="194"/>
      <c r="AW253" s="194"/>
      <c r="AX253" s="194"/>
      <c r="AY253" s="194"/>
      <c r="AZ253" s="194"/>
    </row>
    <row r="254" spans="1:52" x14ac:dyDescent="0.2">
      <c r="A254" s="197">
        <v>4</v>
      </c>
      <c r="B254" s="141" t="s">
        <v>480</v>
      </c>
      <c r="C254" s="149" t="str">
        <f t="shared" si="45"/>
        <v>40</v>
      </c>
      <c r="D254" s="149" t="str">
        <f t="shared" si="46"/>
        <v>55</v>
      </c>
      <c r="E254" s="147" t="str">
        <f t="shared" si="47"/>
        <v>510</v>
      </c>
      <c r="F254" s="129" t="str">
        <f t="shared" si="48"/>
        <v>5100.17</v>
      </c>
      <c r="G254" s="141" t="s">
        <v>274</v>
      </c>
      <c r="H254" s="193">
        <f>IFERROR(VLOOKUP(B254,[5]rptBudgetaryBudgetCrossOrganiza!$A$2:$M$1097,4,FALSE),"0")</f>
        <v>2025</v>
      </c>
      <c r="I254" s="193">
        <f>IFERROR(VLOOKUP(B254,[5]rptBudgetaryBudgetCrossOrganiza!$A$2:$M$1097,6,FALSE),"0")</f>
        <v>2025</v>
      </c>
      <c r="J254" s="193"/>
      <c r="K254" s="193"/>
      <c r="L254" s="193"/>
      <c r="M254" s="193">
        <f>IFERROR(VLOOKUP(B254,[5]rptBudgetaryBudgetCrossOrganiza!$A$2:$M$1097,9,FALSE),"0")</f>
        <v>2023.75</v>
      </c>
      <c r="N254" s="193">
        <v>2023.75</v>
      </c>
      <c r="O254" s="193"/>
      <c r="Q254" s="169">
        <v>2025</v>
      </c>
      <c r="R254" s="169">
        <v>2025</v>
      </c>
      <c r="S254" s="169"/>
      <c r="T254" s="169"/>
      <c r="U254" s="169"/>
      <c r="V254" s="169">
        <v>1990.25</v>
      </c>
      <c r="W254" s="194">
        <v>1990.25</v>
      </c>
      <c r="X254" s="194"/>
      <c r="Z254" s="171">
        <v>2025</v>
      </c>
      <c r="AA254" s="171">
        <v>2025</v>
      </c>
      <c r="AB254" s="171"/>
      <c r="AC254" s="171"/>
      <c r="AD254" s="171"/>
      <c r="AE254" s="171">
        <v>1748.5</v>
      </c>
      <c r="AF254" s="195">
        <v>1748.5</v>
      </c>
      <c r="AG254" s="195"/>
      <c r="AI254" s="173">
        <f>IFERROR(VLOOKUP(B254,[3]rptBudgetaryBudgetCrossOrganiza!$A$1:$K$607,4,FALSE),"0")</f>
        <v>2025</v>
      </c>
      <c r="AJ254" s="173">
        <f>IFERROR(VLOOKUP(B254,[3]rptBudgetaryBudgetCrossOrganiza!$A$1:$K$607,6,FALSE),"0")</f>
        <v>2025</v>
      </c>
      <c r="AK254" s="196">
        <f t="shared" si="49"/>
        <v>2025</v>
      </c>
      <c r="AL254" s="196">
        <f>IFERROR(VLOOKUP(B254,[4]rptBudgetaryBudgetCrossOrganiza!$A$10385:$O$11376,13,FALSE),"0")</f>
        <v>402</v>
      </c>
      <c r="AM254" s="196"/>
      <c r="AN254" s="196"/>
      <c r="AO254" s="196"/>
      <c r="AP254" s="196"/>
      <c r="AQ254" s="196"/>
      <c r="AS254" s="194"/>
      <c r="AT254" s="194"/>
      <c r="AU254" s="194"/>
      <c r="AV254" s="194"/>
      <c r="AW254" s="194"/>
      <c r="AX254" s="194"/>
      <c r="AY254" s="194"/>
      <c r="AZ254" s="194"/>
    </row>
    <row r="255" spans="1:52" x14ac:dyDescent="0.2">
      <c r="A255" s="197">
        <v>4</v>
      </c>
      <c r="B255" s="141" t="s">
        <v>481</v>
      </c>
      <c r="C255" s="149" t="str">
        <f t="shared" si="45"/>
        <v>40</v>
      </c>
      <c r="D255" s="149" t="str">
        <f t="shared" si="46"/>
        <v>60</v>
      </c>
      <c r="E255" s="147" t="str">
        <f t="shared" si="47"/>
        <v>520</v>
      </c>
      <c r="F255" s="129" t="str">
        <f t="shared" si="48"/>
        <v>5000.01</v>
      </c>
      <c r="G255" s="141" t="s">
        <v>214</v>
      </c>
      <c r="H255" s="193">
        <f>IFERROR(VLOOKUP(B255,[5]rptBudgetaryBudgetCrossOrganiza!$A$2:$M$1097,4,FALSE),"0")</f>
        <v>3315</v>
      </c>
      <c r="I255" s="193">
        <f>IFERROR(VLOOKUP(B255,[5]rptBudgetaryBudgetCrossOrganiza!$A$2:$M$1097,6,FALSE),"0")</f>
        <v>3315</v>
      </c>
      <c r="J255" s="193"/>
      <c r="K255" s="193"/>
      <c r="L255" s="193"/>
      <c r="M255" s="193">
        <f>IFERROR(VLOOKUP(B255,[5]rptBudgetaryBudgetCrossOrganiza!$A$2:$M$1097,9,FALSE),"0")</f>
        <v>3503.5</v>
      </c>
      <c r="N255" s="193">
        <v>3503.5</v>
      </c>
      <c r="O255" s="193">
        <f t="shared" ref="O255:O270" si="55">N255-I255</f>
        <v>188.5</v>
      </c>
      <c r="Q255" s="169">
        <v>2680</v>
      </c>
      <c r="R255" s="169">
        <v>2680</v>
      </c>
      <c r="S255" s="169"/>
      <c r="T255" s="169"/>
      <c r="U255" s="169"/>
      <c r="V255" s="169">
        <v>2651.01</v>
      </c>
      <c r="W255" s="194">
        <v>2651.01</v>
      </c>
      <c r="X255" s="194">
        <f t="shared" ref="X255:X268" si="56">W255-R255</f>
        <v>-28.989999999999782</v>
      </c>
      <c r="Z255" s="171">
        <v>0</v>
      </c>
      <c r="AA255" s="171">
        <v>0</v>
      </c>
      <c r="AB255" s="171"/>
      <c r="AC255" s="171"/>
      <c r="AD255" s="171"/>
      <c r="AE255" s="171">
        <v>2959.67</v>
      </c>
      <c r="AF255" s="195">
        <v>2959.67</v>
      </c>
      <c r="AG255" s="195">
        <f t="shared" ref="AG255:AG270" si="57">AF255-AA255</f>
        <v>2959.67</v>
      </c>
      <c r="AI255" s="173">
        <f>IFERROR(VLOOKUP(B255,[3]rptBudgetaryBudgetCrossOrganiza!$A$1:$K$607,4,FALSE),"0")</f>
        <v>0</v>
      </c>
      <c r="AJ255" s="173">
        <f>IFERROR(VLOOKUP(B255,[3]rptBudgetaryBudgetCrossOrganiza!$A$1:$K$607,6,FALSE),"0")</f>
        <v>0</v>
      </c>
      <c r="AK255" s="196">
        <f t="shared" si="49"/>
        <v>0</v>
      </c>
      <c r="AL255" s="196">
        <f>IFERROR(VLOOKUP(B255,[4]rptBudgetaryBudgetCrossOrganiza!$A$10385:$O$11376,13,FALSE),"0")</f>
        <v>777.59</v>
      </c>
      <c r="AM255" s="196"/>
      <c r="AN255" s="196"/>
      <c r="AO255" s="196"/>
      <c r="AP255" s="196"/>
      <c r="AQ255" s="196">
        <f t="shared" ref="AQ255:AQ270" si="58">AP255-AJ255</f>
        <v>0</v>
      </c>
      <c r="AS255" s="194"/>
      <c r="AT255" s="194"/>
      <c r="AU255" s="194"/>
      <c r="AV255" s="194"/>
      <c r="AW255" s="194"/>
      <c r="AX255" s="194"/>
      <c r="AY255" s="194"/>
      <c r="AZ255" s="194">
        <f t="shared" ref="AZ255:AZ268" si="59">AY255-AT255</f>
        <v>0</v>
      </c>
    </row>
    <row r="256" spans="1:52" x14ac:dyDescent="0.2">
      <c r="A256" s="197">
        <v>4</v>
      </c>
      <c r="B256" s="141" t="s">
        <v>482</v>
      </c>
      <c r="C256" s="149" t="str">
        <f t="shared" si="45"/>
        <v>40</v>
      </c>
      <c r="D256" s="149" t="str">
        <f t="shared" si="46"/>
        <v>60</v>
      </c>
      <c r="E256" s="147" t="str">
        <f t="shared" si="47"/>
        <v>520</v>
      </c>
      <c r="F256" s="129" t="str">
        <f t="shared" si="48"/>
        <v>5000.02</v>
      </c>
      <c r="G256" s="141" t="s">
        <v>216</v>
      </c>
      <c r="H256" s="193">
        <f>IFERROR(VLOOKUP(B256,[5]rptBudgetaryBudgetCrossOrganiza!$A$2:$M$1097,4,FALSE),"0")</f>
        <v>0</v>
      </c>
      <c r="I256" s="193">
        <f>IFERROR(VLOOKUP(B256,[5]rptBudgetaryBudgetCrossOrganiza!$A$2:$M$1097,6,FALSE),"0")</f>
        <v>0</v>
      </c>
      <c r="J256" s="193"/>
      <c r="K256" s="193"/>
      <c r="L256" s="193"/>
      <c r="M256" s="193">
        <f>IFERROR(VLOOKUP(B256,[5]rptBudgetaryBudgetCrossOrganiza!$A$2:$M$1097,9,FALSE),"0")</f>
        <v>0</v>
      </c>
      <c r="N256" s="193">
        <v>0</v>
      </c>
      <c r="O256" s="193">
        <f t="shared" si="55"/>
        <v>0</v>
      </c>
      <c r="Q256" s="169">
        <v>0</v>
      </c>
      <c r="R256" s="169">
        <v>0</v>
      </c>
      <c r="S256" s="169"/>
      <c r="T256" s="169"/>
      <c r="U256" s="169"/>
      <c r="V256" s="169">
        <v>0</v>
      </c>
      <c r="W256" s="194">
        <v>0</v>
      </c>
      <c r="X256" s="194">
        <f t="shared" si="56"/>
        <v>0</v>
      </c>
      <c r="Z256" s="171">
        <v>0</v>
      </c>
      <c r="AA256" s="171">
        <v>0</v>
      </c>
      <c r="AB256" s="171"/>
      <c r="AC256" s="171"/>
      <c r="AD256" s="171"/>
      <c r="AE256" s="171">
        <v>0</v>
      </c>
      <c r="AF256" s="195">
        <v>0</v>
      </c>
      <c r="AG256" s="195">
        <f t="shared" si="57"/>
        <v>0</v>
      </c>
      <c r="AI256" s="173">
        <f>IFERROR(VLOOKUP(B256,[3]rptBudgetaryBudgetCrossOrganiza!$A$1:$K$607,4,FALSE),"0")</f>
        <v>0</v>
      </c>
      <c r="AJ256" s="173">
        <f>IFERROR(VLOOKUP(B256,[3]rptBudgetaryBudgetCrossOrganiza!$A$1:$K$607,6,FALSE),"0")</f>
        <v>0</v>
      </c>
      <c r="AK256" s="196">
        <f t="shared" si="49"/>
        <v>0</v>
      </c>
      <c r="AL256" s="196">
        <f>IFERROR(VLOOKUP(B256,[4]rptBudgetaryBudgetCrossOrganiza!$A$10385:$O$11376,13,FALSE),"0")</f>
        <v>0</v>
      </c>
      <c r="AM256" s="196"/>
      <c r="AN256" s="196"/>
      <c r="AO256" s="196"/>
      <c r="AP256" s="196"/>
      <c r="AQ256" s="196">
        <f t="shared" si="58"/>
        <v>0</v>
      </c>
      <c r="AS256" s="194"/>
      <c r="AT256" s="194"/>
      <c r="AU256" s="194"/>
      <c r="AV256" s="194"/>
      <c r="AW256" s="194"/>
      <c r="AX256" s="194"/>
      <c r="AY256" s="194"/>
      <c r="AZ256" s="194">
        <f t="shared" si="59"/>
        <v>0</v>
      </c>
    </row>
    <row r="257" spans="1:52" x14ac:dyDescent="0.2">
      <c r="A257" s="197">
        <v>4</v>
      </c>
      <c r="B257" s="141" t="s">
        <v>483</v>
      </c>
      <c r="C257" s="149" t="str">
        <f t="shared" si="45"/>
        <v>40</v>
      </c>
      <c r="D257" s="149" t="str">
        <f t="shared" si="46"/>
        <v>60</v>
      </c>
      <c r="E257" s="147" t="str">
        <f t="shared" si="47"/>
        <v>520</v>
      </c>
      <c r="F257" s="129" t="str">
        <f t="shared" si="48"/>
        <v>5000.03</v>
      </c>
      <c r="G257" s="141" t="s">
        <v>218</v>
      </c>
      <c r="H257" s="193">
        <f>IFERROR(VLOOKUP(B257,[5]rptBudgetaryBudgetCrossOrganiza!$A$2:$M$1097,4,FALSE),"0")</f>
        <v>100</v>
      </c>
      <c r="I257" s="193">
        <f>IFERROR(VLOOKUP(B257,[5]rptBudgetaryBudgetCrossOrganiza!$A$2:$M$1097,6,FALSE),"0")</f>
        <v>100</v>
      </c>
      <c r="J257" s="193"/>
      <c r="K257" s="193"/>
      <c r="L257" s="193"/>
      <c r="M257" s="193">
        <f>IFERROR(VLOOKUP(B257,[5]rptBudgetaryBudgetCrossOrganiza!$A$2:$M$1097,9,FALSE),"0")</f>
        <v>20.92</v>
      </c>
      <c r="N257" s="193">
        <v>20.92</v>
      </c>
      <c r="O257" s="193">
        <f t="shared" si="55"/>
        <v>-79.08</v>
      </c>
      <c r="Q257" s="169">
        <v>100</v>
      </c>
      <c r="R257" s="169">
        <v>100</v>
      </c>
      <c r="S257" s="169"/>
      <c r="T257" s="169"/>
      <c r="U257" s="169"/>
      <c r="V257" s="169">
        <v>23.46</v>
      </c>
      <c r="W257" s="194">
        <v>23.46</v>
      </c>
      <c r="X257" s="194">
        <f t="shared" si="56"/>
        <v>-76.539999999999992</v>
      </c>
      <c r="Z257" s="171">
        <v>0</v>
      </c>
      <c r="AA257" s="171">
        <v>0</v>
      </c>
      <c r="AB257" s="171"/>
      <c r="AC257" s="171"/>
      <c r="AD257" s="171"/>
      <c r="AE257" s="171">
        <v>3.4</v>
      </c>
      <c r="AF257" s="195">
        <v>3.4</v>
      </c>
      <c r="AG257" s="195">
        <f t="shared" si="57"/>
        <v>3.4</v>
      </c>
      <c r="AI257" s="173">
        <f>IFERROR(VLOOKUP(B257,[3]rptBudgetaryBudgetCrossOrganiza!$A$1:$K$607,4,FALSE),"0")</f>
        <v>0</v>
      </c>
      <c r="AJ257" s="173">
        <f>IFERROR(VLOOKUP(B257,[3]rptBudgetaryBudgetCrossOrganiza!$A$1:$K$607,6,FALSE),"0")</f>
        <v>0</v>
      </c>
      <c r="AK257" s="196">
        <f t="shared" si="49"/>
        <v>0</v>
      </c>
      <c r="AL257" s="196">
        <f>IFERROR(VLOOKUP(B257,[4]rptBudgetaryBudgetCrossOrganiza!$A$10385:$O$11376,13,FALSE),"0")</f>
        <v>0</v>
      </c>
      <c r="AM257" s="196"/>
      <c r="AN257" s="196"/>
      <c r="AO257" s="196"/>
      <c r="AP257" s="196"/>
      <c r="AQ257" s="196">
        <f t="shared" si="58"/>
        <v>0</v>
      </c>
      <c r="AS257" s="194"/>
      <c r="AT257" s="194"/>
      <c r="AU257" s="194"/>
      <c r="AV257" s="194"/>
      <c r="AW257" s="194"/>
      <c r="AX257" s="194"/>
      <c r="AY257" s="194"/>
      <c r="AZ257" s="194">
        <f t="shared" si="59"/>
        <v>0</v>
      </c>
    </row>
    <row r="258" spans="1:52" x14ac:dyDescent="0.2">
      <c r="A258" s="197">
        <v>4</v>
      </c>
      <c r="B258" s="141" t="s">
        <v>484</v>
      </c>
      <c r="C258" s="149" t="str">
        <f t="shared" ref="C258:C321" si="60">MID(B258,5,2)</f>
        <v>40</v>
      </c>
      <c r="D258" s="149" t="str">
        <f t="shared" ref="D258:D321" si="61">MID(B258,8,2)</f>
        <v>60</v>
      </c>
      <c r="E258" s="147" t="str">
        <f t="shared" ref="E258:E321" si="62">MID(B258,11,3)</f>
        <v>520</v>
      </c>
      <c r="F258" s="129" t="str">
        <f t="shared" ref="F258:F321" si="63">RIGHT(B258,7)</f>
        <v>5000.04</v>
      </c>
      <c r="G258" s="141" t="s">
        <v>220</v>
      </c>
      <c r="H258" s="193">
        <f>IFERROR(VLOOKUP(B258,[5]rptBudgetaryBudgetCrossOrganiza!$A$2:$M$1097,4,FALSE),"0")</f>
        <v>0</v>
      </c>
      <c r="I258" s="193">
        <f>IFERROR(VLOOKUP(B258,[5]rptBudgetaryBudgetCrossOrganiza!$A$2:$M$1097,6,FALSE),"0")</f>
        <v>0</v>
      </c>
      <c r="J258" s="193"/>
      <c r="K258" s="193"/>
      <c r="L258" s="193"/>
      <c r="M258" s="193">
        <f>IFERROR(VLOOKUP(B258,[5]rptBudgetaryBudgetCrossOrganiza!$A$2:$M$1097,9,FALSE),"0")</f>
        <v>0</v>
      </c>
      <c r="N258" s="193">
        <v>0</v>
      </c>
      <c r="O258" s="193">
        <f t="shared" si="55"/>
        <v>0</v>
      </c>
      <c r="Q258" s="169">
        <v>0</v>
      </c>
      <c r="R258" s="169">
        <v>0</v>
      </c>
      <c r="S258" s="169"/>
      <c r="T258" s="169"/>
      <c r="U258" s="169"/>
      <c r="V258" s="169">
        <v>0</v>
      </c>
      <c r="W258" s="194">
        <v>0</v>
      </c>
      <c r="X258" s="194">
        <f t="shared" si="56"/>
        <v>0</v>
      </c>
      <c r="Z258" s="171">
        <v>0</v>
      </c>
      <c r="AA258" s="171">
        <v>0</v>
      </c>
      <c r="AB258" s="171"/>
      <c r="AC258" s="171"/>
      <c r="AD258" s="171"/>
      <c r="AE258" s="171">
        <v>0</v>
      </c>
      <c r="AF258" s="195">
        <v>0</v>
      </c>
      <c r="AG258" s="195">
        <f t="shared" si="57"/>
        <v>0</v>
      </c>
      <c r="AI258" s="173">
        <f>IFERROR(VLOOKUP(B258,[3]rptBudgetaryBudgetCrossOrganiza!$A$1:$K$607,4,FALSE),"0")</f>
        <v>0</v>
      </c>
      <c r="AJ258" s="173">
        <f>IFERROR(VLOOKUP(B258,[3]rptBudgetaryBudgetCrossOrganiza!$A$1:$K$607,6,FALSE),"0")</f>
        <v>0</v>
      </c>
      <c r="AK258" s="196">
        <f t="shared" si="49"/>
        <v>0</v>
      </c>
      <c r="AL258" s="196">
        <f>IFERROR(VLOOKUP(B258,[4]rptBudgetaryBudgetCrossOrganiza!$A$10385:$O$11376,13,FALSE),"0")</f>
        <v>0</v>
      </c>
      <c r="AM258" s="196"/>
      <c r="AN258" s="196"/>
      <c r="AO258" s="196"/>
      <c r="AP258" s="196"/>
      <c r="AQ258" s="196">
        <f t="shared" si="58"/>
        <v>0</v>
      </c>
      <c r="AS258" s="194"/>
      <c r="AT258" s="194"/>
      <c r="AU258" s="194"/>
      <c r="AV258" s="194"/>
      <c r="AW258" s="194"/>
      <c r="AX258" s="194"/>
      <c r="AY258" s="194"/>
      <c r="AZ258" s="194">
        <f t="shared" si="59"/>
        <v>0</v>
      </c>
    </row>
    <row r="259" spans="1:52" x14ac:dyDescent="0.2">
      <c r="A259" s="197">
        <v>4</v>
      </c>
      <c r="B259" s="141" t="s">
        <v>485</v>
      </c>
      <c r="C259" s="149" t="str">
        <f t="shared" si="60"/>
        <v>40</v>
      </c>
      <c r="D259" s="149" t="str">
        <f t="shared" si="61"/>
        <v>60</v>
      </c>
      <c r="E259" s="147" t="str">
        <f t="shared" si="62"/>
        <v>520</v>
      </c>
      <c r="F259" s="129" t="str">
        <f t="shared" si="63"/>
        <v>5000.05</v>
      </c>
      <c r="G259" s="141" t="s">
        <v>222</v>
      </c>
      <c r="H259" s="193">
        <f>IFERROR(VLOOKUP(B259,[5]rptBudgetaryBudgetCrossOrganiza!$A$2:$M$1097,4,FALSE),"0")</f>
        <v>0</v>
      </c>
      <c r="I259" s="193">
        <f>IFERROR(VLOOKUP(B259,[5]rptBudgetaryBudgetCrossOrganiza!$A$2:$M$1097,6,FALSE),"0")</f>
        <v>0</v>
      </c>
      <c r="J259" s="193"/>
      <c r="K259" s="193"/>
      <c r="L259" s="193"/>
      <c r="M259" s="193">
        <f>IFERROR(VLOOKUP(B259,[5]rptBudgetaryBudgetCrossOrganiza!$A$2:$M$1097,9,FALSE),"0")</f>
        <v>0</v>
      </c>
      <c r="N259" s="193">
        <v>0</v>
      </c>
      <c r="O259" s="193">
        <f t="shared" si="55"/>
        <v>0</v>
      </c>
      <c r="Q259" s="169">
        <v>0</v>
      </c>
      <c r="R259" s="169">
        <v>0</v>
      </c>
      <c r="S259" s="169"/>
      <c r="T259" s="169"/>
      <c r="U259" s="169"/>
      <c r="V259" s="169">
        <v>0</v>
      </c>
      <c r="W259" s="194">
        <v>0</v>
      </c>
      <c r="X259" s="194">
        <f t="shared" si="56"/>
        <v>0</v>
      </c>
      <c r="Z259" s="171">
        <v>0</v>
      </c>
      <c r="AA259" s="171">
        <v>0</v>
      </c>
      <c r="AB259" s="171"/>
      <c r="AC259" s="171"/>
      <c r="AD259" s="171"/>
      <c r="AE259" s="171">
        <v>0</v>
      </c>
      <c r="AF259" s="195">
        <v>0</v>
      </c>
      <c r="AG259" s="195">
        <f t="shared" si="57"/>
        <v>0</v>
      </c>
      <c r="AI259" s="173">
        <f>IFERROR(VLOOKUP(B259,[3]rptBudgetaryBudgetCrossOrganiza!$A$1:$K$607,4,FALSE),"0")</f>
        <v>0</v>
      </c>
      <c r="AJ259" s="173">
        <f>IFERROR(VLOOKUP(B259,[3]rptBudgetaryBudgetCrossOrganiza!$A$1:$K$607,6,FALSE),"0")</f>
        <v>0</v>
      </c>
      <c r="AK259" s="196">
        <f t="shared" si="49"/>
        <v>0</v>
      </c>
      <c r="AL259" s="196">
        <f>IFERROR(VLOOKUP(B259,[4]rptBudgetaryBudgetCrossOrganiza!$A$10385:$O$11376,13,FALSE),"0")</f>
        <v>0</v>
      </c>
      <c r="AM259" s="196"/>
      <c r="AN259" s="196"/>
      <c r="AO259" s="196"/>
      <c r="AP259" s="196"/>
      <c r="AQ259" s="196">
        <f t="shared" si="58"/>
        <v>0</v>
      </c>
      <c r="AS259" s="194"/>
      <c r="AT259" s="194"/>
      <c r="AU259" s="194"/>
      <c r="AV259" s="194"/>
      <c r="AW259" s="194"/>
      <c r="AX259" s="194"/>
      <c r="AY259" s="194"/>
      <c r="AZ259" s="194">
        <f t="shared" si="59"/>
        <v>0</v>
      </c>
    </row>
    <row r="260" spans="1:52" x14ac:dyDescent="0.2">
      <c r="A260" s="197">
        <v>4</v>
      </c>
      <c r="B260" s="141" t="s">
        <v>486</v>
      </c>
      <c r="C260" s="149" t="str">
        <f t="shared" si="60"/>
        <v>40</v>
      </c>
      <c r="D260" s="149" t="str">
        <f t="shared" si="61"/>
        <v>60</v>
      </c>
      <c r="E260" s="147" t="str">
        <f t="shared" si="62"/>
        <v>520</v>
      </c>
      <c r="F260" s="129" t="str">
        <f t="shared" si="63"/>
        <v>5000.06</v>
      </c>
      <c r="G260" s="141" t="s">
        <v>224</v>
      </c>
      <c r="H260" s="193">
        <f>IFERROR(VLOOKUP(B260,[5]rptBudgetaryBudgetCrossOrganiza!$A$2:$M$1097,4,FALSE),"0")</f>
        <v>0</v>
      </c>
      <c r="I260" s="193">
        <f>IFERROR(VLOOKUP(B260,[5]rptBudgetaryBudgetCrossOrganiza!$A$2:$M$1097,6,FALSE),"0")</f>
        <v>0</v>
      </c>
      <c r="J260" s="193"/>
      <c r="K260" s="193"/>
      <c r="L260" s="193"/>
      <c r="M260" s="193">
        <f>IFERROR(VLOOKUP(B260,[5]rptBudgetaryBudgetCrossOrganiza!$A$2:$M$1097,9,FALSE),"0")</f>
        <v>0</v>
      </c>
      <c r="N260" s="193">
        <v>0</v>
      </c>
      <c r="O260" s="193">
        <f t="shared" si="55"/>
        <v>0</v>
      </c>
      <c r="Q260" s="169">
        <v>50</v>
      </c>
      <c r="R260" s="169">
        <v>50</v>
      </c>
      <c r="S260" s="169"/>
      <c r="T260" s="169"/>
      <c r="U260" s="169"/>
      <c r="V260" s="169">
        <v>0</v>
      </c>
      <c r="W260" s="194">
        <v>0</v>
      </c>
      <c r="X260" s="194">
        <f t="shared" si="56"/>
        <v>-50</v>
      </c>
      <c r="Z260" s="171">
        <v>0</v>
      </c>
      <c r="AA260" s="171">
        <v>0</v>
      </c>
      <c r="AB260" s="171"/>
      <c r="AC260" s="171"/>
      <c r="AD260" s="171"/>
      <c r="AE260" s="171">
        <v>0</v>
      </c>
      <c r="AF260" s="195">
        <v>0</v>
      </c>
      <c r="AG260" s="195">
        <f t="shared" si="57"/>
        <v>0</v>
      </c>
      <c r="AI260" s="173">
        <f>IFERROR(VLOOKUP(B260,[3]rptBudgetaryBudgetCrossOrganiza!$A$1:$K$607,4,FALSE),"0")</f>
        <v>0</v>
      </c>
      <c r="AJ260" s="173">
        <f>IFERROR(VLOOKUP(B260,[3]rptBudgetaryBudgetCrossOrganiza!$A$1:$K$607,6,FALSE),"0")</f>
        <v>0</v>
      </c>
      <c r="AK260" s="196">
        <f t="shared" si="49"/>
        <v>0</v>
      </c>
      <c r="AL260" s="196">
        <f>IFERROR(VLOOKUP(B260,[4]rptBudgetaryBudgetCrossOrganiza!$A$10385:$O$11376,13,FALSE),"0")</f>
        <v>0</v>
      </c>
      <c r="AM260" s="196"/>
      <c r="AN260" s="196"/>
      <c r="AO260" s="196"/>
      <c r="AP260" s="196"/>
      <c r="AQ260" s="196">
        <f t="shared" si="58"/>
        <v>0</v>
      </c>
      <c r="AS260" s="194"/>
      <c r="AT260" s="194"/>
      <c r="AU260" s="194"/>
      <c r="AV260" s="194"/>
      <c r="AW260" s="194"/>
      <c r="AX260" s="194"/>
      <c r="AY260" s="194"/>
      <c r="AZ260" s="194">
        <f t="shared" si="59"/>
        <v>0</v>
      </c>
    </row>
    <row r="261" spans="1:52" x14ac:dyDescent="0.2">
      <c r="A261" s="197">
        <v>4</v>
      </c>
      <c r="B261" s="141" t="s">
        <v>487</v>
      </c>
      <c r="C261" s="149" t="str">
        <f t="shared" si="60"/>
        <v>40</v>
      </c>
      <c r="D261" s="149" t="str">
        <f t="shared" si="61"/>
        <v>60</v>
      </c>
      <c r="E261" s="147" t="str">
        <f t="shared" si="62"/>
        <v>520</v>
      </c>
      <c r="F261" s="129" t="str">
        <f t="shared" si="63"/>
        <v>5000.07</v>
      </c>
      <c r="G261" s="141" t="s">
        <v>226</v>
      </c>
      <c r="H261" s="193">
        <f>IFERROR(VLOOKUP(B261,[5]rptBudgetaryBudgetCrossOrganiza!$A$2:$M$1097,4,FALSE),"0")</f>
        <v>0</v>
      </c>
      <c r="I261" s="193">
        <f>IFERROR(VLOOKUP(B261,[5]rptBudgetaryBudgetCrossOrganiza!$A$2:$M$1097,6,FALSE),"0")</f>
        <v>0</v>
      </c>
      <c r="J261" s="193"/>
      <c r="K261" s="193"/>
      <c r="L261" s="193"/>
      <c r="M261" s="193">
        <f>IFERROR(VLOOKUP(B261,[5]rptBudgetaryBudgetCrossOrganiza!$A$2:$M$1097,9,FALSE),"0")</f>
        <v>0</v>
      </c>
      <c r="N261" s="193">
        <v>0</v>
      </c>
      <c r="O261" s="193">
        <f t="shared" si="55"/>
        <v>0</v>
      </c>
      <c r="Q261" s="169">
        <v>0</v>
      </c>
      <c r="R261" s="169">
        <v>0</v>
      </c>
      <c r="S261" s="169"/>
      <c r="T261" s="169"/>
      <c r="U261" s="169"/>
      <c r="V261" s="169">
        <v>0</v>
      </c>
      <c r="W261" s="194">
        <v>0</v>
      </c>
      <c r="X261" s="194">
        <f t="shared" si="56"/>
        <v>0</v>
      </c>
      <c r="Z261" s="171">
        <v>0</v>
      </c>
      <c r="AA261" s="171">
        <v>0</v>
      </c>
      <c r="AB261" s="171"/>
      <c r="AC261" s="171"/>
      <c r="AD261" s="171"/>
      <c r="AE261" s="171">
        <v>0</v>
      </c>
      <c r="AF261" s="195">
        <v>0</v>
      </c>
      <c r="AG261" s="195">
        <f t="shared" si="57"/>
        <v>0</v>
      </c>
      <c r="AI261" s="173">
        <f>IFERROR(VLOOKUP(B261,[3]rptBudgetaryBudgetCrossOrganiza!$A$1:$K$607,4,FALSE),"0")</f>
        <v>0</v>
      </c>
      <c r="AJ261" s="173">
        <f>IFERROR(VLOOKUP(B261,[3]rptBudgetaryBudgetCrossOrganiza!$A$1:$K$607,6,FALSE),"0")</f>
        <v>0</v>
      </c>
      <c r="AK261" s="196">
        <f t="shared" si="49"/>
        <v>0</v>
      </c>
      <c r="AL261" s="196">
        <f>IFERROR(VLOOKUP(B261,[4]rptBudgetaryBudgetCrossOrganiza!$A$10385:$O$11376,13,FALSE),"0")</f>
        <v>0</v>
      </c>
      <c r="AM261" s="196"/>
      <c r="AN261" s="196"/>
      <c r="AO261" s="196"/>
      <c r="AP261" s="196"/>
      <c r="AQ261" s="196">
        <f t="shared" si="58"/>
        <v>0</v>
      </c>
      <c r="AS261" s="194"/>
      <c r="AT261" s="194"/>
      <c r="AU261" s="194"/>
      <c r="AV261" s="194"/>
      <c r="AW261" s="194"/>
      <c r="AX261" s="194"/>
      <c r="AY261" s="194"/>
      <c r="AZ261" s="194">
        <f t="shared" si="59"/>
        <v>0</v>
      </c>
    </row>
    <row r="262" spans="1:52" x14ac:dyDescent="0.2">
      <c r="A262" s="197">
        <v>4</v>
      </c>
      <c r="B262" s="141" t="s">
        <v>488</v>
      </c>
      <c r="C262" s="149" t="str">
        <f t="shared" si="60"/>
        <v>40</v>
      </c>
      <c r="D262" s="149" t="str">
        <f t="shared" si="61"/>
        <v>60</v>
      </c>
      <c r="E262" s="147" t="str">
        <f t="shared" si="62"/>
        <v>520</v>
      </c>
      <c r="F262" s="129" t="str">
        <f t="shared" si="63"/>
        <v>5000.08</v>
      </c>
      <c r="G262" s="141" t="s">
        <v>228</v>
      </c>
      <c r="H262" s="193">
        <f>IFERROR(VLOOKUP(B262,[5]rptBudgetaryBudgetCrossOrganiza!$A$2:$M$1097,4,FALSE),"0")</f>
        <v>54</v>
      </c>
      <c r="I262" s="193">
        <f>IFERROR(VLOOKUP(B262,[5]rptBudgetaryBudgetCrossOrganiza!$A$2:$M$1097,6,FALSE),"0")</f>
        <v>54</v>
      </c>
      <c r="J262" s="193"/>
      <c r="K262" s="193"/>
      <c r="L262" s="193"/>
      <c r="M262" s="193">
        <f>IFERROR(VLOOKUP(B262,[5]rptBudgetaryBudgetCrossOrganiza!$A$2:$M$1097,9,FALSE),"0")</f>
        <v>0</v>
      </c>
      <c r="N262" s="193">
        <v>0</v>
      </c>
      <c r="O262" s="193">
        <f t="shared" si="55"/>
        <v>-54</v>
      </c>
      <c r="Q262" s="169">
        <v>0</v>
      </c>
      <c r="R262" s="169">
        <v>0</v>
      </c>
      <c r="S262" s="169"/>
      <c r="T262" s="169"/>
      <c r="U262" s="169"/>
      <c r="V262" s="169">
        <v>0</v>
      </c>
      <c r="W262" s="194">
        <v>0</v>
      </c>
      <c r="X262" s="194">
        <f t="shared" si="56"/>
        <v>0</v>
      </c>
      <c r="Z262" s="171">
        <v>0</v>
      </c>
      <c r="AA262" s="171">
        <v>0</v>
      </c>
      <c r="AB262" s="171"/>
      <c r="AC262" s="171"/>
      <c r="AD262" s="171"/>
      <c r="AE262" s="171">
        <v>0</v>
      </c>
      <c r="AF262" s="195">
        <v>0</v>
      </c>
      <c r="AG262" s="195">
        <f t="shared" si="57"/>
        <v>0</v>
      </c>
      <c r="AI262" s="173">
        <f>IFERROR(VLOOKUP(B262,[3]rptBudgetaryBudgetCrossOrganiza!$A$1:$K$607,4,FALSE),"0")</f>
        <v>0</v>
      </c>
      <c r="AJ262" s="173">
        <f>IFERROR(VLOOKUP(B262,[3]rptBudgetaryBudgetCrossOrganiza!$A$1:$K$607,6,FALSE),"0")</f>
        <v>0</v>
      </c>
      <c r="AK262" s="196">
        <f t="shared" si="49"/>
        <v>0</v>
      </c>
      <c r="AL262" s="196">
        <f>IFERROR(VLOOKUP(B262,[4]rptBudgetaryBudgetCrossOrganiza!$A$10385:$O$11376,13,FALSE),"0")</f>
        <v>0</v>
      </c>
      <c r="AM262" s="196"/>
      <c r="AN262" s="196"/>
      <c r="AO262" s="196"/>
      <c r="AP262" s="196"/>
      <c r="AQ262" s="196">
        <f t="shared" si="58"/>
        <v>0</v>
      </c>
      <c r="AS262" s="194"/>
      <c r="AT262" s="194"/>
      <c r="AU262" s="194"/>
      <c r="AV262" s="194"/>
      <c r="AW262" s="194"/>
      <c r="AX262" s="194"/>
      <c r="AY262" s="194"/>
      <c r="AZ262" s="194">
        <f t="shared" si="59"/>
        <v>0</v>
      </c>
    </row>
    <row r="263" spans="1:52" x14ac:dyDescent="0.2">
      <c r="A263" s="197">
        <v>4</v>
      </c>
      <c r="B263" s="141" t="s">
        <v>489</v>
      </c>
      <c r="C263" s="149" t="str">
        <f t="shared" si="60"/>
        <v>40</v>
      </c>
      <c r="D263" s="149" t="str">
        <f t="shared" si="61"/>
        <v>60</v>
      </c>
      <c r="E263" s="147" t="str">
        <f t="shared" si="62"/>
        <v>520</v>
      </c>
      <c r="F263" s="129" t="str">
        <f t="shared" si="63"/>
        <v>5000.09</v>
      </c>
      <c r="G263" s="141" t="s">
        <v>230</v>
      </c>
      <c r="H263" s="193">
        <f>IFERROR(VLOOKUP(B263,[5]rptBudgetaryBudgetCrossOrganiza!$A$2:$M$1097,4,FALSE),"0")</f>
        <v>0</v>
      </c>
      <c r="I263" s="193">
        <f>IFERROR(VLOOKUP(B263,[5]rptBudgetaryBudgetCrossOrganiza!$A$2:$M$1097,6,FALSE),"0")</f>
        <v>0</v>
      </c>
      <c r="J263" s="193"/>
      <c r="K263" s="193"/>
      <c r="L263" s="193"/>
      <c r="M263" s="193">
        <f>IFERROR(VLOOKUP(B263,[5]rptBudgetaryBudgetCrossOrganiza!$A$2:$M$1097,9,FALSE),"0")</f>
        <v>0</v>
      </c>
      <c r="N263" s="193">
        <v>0</v>
      </c>
      <c r="O263" s="193">
        <f t="shared" si="55"/>
        <v>0</v>
      </c>
      <c r="Q263" s="169">
        <v>0</v>
      </c>
      <c r="R263" s="169">
        <v>0</v>
      </c>
      <c r="S263" s="169"/>
      <c r="T263" s="169"/>
      <c r="U263" s="169"/>
      <c r="V263" s="169">
        <v>0</v>
      </c>
      <c r="W263" s="194">
        <v>0</v>
      </c>
      <c r="X263" s="194">
        <f t="shared" si="56"/>
        <v>0</v>
      </c>
      <c r="Z263" s="171">
        <v>0</v>
      </c>
      <c r="AA263" s="171">
        <v>0</v>
      </c>
      <c r="AB263" s="171"/>
      <c r="AC263" s="171"/>
      <c r="AD263" s="171"/>
      <c r="AE263" s="171">
        <v>0</v>
      </c>
      <c r="AF263" s="195">
        <v>0</v>
      </c>
      <c r="AG263" s="195">
        <f t="shared" si="57"/>
        <v>0</v>
      </c>
      <c r="AI263" s="173">
        <f>IFERROR(VLOOKUP(B263,[3]rptBudgetaryBudgetCrossOrganiza!$A$1:$K$607,4,FALSE),"0")</f>
        <v>0</v>
      </c>
      <c r="AJ263" s="173">
        <f>IFERROR(VLOOKUP(B263,[3]rptBudgetaryBudgetCrossOrganiza!$A$1:$K$607,6,FALSE),"0")</f>
        <v>0</v>
      </c>
      <c r="AK263" s="196">
        <f t="shared" si="49"/>
        <v>0</v>
      </c>
      <c r="AL263" s="196">
        <f>IFERROR(VLOOKUP(B263,[4]rptBudgetaryBudgetCrossOrganiza!$A$10385:$O$11376,13,FALSE),"0")</f>
        <v>0</v>
      </c>
      <c r="AM263" s="196"/>
      <c r="AN263" s="196"/>
      <c r="AO263" s="196"/>
      <c r="AP263" s="196"/>
      <c r="AQ263" s="196">
        <f t="shared" si="58"/>
        <v>0</v>
      </c>
      <c r="AS263" s="194"/>
      <c r="AT263" s="194"/>
      <c r="AU263" s="194"/>
      <c r="AV263" s="194"/>
      <c r="AW263" s="194"/>
      <c r="AX263" s="194"/>
      <c r="AY263" s="194"/>
      <c r="AZ263" s="194">
        <f t="shared" si="59"/>
        <v>0</v>
      </c>
    </row>
    <row r="264" spans="1:52" x14ac:dyDescent="0.2">
      <c r="A264" s="197">
        <v>4</v>
      </c>
      <c r="B264" s="141" t="s">
        <v>490</v>
      </c>
      <c r="C264" s="149" t="str">
        <f t="shared" si="60"/>
        <v>40</v>
      </c>
      <c r="D264" s="149" t="str">
        <f t="shared" si="61"/>
        <v>60</v>
      </c>
      <c r="E264" s="147" t="str">
        <f t="shared" si="62"/>
        <v>520</v>
      </c>
      <c r="F264" s="129" t="str">
        <f t="shared" si="63"/>
        <v>5000.10</v>
      </c>
      <c r="G264" s="141" t="s">
        <v>232</v>
      </c>
      <c r="H264" s="193">
        <f>IFERROR(VLOOKUP(B264,[5]rptBudgetaryBudgetCrossOrganiza!$A$2:$M$1097,4,FALSE),"0")</f>
        <v>0</v>
      </c>
      <c r="I264" s="193">
        <f>IFERROR(VLOOKUP(B264,[5]rptBudgetaryBudgetCrossOrganiza!$A$2:$M$1097,6,FALSE),"0")</f>
        <v>0</v>
      </c>
      <c r="J264" s="193"/>
      <c r="K264" s="193"/>
      <c r="L264" s="193"/>
      <c r="M264" s="193">
        <f>IFERROR(VLOOKUP(B264,[5]rptBudgetaryBudgetCrossOrganiza!$A$2:$M$1097,9,FALSE),"0")</f>
        <v>0</v>
      </c>
      <c r="N264" s="193">
        <v>0</v>
      </c>
      <c r="O264" s="193">
        <f t="shared" si="55"/>
        <v>0</v>
      </c>
      <c r="Q264" s="169">
        <v>0</v>
      </c>
      <c r="R264" s="169">
        <v>0</v>
      </c>
      <c r="S264" s="169"/>
      <c r="T264" s="169"/>
      <c r="U264" s="169"/>
      <c r="V264" s="169">
        <v>0</v>
      </c>
      <c r="W264" s="194">
        <v>0</v>
      </c>
      <c r="X264" s="194">
        <f t="shared" si="56"/>
        <v>0</v>
      </c>
      <c r="Z264" s="171">
        <v>0</v>
      </c>
      <c r="AA264" s="171">
        <v>0</v>
      </c>
      <c r="AB264" s="171"/>
      <c r="AC264" s="171"/>
      <c r="AD264" s="171"/>
      <c r="AE264" s="171">
        <v>0</v>
      </c>
      <c r="AF264" s="195">
        <v>0</v>
      </c>
      <c r="AG264" s="195">
        <f t="shared" si="57"/>
        <v>0</v>
      </c>
      <c r="AI264" s="173">
        <f>IFERROR(VLOOKUP(B264,[3]rptBudgetaryBudgetCrossOrganiza!$A$1:$K$607,4,FALSE),"0")</f>
        <v>0</v>
      </c>
      <c r="AJ264" s="173">
        <f>IFERROR(VLOOKUP(B264,[3]rptBudgetaryBudgetCrossOrganiza!$A$1:$K$607,6,FALSE),"0")</f>
        <v>0</v>
      </c>
      <c r="AK264" s="196">
        <f t="shared" si="49"/>
        <v>0</v>
      </c>
      <c r="AL264" s="196">
        <f>IFERROR(VLOOKUP(B264,[4]rptBudgetaryBudgetCrossOrganiza!$A$10385:$O$11376,13,FALSE),"0")</f>
        <v>0</v>
      </c>
      <c r="AM264" s="196"/>
      <c r="AN264" s="196"/>
      <c r="AO264" s="196"/>
      <c r="AP264" s="196"/>
      <c r="AQ264" s="196">
        <f t="shared" si="58"/>
        <v>0</v>
      </c>
      <c r="AS264" s="194"/>
      <c r="AT264" s="194"/>
      <c r="AU264" s="194"/>
      <c r="AV264" s="194"/>
      <c r="AW264" s="194"/>
      <c r="AX264" s="194"/>
      <c r="AY264" s="194"/>
      <c r="AZ264" s="194">
        <f t="shared" si="59"/>
        <v>0</v>
      </c>
    </row>
    <row r="265" spans="1:52" x14ac:dyDescent="0.2">
      <c r="A265" s="197">
        <v>4</v>
      </c>
      <c r="B265" s="141" t="s">
        <v>491</v>
      </c>
      <c r="C265" s="149" t="str">
        <f t="shared" si="60"/>
        <v>40</v>
      </c>
      <c r="D265" s="149" t="str">
        <f t="shared" si="61"/>
        <v>60</v>
      </c>
      <c r="E265" s="147" t="str">
        <f t="shared" si="62"/>
        <v>520</v>
      </c>
      <c r="F265" s="129" t="str">
        <f t="shared" si="63"/>
        <v>5000.11</v>
      </c>
      <c r="G265" s="141" t="s">
        <v>234</v>
      </c>
      <c r="H265" s="193">
        <f>IFERROR(VLOOKUP(B265,[5]rptBudgetaryBudgetCrossOrganiza!$A$2:$M$1097,4,FALSE),"0")</f>
        <v>0</v>
      </c>
      <c r="I265" s="193">
        <f>IFERROR(VLOOKUP(B265,[5]rptBudgetaryBudgetCrossOrganiza!$A$2:$M$1097,6,FALSE),"0")</f>
        <v>0</v>
      </c>
      <c r="J265" s="193"/>
      <c r="K265" s="193"/>
      <c r="L265" s="193"/>
      <c r="M265" s="193">
        <f>IFERROR(VLOOKUP(B265,[5]rptBudgetaryBudgetCrossOrganiza!$A$2:$M$1097,9,FALSE),"0")</f>
        <v>0</v>
      </c>
      <c r="N265" s="193">
        <v>0</v>
      </c>
      <c r="O265" s="193">
        <f t="shared" si="55"/>
        <v>0</v>
      </c>
      <c r="Q265" s="169">
        <v>0</v>
      </c>
      <c r="R265" s="169">
        <v>0</v>
      </c>
      <c r="S265" s="169"/>
      <c r="T265" s="169"/>
      <c r="U265" s="169"/>
      <c r="V265" s="169">
        <v>0</v>
      </c>
      <c r="W265" s="194">
        <v>0</v>
      </c>
      <c r="X265" s="194">
        <f t="shared" si="56"/>
        <v>0</v>
      </c>
      <c r="Z265" s="171">
        <v>0</v>
      </c>
      <c r="AA265" s="171">
        <v>0</v>
      </c>
      <c r="AB265" s="171"/>
      <c r="AC265" s="171"/>
      <c r="AD265" s="171"/>
      <c r="AE265" s="171">
        <v>0</v>
      </c>
      <c r="AF265" s="195">
        <v>0</v>
      </c>
      <c r="AG265" s="195">
        <f t="shared" si="57"/>
        <v>0</v>
      </c>
      <c r="AI265" s="173">
        <f>IFERROR(VLOOKUP(B265,[3]rptBudgetaryBudgetCrossOrganiza!$A$1:$K$607,4,FALSE),"0")</f>
        <v>0</v>
      </c>
      <c r="AJ265" s="173">
        <f>IFERROR(VLOOKUP(B265,[3]rptBudgetaryBudgetCrossOrganiza!$A$1:$K$607,6,FALSE),"0")</f>
        <v>0</v>
      </c>
      <c r="AK265" s="196">
        <f t="shared" si="49"/>
        <v>0</v>
      </c>
      <c r="AL265" s="196">
        <f>IFERROR(VLOOKUP(B265,[4]rptBudgetaryBudgetCrossOrganiza!$A$10385:$O$11376,13,FALSE),"0")</f>
        <v>0</v>
      </c>
      <c r="AM265" s="196"/>
      <c r="AN265" s="196"/>
      <c r="AO265" s="196"/>
      <c r="AP265" s="196"/>
      <c r="AQ265" s="196">
        <f t="shared" si="58"/>
        <v>0</v>
      </c>
      <c r="AS265" s="194"/>
      <c r="AT265" s="194"/>
      <c r="AU265" s="194"/>
      <c r="AV265" s="194"/>
      <c r="AW265" s="194"/>
      <c r="AX265" s="194"/>
      <c r="AY265" s="194"/>
      <c r="AZ265" s="194">
        <f t="shared" si="59"/>
        <v>0</v>
      </c>
    </row>
    <row r="266" spans="1:52" x14ac:dyDescent="0.2">
      <c r="A266" s="197">
        <v>4</v>
      </c>
      <c r="B266" s="141" t="s">
        <v>492</v>
      </c>
      <c r="C266" s="149" t="str">
        <f t="shared" si="60"/>
        <v>40</v>
      </c>
      <c r="D266" s="149" t="str">
        <f t="shared" si="61"/>
        <v>60</v>
      </c>
      <c r="E266" s="147" t="str">
        <f t="shared" si="62"/>
        <v>520</v>
      </c>
      <c r="F266" s="129" t="str">
        <f t="shared" si="63"/>
        <v>5000.12</v>
      </c>
      <c r="G266" s="141" t="s">
        <v>236</v>
      </c>
      <c r="H266" s="193">
        <f>IFERROR(VLOOKUP(B266,[5]rptBudgetaryBudgetCrossOrganiza!$A$2:$M$1097,4,FALSE),"0")</f>
        <v>0</v>
      </c>
      <c r="I266" s="193">
        <f>IFERROR(VLOOKUP(B266,[5]rptBudgetaryBudgetCrossOrganiza!$A$2:$M$1097,6,FALSE),"0")</f>
        <v>0</v>
      </c>
      <c r="J266" s="193"/>
      <c r="K266" s="193"/>
      <c r="L266" s="193"/>
      <c r="M266" s="193">
        <f>IFERROR(VLOOKUP(B266,[5]rptBudgetaryBudgetCrossOrganiza!$A$2:$M$1097,9,FALSE),"0")</f>
        <v>0</v>
      </c>
      <c r="N266" s="193">
        <v>0</v>
      </c>
      <c r="O266" s="193">
        <f t="shared" si="55"/>
        <v>0</v>
      </c>
      <c r="Q266" s="169">
        <v>0</v>
      </c>
      <c r="R266" s="169">
        <v>0</v>
      </c>
      <c r="S266" s="169"/>
      <c r="T266" s="169"/>
      <c r="U266" s="169"/>
      <c r="V266" s="169">
        <v>0</v>
      </c>
      <c r="W266" s="194">
        <v>0</v>
      </c>
      <c r="X266" s="194">
        <f t="shared" si="56"/>
        <v>0</v>
      </c>
      <c r="Z266" s="171">
        <v>0</v>
      </c>
      <c r="AA266" s="171">
        <v>0</v>
      </c>
      <c r="AB266" s="171"/>
      <c r="AC266" s="171"/>
      <c r="AD266" s="171"/>
      <c r="AE266" s="171">
        <v>0</v>
      </c>
      <c r="AF266" s="195">
        <v>0</v>
      </c>
      <c r="AG266" s="195">
        <f t="shared" si="57"/>
        <v>0</v>
      </c>
      <c r="AI266" s="173">
        <f>IFERROR(VLOOKUP(B266,[3]rptBudgetaryBudgetCrossOrganiza!$A$1:$K$607,4,FALSE),"0")</f>
        <v>0</v>
      </c>
      <c r="AJ266" s="173">
        <f>IFERROR(VLOOKUP(B266,[3]rptBudgetaryBudgetCrossOrganiza!$A$1:$K$607,6,FALSE),"0")</f>
        <v>0</v>
      </c>
      <c r="AK266" s="196">
        <f t="shared" si="49"/>
        <v>0</v>
      </c>
      <c r="AL266" s="196">
        <f>IFERROR(VLOOKUP(B266,[4]rptBudgetaryBudgetCrossOrganiza!$A$10385:$O$11376,13,FALSE),"0")</f>
        <v>0</v>
      </c>
      <c r="AM266" s="196"/>
      <c r="AN266" s="196"/>
      <c r="AO266" s="196"/>
      <c r="AP266" s="196"/>
      <c r="AQ266" s="196">
        <f t="shared" si="58"/>
        <v>0</v>
      </c>
      <c r="AS266" s="194"/>
      <c r="AT266" s="194"/>
      <c r="AU266" s="194"/>
      <c r="AV266" s="194"/>
      <c r="AW266" s="194"/>
      <c r="AX266" s="194"/>
      <c r="AY266" s="194"/>
      <c r="AZ266" s="194">
        <f t="shared" si="59"/>
        <v>0</v>
      </c>
    </row>
    <row r="267" spans="1:52" x14ac:dyDescent="0.2">
      <c r="A267" s="197">
        <v>4</v>
      </c>
      <c r="B267" s="141" t="s">
        <v>493</v>
      </c>
      <c r="C267" s="149" t="str">
        <f t="shared" si="60"/>
        <v>40</v>
      </c>
      <c r="D267" s="149" t="str">
        <f t="shared" si="61"/>
        <v>60</v>
      </c>
      <c r="E267" s="147" t="str">
        <f t="shared" si="62"/>
        <v>520</v>
      </c>
      <c r="F267" s="129" t="str">
        <f t="shared" si="63"/>
        <v>5000.99</v>
      </c>
      <c r="G267" s="141" t="s">
        <v>238</v>
      </c>
      <c r="H267" s="193">
        <f>IFERROR(VLOOKUP(B267,[5]rptBudgetaryBudgetCrossOrganiza!$A$2:$M$1097,4,FALSE),"0")</f>
        <v>0</v>
      </c>
      <c r="I267" s="193">
        <f>IFERROR(VLOOKUP(B267,[5]rptBudgetaryBudgetCrossOrganiza!$A$2:$M$1097,6,FALSE),"0")</f>
        <v>0</v>
      </c>
      <c r="J267" s="193"/>
      <c r="K267" s="193"/>
      <c r="L267" s="193"/>
      <c r="M267" s="193">
        <f>IFERROR(VLOOKUP(B267,[5]rptBudgetaryBudgetCrossOrganiza!$A$2:$M$1097,9,FALSE),"0")</f>
        <v>0</v>
      </c>
      <c r="N267" s="193">
        <v>0</v>
      </c>
      <c r="O267" s="193">
        <f t="shared" si="55"/>
        <v>0</v>
      </c>
      <c r="Q267" s="169">
        <v>0</v>
      </c>
      <c r="R267" s="169">
        <v>0</v>
      </c>
      <c r="S267" s="169"/>
      <c r="T267" s="169"/>
      <c r="U267" s="169"/>
      <c r="V267" s="169">
        <v>0</v>
      </c>
      <c r="W267" s="194">
        <v>0</v>
      </c>
      <c r="X267" s="194">
        <f t="shared" si="56"/>
        <v>0</v>
      </c>
      <c r="Z267" s="171">
        <v>0</v>
      </c>
      <c r="AA267" s="171">
        <v>0</v>
      </c>
      <c r="AB267" s="171"/>
      <c r="AC267" s="171"/>
      <c r="AD267" s="171"/>
      <c r="AE267" s="171">
        <v>0</v>
      </c>
      <c r="AF267" s="195">
        <v>0</v>
      </c>
      <c r="AG267" s="195">
        <f t="shared" si="57"/>
        <v>0</v>
      </c>
      <c r="AI267" s="173">
        <f>IFERROR(VLOOKUP(B267,[3]rptBudgetaryBudgetCrossOrganiza!$A$1:$K$607,4,FALSE),"0")</f>
        <v>0</v>
      </c>
      <c r="AJ267" s="173">
        <f>IFERROR(VLOOKUP(B267,[3]rptBudgetaryBudgetCrossOrganiza!$A$1:$K$607,6,FALSE),"0")</f>
        <v>0</v>
      </c>
      <c r="AK267" s="196">
        <f t="shared" si="49"/>
        <v>0</v>
      </c>
      <c r="AL267" s="196">
        <f>IFERROR(VLOOKUP(B267,[4]rptBudgetaryBudgetCrossOrganiza!$A$10385:$O$11376,13,FALSE),"0")</f>
        <v>0</v>
      </c>
      <c r="AM267" s="196"/>
      <c r="AN267" s="196"/>
      <c r="AO267" s="196"/>
      <c r="AP267" s="196"/>
      <c r="AQ267" s="196">
        <f t="shared" si="58"/>
        <v>0</v>
      </c>
      <c r="AS267" s="194"/>
      <c r="AT267" s="194"/>
      <c r="AU267" s="194"/>
      <c r="AV267" s="194"/>
      <c r="AW267" s="194"/>
      <c r="AX267" s="194"/>
      <c r="AY267" s="194"/>
      <c r="AZ267" s="194">
        <f t="shared" si="59"/>
        <v>0</v>
      </c>
    </row>
    <row r="268" spans="1:52" x14ac:dyDescent="0.2">
      <c r="A268" s="197">
        <v>4</v>
      </c>
      <c r="B268" s="141" t="s">
        <v>494</v>
      </c>
      <c r="C268" s="149" t="str">
        <f t="shared" si="60"/>
        <v>40</v>
      </c>
      <c r="D268" s="149" t="str">
        <f t="shared" si="61"/>
        <v>60</v>
      </c>
      <c r="E268" s="147" t="str">
        <f t="shared" si="62"/>
        <v>520</v>
      </c>
      <c r="F268" s="129" t="str">
        <f t="shared" si="63"/>
        <v>5100.00</v>
      </c>
      <c r="G268" s="141" t="s">
        <v>240</v>
      </c>
      <c r="H268" s="193">
        <f>IFERROR(VLOOKUP(B268,[5]rptBudgetaryBudgetCrossOrganiza!$A$2:$M$1097,4,FALSE),"0")</f>
        <v>568</v>
      </c>
      <c r="I268" s="193">
        <f>IFERROR(VLOOKUP(B268,[5]rptBudgetaryBudgetCrossOrganiza!$A$2:$M$1097,6,FALSE),"0")</f>
        <v>568</v>
      </c>
      <c r="J268" s="193"/>
      <c r="K268" s="193"/>
      <c r="L268" s="193"/>
      <c r="M268" s="193">
        <f>IFERROR(VLOOKUP(B268,[5]rptBudgetaryBudgetCrossOrganiza!$A$2:$M$1097,9,FALSE),"0")</f>
        <v>430.56</v>
      </c>
      <c r="N268" s="193">
        <v>430.56</v>
      </c>
      <c r="O268" s="193">
        <f t="shared" si="55"/>
        <v>-137.44</v>
      </c>
      <c r="Q268" s="169">
        <v>505</v>
      </c>
      <c r="R268" s="169">
        <v>505</v>
      </c>
      <c r="S268" s="169"/>
      <c r="T268" s="169"/>
      <c r="U268" s="169"/>
      <c r="V268" s="169">
        <v>490.67</v>
      </c>
      <c r="W268" s="194">
        <v>490.67</v>
      </c>
      <c r="X268" s="194">
        <f t="shared" si="56"/>
        <v>-14.329999999999984</v>
      </c>
      <c r="Z268" s="171">
        <v>0</v>
      </c>
      <c r="AA268" s="171">
        <v>0</v>
      </c>
      <c r="AB268" s="171"/>
      <c r="AC268" s="171"/>
      <c r="AD268" s="171"/>
      <c r="AE268" s="171">
        <v>586.04999999999995</v>
      </c>
      <c r="AF268" s="195">
        <v>586.04999999999995</v>
      </c>
      <c r="AG268" s="195">
        <f t="shared" si="57"/>
        <v>586.04999999999995</v>
      </c>
      <c r="AI268" s="173">
        <f>IFERROR(VLOOKUP(B268,[3]rptBudgetaryBudgetCrossOrganiza!$A$1:$K$607,4,FALSE),"0")</f>
        <v>0</v>
      </c>
      <c r="AJ268" s="173">
        <f>IFERROR(VLOOKUP(B268,[3]rptBudgetaryBudgetCrossOrganiza!$A$1:$K$607,6,FALSE),"0")</f>
        <v>0</v>
      </c>
      <c r="AK268" s="196">
        <f t="shared" si="49"/>
        <v>0</v>
      </c>
      <c r="AL268" s="196">
        <f>IFERROR(VLOOKUP(B268,[4]rptBudgetaryBudgetCrossOrganiza!$A$10385:$O$11376,13,FALSE),"0")</f>
        <v>162.55000000000001</v>
      </c>
      <c r="AM268" s="196"/>
      <c r="AN268" s="196"/>
      <c r="AO268" s="196"/>
      <c r="AP268" s="196"/>
      <c r="AQ268" s="196">
        <f t="shared" si="58"/>
        <v>0</v>
      </c>
      <c r="AS268" s="194"/>
      <c r="AT268" s="194"/>
      <c r="AU268" s="194"/>
      <c r="AV268" s="194"/>
      <c r="AW268" s="194"/>
      <c r="AX268" s="194"/>
      <c r="AY268" s="194"/>
      <c r="AZ268" s="194">
        <f t="shared" si="59"/>
        <v>0</v>
      </c>
    </row>
    <row r="269" spans="1:52" x14ac:dyDescent="0.2">
      <c r="A269" s="197">
        <v>4</v>
      </c>
      <c r="B269" s="141" t="s">
        <v>495</v>
      </c>
      <c r="C269" s="149" t="str">
        <f t="shared" si="60"/>
        <v>40</v>
      </c>
      <c r="D269" s="149" t="str">
        <f t="shared" si="61"/>
        <v>60</v>
      </c>
      <c r="E269" s="147" t="str">
        <f t="shared" si="62"/>
        <v>520</v>
      </c>
      <c r="F269" s="129" t="str">
        <f t="shared" si="63"/>
        <v>5100.01</v>
      </c>
      <c r="G269" s="141" t="s">
        <v>242</v>
      </c>
      <c r="H269" s="193">
        <f>IFERROR(VLOOKUP(B269,[5]rptBudgetaryBudgetCrossOrganiza!$A$2:$M$1097,4,FALSE),"0")</f>
        <v>418</v>
      </c>
      <c r="I269" s="193">
        <f>IFERROR(VLOOKUP(B269,[5]rptBudgetaryBudgetCrossOrganiza!$A$2:$M$1097,6,FALSE),"0")</f>
        <v>418</v>
      </c>
      <c r="J269" s="193"/>
      <c r="K269" s="193"/>
      <c r="L269" s="193"/>
      <c r="M269" s="193">
        <f>IFERROR(VLOOKUP(B269,[5]rptBudgetaryBudgetCrossOrganiza!$A$2:$M$1097,9,FALSE),"0")</f>
        <v>293.13</v>
      </c>
      <c r="N269" s="193">
        <v>293.13</v>
      </c>
      <c r="O269" s="193">
        <f t="shared" si="55"/>
        <v>-124.87</v>
      </c>
      <c r="Q269" s="169">
        <v>295</v>
      </c>
      <c r="R269" s="169">
        <v>295</v>
      </c>
      <c r="S269" s="169"/>
      <c r="T269" s="169"/>
      <c r="U269" s="169"/>
      <c r="V269" s="169">
        <v>282.35000000000002</v>
      </c>
      <c r="W269" s="194">
        <v>282.35000000000002</v>
      </c>
      <c r="X269" s="194"/>
      <c r="Z269" s="171">
        <v>0</v>
      </c>
      <c r="AA269" s="171">
        <v>0</v>
      </c>
      <c r="AB269" s="171"/>
      <c r="AC269" s="171"/>
      <c r="AD269" s="171"/>
      <c r="AE269" s="171">
        <v>321.5</v>
      </c>
      <c r="AF269" s="195">
        <v>321.5</v>
      </c>
      <c r="AG269" s="195">
        <f t="shared" si="57"/>
        <v>321.5</v>
      </c>
      <c r="AI269" s="173">
        <f>IFERROR(VLOOKUP(B269,[3]rptBudgetaryBudgetCrossOrganiza!$A$1:$K$607,4,FALSE),"0")</f>
        <v>0</v>
      </c>
      <c r="AJ269" s="173">
        <f>IFERROR(VLOOKUP(B269,[3]rptBudgetaryBudgetCrossOrganiza!$A$1:$K$607,6,FALSE),"0")</f>
        <v>0</v>
      </c>
      <c r="AK269" s="196">
        <f t="shared" si="49"/>
        <v>0</v>
      </c>
      <c r="AL269" s="196">
        <f>IFERROR(VLOOKUP(B269,[4]rptBudgetaryBudgetCrossOrganiza!$A$10385:$O$11376,13,FALSE),"0")</f>
        <v>91.38</v>
      </c>
      <c r="AM269" s="196"/>
      <c r="AN269" s="196"/>
      <c r="AO269" s="196"/>
      <c r="AP269" s="196"/>
      <c r="AQ269" s="196">
        <f t="shared" si="58"/>
        <v>0</v>
      </c>
      <c r="AS269" s="194"/>
      <c r="AT269" s="194"/>
      <c r="AU269" s="194"/>
      <c r="AV269" s="194"/>
      <c r="AW269" s="194"/>
      <c r="AX269" s="194"/>
      <c r="AY269" s="194"/>
      <c r="AZ269" s="194"/>
    </row>
    <row r="270" spans="1:52" x14ac:dyDescent="0.2">
      <c r="A270" s="197">
        <v>4</v>
      </c>
      <c r="B270" s="141" t="s">
        <v>496</v>
      </c>
      <c r="C270" s="149" t="str">
        <f t="shared" si="60"/>
        <v>40</v>
      </c>
      <c r="D270" s="149" t="str">
        <f t="shared" si="61"/>
        <v>60</v>
      </c>
      <c r="E270" s="147" t="str">
        <f t="shared" si="62"/>
        <v>520</v>
      </c>
      <c r="F270" s="129" t="str">
        <f t="shared" si="63"/>
        <v>5100.02</v>
      </c>
      <c r="G270" s="141" t="s">
        <v>244</v>
      </c>
      <c r="H270" s="193">
        <f>IFERROR(VLOOKUP(B270,[5]rptBudgetaryBudgetCrossOrganiza!$A$2:$M$1097,4,FALSE),"0")</f>
        <v>1126</v>
      </c>
      <c r="I270" s="193">
        <f>IFERROR(VLOOKUP(B270,[5]rptBudgetaryBudgetCrossOrganiza!$A$2:$M$1097,6,FALSE),"0")</f>
        <v>1126</v>
      </c>
      <c r="J270" s="193"/>
      <c r="K270" s="193"/>
      <c r="L270" s="193"/>
      <c r="M270" s="193">
        <f>IFERROR(VLOOKUP(B270,[5]rptBudgetaryBudgetCrossOrganiza!$A$2:$M$1097,9,FALSE),"0")</f>
        <v>1031.3399999999999</v>
      </c>
      <c r="N270" s="193">
        <v>1031.3399999999999</v>
      </c>
      <c r="O270" s="193">
        <f t="shared" si="55"/>
        <v>-94.660000000000082</v>
      </c>
      <c r="Q270" s="169">
        <v>1125</v>
      </c>
      <c r="R270" s="169">
        <v>1125</v>
      </c>
      <c r="S270" s="169"/>
      <c r="T270" s="169"/>
      <c r="U270" s="169"/>
      <c r="V270" s="169">
        <v>1125.1199999999999</v>
      </c>
      <c r="W270" s="194">
        <v>1125.1199999999999</v>
      </c>
      <c r="X270" s="194"/>
      <c r="Z270" s="171">
        <v>0</v>
      </c>
      <c r="AA270" s="171">
        <v>0</v>
      </c>
      <c r="AB270" s="171"/>
      <c r="AC270" s="171"/>
      <c r="AD270" s="171"/>
      <c r="AE270" s="171">
        <v>1133.31</v>
      </c>
      <c r="AF270" s="195">
        <v>1133.31</v>
      </c>
      <c r="AG270" s="195">
        <f t="shared" si="57"/>
        <v>1133.31</v>
      </c>
      <c r="AI270" s="173">
        <f>IFERROR(VLOOKUP(B270,[3]rptBudgetaryBudgetCrossOrganiza!$A$1:$K$607,4,FALSE),"0")</f>
        <v>0</v>
      </c>
      <c r="AJ270" s="173">
        <f>IFERROR(VLOOKUP(B270,[3]rptBudgetaryBudgetCrossOrganiza!$A$1:$K$607,6,FALSE),"0")</f>
        <v>0</v>
      </c>
      <c r="AK270" s="196">
        <f t="shared" si="49"/>
        <v>0</v>
      </c>
      <c r="AL270" s="196">
        <f>IFERROR(VLOOKUP(B270,[4]rptBudgetaryBudgetCrossOrganiza!$A$10385:$O$11376,13,FALSE),"0")</f>
        <v>285.06</v>
      </c>
      <c r="AM270" s="196"/>
      <c r="AN270" s="196"/>
      <c r="AO270" s="196"/>
      <c r="AP270" s="196"/>
      <c r="AQ270" s="196">
        <f t="shared" si="58"/>
        <v>0</v>
      </c>
      <c r="AS270" s="194"/>
      <c r="AT270" s="194"/>
      <c r="AU270" s="194"/>
      <c r="AV270" s="194"/>
      <c r="AW270" s="194"/>
      <c r="AX270" s="194"/>
      <c r="AY270" s="194"/>
      <c r="AZ270" s="194"/>
    </row>
    <row r="271" spans="1:52" x14ac:dyDescent="0.2">
      <c r="A271" s="197">
        <v>4</v>
      </c>
      <c r="B271" s="141" t="s">
        <v>497</v>
      </c>
      <c r="C271" s="149" t="str">
        <f t="shared" si="60"/>
        <v>40</v>
      </c>
      <c r="D271" s="149" t="str">
        <f t="shared" si="61"/>
        <v>60</v>
      </c>
      <c r="E271" s="147" t="str">
        <f t="shared" si="62"/>
        <v>520</v>
      </c>
      <c r="F271" s="129" t="str">
        <f t="shared" si="63"/>
        <v>5100.03</v>
      </c>
      <c r="G271" s="141" t="s">
        <v>246</v>
      </c>
      <c r="H271" s="193">
        <f>IFERROR(VLOOKUP(B271,[5]rptBudgetaryBudgetCrossOrganiza!$A$2:$M$1097,4,FALSE),"0")</f>
        <v>80</v>
      </c>
      <c r="I271" s="193">
        <f>IFERROR(VLOOKUP(B271,[5]rptBudgetaryBudgetCrossOrganiza!$A$2:$M$1097,6,FALSE),"0")</f>
        <v>80</v>
      </c>
      <c r="J271" s="193"/>
      <c r="K271" s="193"/>
      <c r="L271" s="193"/>
      <c r="M271" s="193">
        <f>IFERROR(VLOOKUP(B271,[5]rptBudgetaryBudgetCrossOrganiza!$A$2:$M$1097,9,FALSE),"0")</f>
        <v>55.98</v>
      </c>
      <c r="N271" s="193">
        <v>55.98</v>
      </c>
      <c r="O271" s="193"/>
      <c r="Q271" s="169">
        <v>75</v>
      </c>
      <c r="R271" s="169">
        <v>75</v>
      </c>
      <c r="S271" s="169"/>
      <c r="T271" s="169"/>
      <c r="U271" s="169"/>
      <c r="V271" s="169">
        <v>73.52</v>
      </c>
      <c r="W271" s="194">
        <v>73.52</v>
      </c>
      <c r="X271" s="194"/>
      <c r="Z271" s="171">
        <v>0</v>
      </c>
      <c r="AA271" s="171">
        <v>0</v>
      </c>
      <c r="AB271" s="171"/>
      <c r="AC271" s="171"/>
      <c r="AD271" s="171"/>
      <c r="AE271" s="171">
        <v>73.25</v>
      </c>
      <c r="AF271" s="195">
        <v>73.25</v>
      </c>
      <c r="AG271" s="195"/>
      <c r="AI271" s="173">
        <f>IFERROR(VLOOKUP(B271,[3]rptBudgetaryBudgetCrossOrganiza!$A$1:$K$607,4,FALSE),"0")</f>
        <v>0</v>
      </c>
      <c r="AJ271" s="173">
        <f>IFERROR(VLOOKUP(B271,[3]rptBudgetaryBudgetCrossOrganiza!$A$1:$K$607,6,FALSE),"0")</f>
        <v>0</v>
      </c>
      <c r="AK271" s="196">
        <f t="shared" si="49"/>
        <v>0</v>
      </c>
      <c r="AL271" s="196">
        <f>IFERROR(VLOOKUP(B271,[4]rptBudgetaryBudgetCrossOrganiza!$A$10385:$O$11376,13,FALSE),"0")</f>
        <v>18.239999999999998</v>
      </c>
      <c r="AM271" s="196"/>
      <c r="AN271" s="196"/>
      <c r="AO271" s="196"/>
      <c r="AP271" s="196"/>
      <c r="AQ271" s="196"/>
      <c r="AS271" s="194"/>
      <c r="AT271" s="194"/>
      <c r="AU271" s="194"/>
      <c r="AV271" s="194"/>
      <c r="AW271" s="194"/>
      <c r="AX271" s="194"/>
      <c r="AY271" s="194"/>
      <c r="AZ271" s="194"/>
    </row>
    <row r="272" spans="1:52" x14ac:dyDescent="0.2">
      <c r="A272" s="197">
        <v>4</v>
      </c>
      <c r="B272" s="141" t="s">
        <v>498</v>
      </c>
      <c r="C272" s="149" t="str">
        <f t="shared" si="60"/>
        <v>40</v>
      </c>
      <c r="D272" s="149" t="str">
        <f t="shared" si="61"/>
        <v>60</v>
      </c>
      <c r="E272" s="147" t="str">
        <f t="shared" si="62"/>
        <v>520</v>
      </c>
      <c r="F272" s="129" t="str">
        <f t="shared" si="63"/>
        <v>5100.04</v>
      </c>
      <c r="G272" s="141" t="s">
        <v>248</v>
      </c>
      <c r="H272" s="193">
        <f>IFERROR(VLOOKUP(B272,[5]rptBudgetaryBudgetCrossOrganiza!$A$2:$M$1097,4,FALSE),"0")</f>
        <v>12</v>
      </c>
      <c r="I272" s="193">
        <f>IFERROR(VLOOKUP(B272,[5]rptBudgetaryBudgetCrossOrganiza!$A$2:$M$1097,6,FALSE),"0")</f>
        <v>12</v>
      </c>
      <c r="J272" s="193"/>
      <c r="K272" s="193"/>
      <c r="L272" s="193"/>
      <c r="M272" s="193">
        <f>IFERROR(VLOOKUP(B272,[5]rptBudgetaryBudgetCrossOrganiza!$A$2:$M$1097,9,FALSE),"0")</f>
        <v>9</v>
      </c>
      <c r="N272" s="193">
        <v>9</v>
      </c>
      <c r="O272" s="193"/>
      <c r="Q272" s="169">
        <v>15</v>
      </c>
      <c r="R272" s="169">
        <v>15</v>
      </c>
      <c r="S272" s="169"/>
      <c r="T272" s="169"/>
      <c r="U272" s="169"/>
      <c r="V272" s="169">
        <v>12</v>
      </c>
      <c r="W272" s="194">
        <v>12</v>
      </c>
      <c r="X272" s="194"/>
      <c r="Z272" s="171">
        <v>0</v>
      </c>
      <c r="AA272" s="171">
        <v>0</v>
      </c>
      <c r="AB272" s="171"/>
      <c r="AC272" s="171"/>
      <c r="AD272" s="171"/>
      <c r="AE272" s="171">
        <v>12</v>
      </c>
      <c r="AF272" s="195">
        <v>12</v>
      </c>
      <c r="AG272" s="195"/>
      <c r="AI272" s="173">
        <f>IFERROR(VLOOKUP(B272,[3]rptBudgetaryBudgetCrossOrganiza!$A$1:$K$607,4,FALSE),"0")</f>
        <v>0</v>
      </c>
      <c r="AJ272" s="173">
        <f>IFERROR(VLOOKUP(B272,[3]rptBudgetaryBudgetCrossOrganiza!$A$1:$K$607,6,FALSE),"0")</f>
        <v>0</v>
      </c>
      <c r="AK272" s="196">
        <f t="shared" si="49"/>
        <v>0</v>
      </c>
      <c r="AL272" s="196">
        <f>IFERROR(VLOOKUP(B272,[4]rptBudgetaryBudgetCrossOrganiza!$A$10385:$O$11376,13,FALSE),"0")</f>
        <v>3</v>
      </c>
      <c r="AM272" s="196"/>
      <c r="AN272" s="196"/>
      <c r="AO272" s="196"/>
      <c r="AP272" s="196"/>
      <c r="AQ272" s="196"/>
      <c r="AS272" s="194"/>
      <c r="AT272" s="194"/>
      <c r="AU272" s="194"/>
      <c r="AV272" s="194"/>
      <c r="AW272" s="194"/>
      <c r="AX272" s="194"/>
      <c r="AY272" s="194"/>
      <c r="AZ272" s="194"/>
    </row>
    <row r="273" spans="1:52" x14ac:dyDescent="0.2">
      <c r="A273" s="197">
        <v>4</v>
      </c>
      <c r="B273" s="141" t="s">
        <v>499</v>
      </c>
      <c r="C273" s="149" t="str">
        <f t="shared" si="60"/>
        <v>40</v>
      </c>
      <c r="D273" s="149" t="str">
        <f t="shared" si="61"/>
        <v>60</v>
      </c>
      <c r="E273" s="147" t="str">
        <f t="shared" si="62"/>
        <v>520</v>
      </c>
      <c r="F273" s="129" t="str">
        <f t="shared" si="63"/>
        <v>5100.05</v>
      </c>
      <c r="G273" s="141" t="s">
        <v>250</v>
      </c>
      <c r="H273" s="193">
        <f>IFERROR(VLOOKUP(B273,[5]rptBudgetaryBudgetCrossOrganiza!$A$2:$M$1097,4,FALSE),"0")</f>
        <v>10</v>
      </c>
      <c r="I273" s="193">
        <f>IFERROR(VLOOKUP(B273,[5]rptBudgetaryBudgetCrossOrganiza!$A$2:$M$1097,6,FALSE),"0")</f>
        <v>10</v>
      </c>
      <c r="J273" s="193"/>
      <c r="K273" s="193"/>
      <c r="L273" s="193"/>
      <c r="M273" s="193">
        <f>IFERROR(VLOOKUP(B273,[5]rptBudgetaryBudgetCrossOrganiza!$A$2:$M$1097,9,FALSE),"0")</f>
        <v>3.36</v>
      </c>
      <c r="N273" s="193">
        <v>3.36</v>
      </c>
      <c r="O273" s="193"/>
      <c r="Q273" s="169">
        <v>5</v>
      </c>
      <c r="R273" s="169">
        <v>5</v>
      </c>
      <c r="S273" s="169"/>
      <c r="T273" s="169"/>
      <c r="U273" s="169"/>
      <c r="V273" s="169">
        <v>1.08</v>
      </c>
      <c r="W273" s="194">
        <v>1.08</v>
      </c>
      <c r="X273" s="194"/>
      <c r="Z273" s="171">
        <v>0</v>
      </c>
      <c r="AA273" s="171">
        <v>0</v>
      </c>
      <c r="AB273" s="171"/>
      <c r="AC273" s="171"/>
      <c r="AD273" s="171"/>
      <c r="AE273" s="171">
        <v>1.08</v>
      </c>
      <c r="AF273" s="195">
        <v>1.08</v>
      </c>
      <c r="AG273" s="195"/>
      <c r="AI273" s="173">
        <f>IFERROR(VLOOKUP(B273,[3]rptBudgetaryBudgetCrossOrganiza!$A$1:$K$607,4,FALSE),"0")</f>
        <v>0</v>
      </c>
      <c r="AJ273" s="173">
        <f>IFERROR(VLOOKUP(B273,[3]rptBudgetaryBudgetCrossOrganiza!$A$1:$K$607,6,FALSE),"0")</f>
        <v>0</v>
      </c>
      <c r="AK273" s="196">
        <f t="shared" si="49"/>
        <v>0</v>
      </c>
      <c r="AL273" s="196">
        <f>IFERROR(VLOOKUP(B273,[4]rptBudgetaryBudgetCrossOrganiza!$A$10385:$O$11376,13,FALSE),"0")</f>
        <v>0.26</v>
      </c>
      <c r="AM273" s="196"/>
      <c r="AN273" s="196"/>
      <c r="AO273" s="196"/>
      <c r="AP273" s="196"/>
      <c r="AQ273" s="196"/>
      <c r="AS273" s="194"/>
      <c r="AT273" s="194"/>
      <c r="AU273" s="194"/>
      <c r="AV273" s="194"/>
      <c r="AW273" s="194"/>
      <c r="AX273" s="194"/>
      <c r="AY273" s="194"/>
      <c r="AZ273" s="194"/>
    </row>
    <row r="274" spans="1:52" x14ac:dyDescent="0.2">
      <c r="A274" s="197">
        <v>4</v>
      </c>
      <c r="B274" s="141" t="s">
        <v>500</v>
      </c>
      <c r="C274" s="149" t="str">
        <f t="shared" si="60"/>
        <v>40</v>
      </c>
      <c r="D274" s="149" t="str">
        <f t="shared" si="61"/>
        <v>60</v>
      </c>
      <c r="E274" s="147" t="str">
        <f t="shared" si="62"/>
        <v>520</v>
      </c>
      <c r="F274" s="129" t="str">
        <f t="shared" si="63"/>
        <v>5100.06</v>
      </c>
      <c r="G274" s="141" t="s">
        <v>252</v>
      </c>
      <c r="H274" s="193">
        <f>IFERROR(VLOOKUP(B274,[5]rptBudgetaryBudgetCrossOrganiza!$A$2:$M$1097,4,FALSE),"0")</f>
        <v>130</v>
      </c>
      <c r="I274" s="193">
        <f>IFERROR(VLOOKUP(B274,[5]rptBudgetaryBudgetCrossOrganiza!$A$2:$M$1097,6,FALSE),"0")</f>
        <v>130</v>
      </c>
      <c r="J274" s="193"/>
      <c r="K274" s="193"/>
      <c r="L274" s="193"/>
      <c r="M274" s="193">
        <f>IFERROR(VLOOKUP(B274,[5]rptBudgetaryBudgetCrossOrganiza!$A$2:$M$1097,9,FALSE),"0")</f>
        <v>130</v>
      </c>
      <c r="N274" s="193">
        <v>130</v>
      </c>
      <c r="O274" s="193"/>
      <c r="Q274" s="169">
        <v>120</v>
      </c>
      <c r="R274" s="169">
        <v>120</v>
      </c>
      <c r="S274" s="169"/>
      <c r="T274" s="169"/>
      <c r="U274" s="169"/>
      <c r="V274" s="169">
        <v>120</v>
      </c>
      <c r="W274" s="194">
        <v>120</v>
      </c>
      <c r="X274" s="194"/>
      <c r="Z274" s="171">
        <v>0</v>
      </c>
      <c r="AA274" s="171">
        <v>0</v>
      </c>
      <c r="AB274" s="171"/>
      <c r="AC274" s="171"/>
      <c r="AD274" s="171"/>
      <c r="AE274" s="171">
        <v>0</v>
      </c>
      <c r="AF274" s="195">
        <v>0</v>
      </c>
      <c r="AG274" s="195"/>
      <c r="AI274" s="173">
        <f>IFERROR(VLOOKUP(B274,[3]rptBudgetaryBudgetCrossOrganiza!$A$1:$K$607,4,FALSE),"0")</f>
        <v>0</v>
      </c>
      <c r="AJ274" s="173">
        <f>IFERROR(VLOOKUP(B274,[3]rptBudgetaryBudgetCrossOrganiza!$A$1:$K$607,6,FALSE),"0")</f>
        <v>0</v>
      </c>
      <c r="AK274" s="196">
        <f t="shared" si="49"/>
        <v>0</v>
      </c>
      <c r="AL274" s="196">
        <f>IFERROR(VLOOKUP(B274,[4]rptBudgetaryBudgetCrossOrganiza!$A$10385:$O$11376,13,FALSE),"0")</f>
        <v>0</v>
      </c>
      <c r="AM274" s="196"/>
      <c r="AN274" s="196"/>
      <c r="AO274" s="196"/>
      <c r="AP274" s="196"/>
      <c r="AQ274" s="196"/>
      <c r="AS274" s="194"/>
      <c r="AT274" s="194"/>
      <c r="AU274" s="194"/>
      <c r="AV274" s="194"/>
      <c r="AW274" s="194"/>
      <c r="AX274" s="194"/>
      <c r="AY274" s="194"/>
      <c r="AZ274" s="194"/>
    </row>
    <row r="275" spans="1:52" x14ac:dyDescent="0.2">
      <c r="A275" s="197">
        <v>4</v>
      </c>
      <c r="B275" s="141" t="s">
        <v>501</v>
      </c>
      <c r="C275" s="149" t="str">
        <f t="shared" si="60"/>
        <v>40</v>
      </c>
      <c r="D275" s="149" t="str">
        <f t="shared" si="61"/>
        <v>60</v>
      </c>
      <c r="E275" s="147" t="str">
        <f t="shared" si="62"/>
        <v>520</v>
      </c>
      <c r="F275" s="129" t="str">
        <f t="shared" si="63"/>
        <v>5100.07</v>
      </c>
      <c r="G275" s="141" t="s">
        <v>254</v>
      </c>
      <c r="H275" s="193">
        <f>IFERROR(VLOOKUP(B275,[5]rptBudgetaryBudgetCrossOrganiza!$A$2:$M$1097,4,FALSE),"0")</f>
        <v>30</v>
      </c>
      <c r="I275" s="193">
        <f>IFERROR(VLOOKUP(B275,[5]rptBudgetaryBudgetCrossOrganiza!$A$2:$M$1097,6,FALSE),"0")</f>
        <v>30</v>
      </c>
      <c r="J275" s="193"/>
      <c r="K275" s="193"/>
      <c r="L275" s="193"/>
      <c r="M275" s="193">
        <f>IFERROR(VLOOKUP(B275,[5]rptBudgetaryBudgetCrossOrganiza!$A$2:$M$1097,9,FALSE),"0")</f>
        <v>12.93</v>
      </c>
      <c r="N275" s="193">
        <v>12.93</v>
      </c>
      <c r="O275" s="193"/>
      <c r="Q275" s="169">
        <v>20</v>
      </c>
      <c r="R275" s="169">
        <v>20</v>
      </c>
      <c r="S275" s="169"/>
      <c r="T275" s="169"/>
      <c r="U275" s="169"/>
      <c r="V275" s="169">
        <v>14.97</v>
      </c>
      <c r="W275" s="194">
        <v>14.97</v>
      </c>
      <c r="X275" s="194"/>
      <c r="Z275" s="171">
        <v>0</v>
      </c>
      <c r="AA275" s="171">
        <v>0</v>
      </c>
      <c r="AB275" s="171"/>
      <c r="AC275" s="171"/>
      <c r="AD275" s="171"/>
      <c r="AE275" s="171">
        <v>15.36</v>
      </c>
      <c r="AF275" s="195">
        <v>15.36</v>
      </c>
      <c r="AG275" s="195"/>
      <c r="AI275" s="173">
        <f>IFERROR(VLOOKUP(B275,[3]rptBudgetaryBudgetCrossOrganiza!$A$1:$K$607,4,FALSE),"0")</f>
        <v>0</v>
      </c>
      <c r="AJ275" s="173">
        <f>IFERROR(VLOOKUP(B275,[3]rptBudgetaryBudgetCrossOrganiza!$A$1:$K$607,6,FALSE),"0")</f>
        <v>0</v>
      </c>
      <c r="AK275" s="196">
        <f t="shared" si="49"/>
        <v>0</v>
      </c>
      <c r="AL275" s="196">
        <f>IFERROR(VLOOKUP(B275,[4]rptBudgetaryBudgetCrossOrganiza!$A$10385:$O$11376,13,FALSE),"0")</f>
        <v>3.56</v>
      </c>
      <c r="AM275" s="196"/>
      <c r="AN275" s="196"/>
      <c r="AO275" s="196"/>
      <c r="AP275" s="196"/>
      <c r="AQ275" s="196"/>
      <c r="AS275" s="194"/>
      <c r="AT275" s="194"/>
      <c r="AU275" s="194"/>
      <c r="AV275" s="194"/>
      <c r="AW275" s="194"/>
      <c r="AX275" s="194"/>
      <c r="AY275" s="194"/>
      <c r="AZ275" s="194"/>
    </row>
    <row r="276" spans="1:52" x14ac:dyDescent="0.2">
      <c r="A276" s="197">
        <v>4</v>
      </c>
      <c r="B276" s="141" t="s">
        <v>502</v>
      </c>
      <c r="C276" s="149" t="str">
        <f t="shared" si="60"/>
        <v>40</v>
      </c>
      <c r="D276" s="149" t="str">
        <f t="shared" si="61"/>
        <v>60</v>
      </c>
      <c r="E276" s="147" t="str">
        <f t="shared" si="62"/>
        <v>520</v>
      </c>
      <c r="F276" s="129" t="str">
        <f t="shared" si="63"/>
        <v>5100.08</v>
      </c>
      <c r="G276" s="141" t="s">
        <v>256</v>
      </c>
      <c r="H276" s="193">
        <f>IFERROR(VLOOKUP(B276,[5]rptBudgetaryBudgetCrossOrganiza!$A$2:$M$1097,4,FALSE),"0")</f>
        <v>97</v>
      </c>
      <c r="I276" s="193">
        <f>IFERROR(VLOOKUP(B276,[5]rptBudgetaryBudgetCrossOrganiza!$A$2:$M$1097,6,FALSE),"0")</f>
        <v>97</v>
      </c>
      <c r="J276" s="193"/>
      <c r="K276" s="193"/>
      <c r="L276" s="193"/>
      <c r="M276" s="193">
        <f>IFERROR(VLOOKUP(B276,[5]rptBudgetaryBudgetCrossOrganiza!$A$2:$M$1097,9,FALSE),"0")</f>
        <v>66.23</v>
      </c>
      <c r="N276" s="193">
        <v>66.23</v>
      </c>
      <c r="O276" s="193"/>
      <c r="Q276" s="169">
        <v>130</v>
      </c>
      <c r="R276" s="169">
        <v>130</v>
      </c>
      <c r="S276" s="169"/>
      <c r="T276" s="169"/>
      <c r="U276" s="169"/>
      <c r="V276" s="169">
        <v>0</v>
      </c>
      <c r="W276" s="194">
        <v>0</v>
      </c>
      <c r="X276" s="194"/>
      <c r="Z276" s="171">
        <v>0</v>
      </c>
      <c r="AA276" s="171">
        <v>0</v>
      </c>
      <c r="AB276" s="171"/>
      <c r="AC276" s="171"/>
      <c r="AD276" s="171"/>
      <c r="AE276" s="171">
        <v>0</v>
      </c>
      <c r="AF276" s="195">
        <v>0</v>
      </c>
      <c r="AG276" s="195"/>
      <c r="AI276" s="173">
        <f>IFERROR(VLOOKUP(B276,[3]rptBudgetaryBudgetCrossOrganiza!$A$1:$K$607,4,FALSE),"0")</f>
        <v>0</v>
      </c>
      <c r="AJ276" s="173">
        <f>IFERROR(VLOOKUP(B276,[3]rptBudgetaryBudgetCrossOrganiza!$A$1:$K$607,6,FALSE),"0")</f>
        <v>0</v>
      </c>
      <c r="AK276" s="196">
        <f t="shared" si="49"/>
        <v>0</v>
      </c>
      <c r="AL276" s="196">
        <f>IFERROR(VLOOKUP(B276,[4]rptBudgetaryBudgetCrossOrganiza!$A$10385:$O$11376,13,FALSE),"0")</f>
        <v>370.27</v>
      </c>
      <c r="AM276" s="196"/>
      <c r="AN276" s="196"/>
      <c r="AO276" s="196"/>
      <c r="AP276" s="196"/>
      <c r="AQ276" s="196"/>
      <c r="AS276" s="194"/>
      <c r="AT276" s="194"/>
      <c r="AU276" s="194"/>
      <c r="AV276" s="194"/>
      <c r="AW276" s="194"/>
      <c r="AX276" s="194"/>
      <c r="AY276" s="194"/>
      <c r="AZ276" s="194"/>
    </row>
    <row r="277" spans="1:52" x14ac:dyDescent="0.2">
      <c r="A277" s="197">
        <v>4</v>
      </c>
      <c r="B277" s="141" t="s">
        <v>503</v>
      </c>
      <c r="C277" s="149" t="str">
        <f t="shared" si="60"/>
        <v>40</v>
      </c>
      <c r="D277" s="149" t="str">
        <f t="shared" si="61"/>
        <v>60</v>
      </c>
      <c r="E277" s="147" t="str">
        <f t="shared" si="62"/>
        <v>520</v>
      </c>
      <c r="F277" s="129" t="str">
        <f t="shared" si="63"/>
        <v>5100.09</v>
      </c>
      <c r="G277" s="141" t="s">
        <v>258</v>
      </c>
      <c r="H277" s="193">
        <f>IFERROR(VLOOKUP(B277,[5]rptBudgetaryBudgetCrossOrganiza!$A$2:$M$1097,4,FALSE),"0")</f>
        <v>0</v>
      </c>
      <c r="I277" s="193">
        <f>IFERROR(VLOOKUP(B277,[5]rptBudgetaryBudgetCrossOrganiza!$A$2:$M$1097,6,FALSE),"0")</f>
        <v>0</v>
      </c>
      <c r="J277" s="193"/>
      <c r="K277" s="193"/>
      <c r="L277" s="193"/>
      <c r="M277" s="193">
        <f>IFERROR(VLOOKUP(B277,[5]rptBudgetaryBudgetCrossOrganiza!$A$2:$M$1097,9,FALSE),"0")</f>
        <v>0</v>
      </c>
      <c r="N277" s="193">
        <v>0</v>
      </c>
      <c r="O277" s="193"/>
      <c r="Q277" s="169">
        <v>0</v>
      </c>
      <c r="R277" s="169">
        <v>0</v>
      </c>
      <c r="S277" s="169"/>
      <c r="T277" s="169"/>
      <c r="U277" s="169"/>
      <c r="V277" s="169">
        <v>0</v>
      </c>
      <c r="W277" s="194">
        <v>0</v>
      </c>
      <c r="X277" s="194"/>
      <c r="Z277" s="171">
        <v>0</v>
      </c>
      <c r="AA277" s="171">
        <v>0</v>
      </c>
      <c r="AB277" s="171"/>
      <c r="AC277" s="171"/>
      <c r="AD277" s="171"/>
      <c r="AE277" s="171">
        <v>0</v>
      </c>
      <c r="AF277" s="195">
        <v>0</v>
      </c>
      <c r="AG277" s="195"/>
      <c r="AI277" s="173">
        <f>IFERROR(VLOOKUP(B277,[3]rptBudgetaryBudgetCrossOrganiza!$A$1:$K$607,4,FALSE),"0")</f>
        <v>0</v>
      </c>
      <c r="AJ277" s="173">
        <f>IFERROR(VLOOKUP(B277,[3]rptBudgetaryBudgetCrossOrganiza!$A$1:$K$607,6,FALSE),"0")</f>
        <v>0</v>
      </c>
      <c r="AK277" s="196">
        <f t="shared" si="49"/>
        <v>0</v>
      </c>
      <c r="AL277" s="196">
        <f>IFERROR(VLOOKUP(B277,[4]rptBudgetaryBudgetCrossOrganiza!$A$10385:$O$11376,13,FALSE),"0")</f>
        <v>0</v>
      </c>
      <c r="AM277" s="196"/>
      <c r="AN277" s="196"/>
      <c r="AO277" s="196"/>
      <c r="AP277" s="196"/>
      <c r="AQ277" s="196"/>
      <c r="AS277" s="194"/>
      <c r="AT277" s="194"/>
      <c r="AU277" s="194"/>
      <c r="AV277" s="194"/>
      <c r="AW277" s="194"/>
      <c r="AX277" s="194"/>
      <c r="AY277" s="194"/>
      <c r="AZ277" s="194"/>
    </row>
    <row r="278" spans="1:52" x14ac:dyDescent="0.2">
      <c r="A278" s="197">
        <v>4</v>
      </c>
      <c r="B278" s="141" t="s">
        <v>504</v>
      </c>
      <c r="C278" s="149" t="str">
        <f t="shared" si="60"/>
        <v>40</v>
      </c>
      <c r="D278" s="149" t="str">
        <f t="shared" si="61"/>
        <v>60</v>
      </c>
      <c r="E278" s="147" t="str">
        <f t="shared" si="62"/>
        <v>520</v>
      </c>
      <c r="F278" s="129" t="str">
        <f t="shared" si="63"/>
        <v>5100.10</v>
      </c>
      <c r="G278" s="141" t="s">
        <v>260</v>
      </c>
      <c r="H278" s="193">
        <f>IFERROR(VLOOKUP(B278,[5]rptBudgetaryBudgetCrossOrganiza!$A$2:$M$1097,4,FALSE),"0")</f>
        <v>0</v>
      </c>
      <c r="I278" s="193">
        <f>IFERROR(VLOOKUP(B278,[5]rptBudgetaryBudgetCrossOrganiza!$A$2:$M$1097,6,FALSE),"0")</f>
        <v>0</v>
      </c>
      <c r="J278" s="193"/>
      <c r="K278" s="193"/>
      <c r="L278" s="193"/>
      <c r="M278" s="193">
        <f>IFERROR(VLOOKUP(B278,[5]rptBudgetaryBudgetCrossOrganiza!$A$2:$M$1097,9,FALSE),"0")</f>
        <v>0</v>
      </c>
      <c r="N278" s="193">
        <v>0</v>
      </c>
      <c r="O278" s="193"/>
      <c r="Q278" s="169">
        <v>0</v>
      </c>
      <c r="R278" s="169">
        <v>0</v>
      </c>
      <c r="S278" s="169"/>
      <c r="T278" s="169"/>
      <c r="U278" s="169"/>
      <c r="V278" s="169">
        <v>0</v>
      </c>
      <c r="W278" s="194">
        <v>0</v>
      </c>
      <c r="X278" s="194"/>
      <c r="Z278" s="171">
        <v>0</v>
      </c>
      <c r="AA278" s="171">
        <v>0</v>
      </c>
      <c r="AB278" s="171"/>
      <c r="AC278" s="171"/>
      <c r="AD278" s="171"/>
      <c r="AE278" s="171">
        <v>25</v>
      </c>
      <c r="AF278" s="195">
        <v>25</v>
      </c>
      <c r="AG278" s="195"/>
      <c r="AI278" s="173">
        <f>IFERROR(VLOOKUP(B278,[3]rptBudgetaryBudgetCrossOrganiza!$A$1:$K$607,4,FALSE),"0")</f>
        <v>0</v>
      </c>
      <c r="AJ278" s="173">
        <f>IFERROR(VLOOKUP(B278,[3]rptBudgetaryBudgetCrossOrganiza!$A$1:$K$607,6,FALSE),"0")</f>
        <v>0</v>
      </c>
      <c r="AK278" s="196">
        <f t="shared" ref="AK278:AK341" si="64">AJ278</f>
        <v>0</v>
      </c>
      <c r="AL278" s="196">
        <f>IFERROR(VLOOKUP(B278,[4]rptBudgetaryBudgetCrossOrganiza!$A$10385:$O$11376,13,FALSE),"0")</f>
        <v>0</v>
      </c>
      <c r="AM278" s="196"/>
      <c r="AN278" s="196"/>
      <c r="AO278" s="196"/>
      <c r="AP278" s="196"/>
      <c r="AQ278" s="196"/>
      <c r="AS278" s="194"/>
      <c r="AT278" s="194"/>
      <c r="AU278" s="194"/>
      <c r="AV278" s="194"/>
      <c r="AW278" s="194"/>
      <c r="AX278" s="194"/>
      <c r="AY278" s="194"/>
      <c r="AZ278" s="194"/>
    </row>
    <row r="279" spans="1:52" x14ac:dyDescent="0.2">
      <c r="A279" s="197">
        <v>4</v>
      </c>
      <c r="B279" s="141" t="s">
        <v>505</v>
      </c>
      <c r="C279" s="149" t="str">
        <f t="shared" si="60"/>
        <v>40</v>
      </c>
      <c r="D279" s="149" t="str">
        <f t="shared" si="61"/>
        <v>60</v>
      </c>
      <c r="E279" s="147" t="str">
        <f t="shared" si="62"/>
        <v>520</v>
      </c>
      <c r="F279" s="129" t="str">
        <f t="shared" si="63"/>
        <v>5100.11</v>
      </c>
      <c r="G279" s="141" t="s">
        <v>262</v>
      </c>
      <c r="H279" s="193">
        <f>IFERROR(VLOOKUP(B279,[5]rptBudgetaryBudgetCrossOrganiza!$A$2:$M$1097,4,FALSE),"0")</f>
        <v>60</v>
      </c>
      <c r="I279" s="193">
        <f>IFERROR(VLOOKUP(B279,[5]rptBudgetaryBudgetCrossOrganiza!$A$2:$M$1097,6,FALSE),"0")</f>
        <v>60</v>
      </c>
      <c r="J279" s="193"/>
      <c r="K279" s="193"/>
      <c r="L279" s="193"/>
      <c r="M279" s="193">
        <f>IFERROR(VLOOKUP(B279,[5]rptBudgetaryBudgetCrossOrganiza!$A$2:$M$1097,9,FALSE),"0")</f>
        <v>52.85</v>
      </c>
      <c r="N279" s="193">
        <v>52.85</v>
      </c>
      <c r="O279" s="193"/>
      <c r="Q279" s="169">
        <v>70</v>
      </c>
      <c r="R279" s="169">
        <v>70</v>
      </c>
      <c r="S279" s="169"/>
      <c r="T279" s="169"/>
      <c r="U279" s="169"/>
      <c r="V279" s="169">
        <v>40.86</v>
      </c>
      <c r="W279" s="194">
        <v>40.86</v>
      </c>
      <c r="X279" s="194"/>
      <c r="Z279" s="171">
        <v>0</v>
      </c>
      <c r="AA279" s="171">
        <v>0</v>
      </c>
      <c r="AB279" s="171"/>
      <c r="AC279" s="171"/>
      <c r="AD279" s="171"/>
      <c r="AE279" s="171">
        <v>45.61</v>
      </c>
      <c r="AF279" s="195">
        <v>45.61</v>
      </c>
      <c r="AG279" s="195"/>
      <c r="AI279" s="173">
        <f>IFERROR(VLOOKUP(B279,[3]rptBudgetaryBudgetCrossOrganiza!$A$1:$K$607,4,FALSE),"0")</f>
        <v>0</v>
      </c>
      <c r="AJ279" s="173">
        <f>IFERROR(VLOOKUP(B279,[3]rptBudgetaryBudgetCrossOrganiza!$A$1:$K$607,6,FALSE),"0")</f>
        <v>0</v>
      </c>
      <c r="AK279" s="196">
        <f t="shared" si="64"/>
        <v>0</v>
      </c>
      <c r="AL279" s="196">
        <f>IFERROR(VLOOKUP(B279,[4]rptBudgetaryBudgetCrossOrganiza!$A$10385:$O$11376,13,FALSE),"0")</f>
        <v>11.83</v>
      </c>
      <c r="AM279" s="196"/>
      <c r="AN279" s="196"/>
      <c r="AO279" s="196"/>
      <c r="AP279" s="196"/>
      <c r="AQ279" s="196"/>
      <c r="AS279" s="194"/>
      <c r="AT279" s="194"/>
      <c r="AU279" s="194"/>
      <c r="AV279" s="194"/>
      <c r="AW279" s="194"/>
      <c r="AX279" s="194"/>
      <c r="AY279" s="194"/>
      <c r="AZ279" s="194"/>
    </row>
    <row r="280" spans="1:52" x14ac:dyDescent="0.2">
      <c r="A280" s="197">
        <v>4</v>
      </c>
      <c r="B280" s="141" t="s">
        <v>506</v>
      </c>
      <c r="C280" s="149" t="str">
        <f t="shared" si="60"/>
        <v>40</v>
      </c>
      <c r="D280" s="149" t="str">
        <f t="shared" si="61"/>
        <v>60</v>
      </c>
      <c r="E280" s="147" t="str">
        <f t="shared" si="62"/>
        <v>520</v>
      </c>
      <c r="F280" s="129" t="str">
        <f t="shared" si="63"/>
        <v>5100.12</v>
      </c>
      <c r="G280" s="141" t="s">
        <v>264</v>
      </c>
      <c r="H280" s="193">
        <f>IFERROR(VLOOKUP(B280,[5]rptBudgetaryBudgetCrossOrganiza!$A$2:$M$1097,4,FALSE),"0")</f>
        <v>0</v>
      </c>
      <c r="I280" s="193">
        <f>IFERROR(VLOOKUP(B280,[5]rptBudgetaryBudgetCrossOrganiza!$A$2:$M$1097,6,FALSE),"0")</f>
        <v>0</v>
      </c>
      <c r="J280" s="193"/>
      <c r="K280" s="193"/>
      <c r="L280" s="193"/>
      <c r="M280" s="193">
        <f>IFERROR(VLOOKUP(B280,[5]rptBudgetaryBudgetCrossOrganiza!$A$2:$M$1097,9,FALSE),"0")</f>
        <v>0</v>
      </c>
      <c r="N280" s="193">
        <v>0</v>
      </c>
      <c r="O280" s="193"/>
      <c r="Q280" s="169">
        <v>0</v>
      </c>
      <c r="R280" s="169">
        <v>0</v>
      </c>
      <c r="S280" s="169"/>
      <c r="T280" s="169"/>
      <c r="U280" s="169"/>
      <c r="V280" s="169">
        <v>0</v>
      </c>
      <c r="W280" s="194">
        <v>0</v>
      </c>
      <c r="X280" s="194"/>
      <c r="Z280" s="171">
        <v>0</v>
      </c>
      <c r="AA280" s="171">
        <v>0</v>
      </c>
      <c r="AB280" s="171"/>
      <c r="AC280" s="171"/>
      <c r="AD280" s="171"/>
      <c r="AE280" s="171">
        <v>0</v>
      </c>
      <c r="AF280" s="195">
        <v>0</v>
      </c>
      <c r="AG280" s="195"/>
      <c r="AI280" s="173">
        <f>IFERROR(VLOOKUP(B280,[3]rptBudgetaryBudgetCrossOrganiza!$A$1:$K$607,4,FALSE),"0")</f>
        <v>0</v>
      </c>
      <c r="AJ280" s="173">
        <f>IFERROR(VLOOKUP(B280,[3]rptBudgetaryBudgetCrossOrganiza!$A$1:$K$607,6,FALSE),"0")</f>
        <v>0</v>
      </c>
      <c r="AK280" s="196">
        <f t="shared" si="64"/>
        <v>0</v>
      </c>
      <c r="AL280" s="196">
        <f>IFERROR(VLOOKUP(B280,[4]rptBudgetaryBudgetCrossOrganiza!$A$10385:$O$11376,13,FALSE),"0")</f>
        <v>0</v>
      </c>
      <c r="AM280" s="196"/>
      <c r="AN280" s="196"/>
      <c r="AO280" s="196"/>
      <c r="AP280" s="196"/>
      <c r="AQ280" s="196"/>
      <c r="AS280" s="194"/>
      <c r="AT280" s="194"/>
      <c r="AU280" s="194"/>
      <c r="AV280" s="194"/>
      <c r="AW280" s="194"/>
      <c r="AX280" s="194"/>
      <c r="AY280" s="194"/>
      <c r="AZ280" s="194"/>
    </row>
    <row r="281" spans="1:52" x14ac:dyDescent="0.2">
      <c r="A281" s="197">
        <v>4</v>
      </c>
      <c r="B281" s="141" t="s">
        <v>507</v>
      </c>
      <c r="C281" s="149" t="str">
        <f t="shared" si="60"/>
        <v>40</v>
      </c>
      <c r="D281" s="149" t="str">
        <f t="shared" si="61"/>
        <v>60</v>
      </c>
      <c r="E281" s="147" t="str">
        <f t="shared" si="62"/>
        <v>520</v>
      </c>
      <c r="F281" s="129" t="str">
        <f t="shared" si="63"/>
        <v>5100.13</v>
      </c>
      <c r="G281" s="141" t="s">
        <v>266</v>
      </c>
      <c r="H281" s="193">
        <f>IFERROR(VLOOKUP(B281,[5]rptBudgetaryBudgetCrossOrganiza!$A$2:$M$1097,4,FALSE),"0")</f>
        <v>0</v>
      </c>
      <c r="I281" s="193">
        <f>IFERROR(VLOOKUP(B281,[5]rptBudgetaryBudgetCrossOrganiza!$A$2:$M$1097,6,FALSE),"0")</f>
        <v>0</v>
      </c>
      <c r="J281" s="193"/>
      <c r="K281" s="193"/>
      <c r="L281" s="193"/>
      <c r="M281" s="193">
        <f>IFERROR(VLOOKUP(B281,[5]rptBudgetaryBudgetCrossOrganiza!$A$2:$M$1097,9,FALSE),"0")</f>
        <v>0</v>
      </c>
      <c r="N281" s="193">
        <v>0</v>
      </c>
      <c r="O281" s="193"/>
      <c r="Q281" s="169">
        <v>0</v>
      </c>
      <c r="R281" s="169">
        <v>0</v>
      </c>
      <c r="S281" s="169"/>
      <c r="T281" s="169"/>
      <c r="U281" s="169"/>
      <c r="V281" s="169">
        <v>0</v>
      </c>
      <c r="W281" s="194">
        <v>0</v>
      </c>
      <c r="X281" s="194"/>
      <c r="Z281" s="171">
        <v>0</v>
      </c>
      <c r="AA281" s="171">
        <v>0</v>
      </c>
      <c r="AB281" s="171"/>
      <c r="AC281" s="171"/>
      <c r="AD281" s="171"/>
      <c r="AE281" s="171">
        <v>0</v>
      </c>
      <c r="AF281" s="195">
        <v>0</v>
      </c>
      <c r="AG281" s="195"/>
      <c r="AI281" s="173">
        <f>IFERROR(VLOOKUP(B281,[3]rptBudgetaryBudgetCrossOrganiza!$A$1:$K$607,4,FALSE),"0")</f>
        <v>0</v>
      </c>
      <c r="AJ281" s="173">
        <f>IFERROR(VLOOKUP(B281,[3]rptBudgetaryBudgetCrossOrganiza!$A$1:$K$607,6,FALSE),"0")</f>
        <v>0</v>
      </c>
      <c r="AK281" s="196">
        <f t="shared" si="64"/>
        <v>0</v>
      </c>
      <c r="AL281" s="196">
        <f>IFERROR(VLOOKUP(B281,[4]rptBudgetaryBudgetCrossOrganiza!$A$10385:$O$11376,13,FALSE),"0")</f>
        <v>0</v>
      </c>
      <c r="AM281" s="196"/>
      <c r="AN281" s="196"/>
      <c r="AO281" s="196"/>
      <c r="AP281" s="196"/>
      <c r="AQ281" s="196"/>
      <c r="AS281" s="194"/>
      <c r="AT281" s="194"/>
      <c r="AU281" s="194"/>
      <c r="AV281" s="194"/>
      <c r="AW281" s="194"/>
      <c r="AX281" s="194"/>
      <c r="AY281" s="194"/>
      <c r="AZ281" s="194"/>
    </row>
    <row r="282" spans="1:52" x14ac:dyDescent="0.2">
      <c r="A282" s="197">
        <v>4</v>
      </c>
      <c r="B282" s="141" t="s">
        <v>508</v>
      </c>
      <c r="C282" s="149" t="str">
        <f t="shared" si="60"/>
        <v>40</v>
      </c>
      <c r="D282" s="149" t="str">
        <f t="shared" si="61"/>
        <v>60</v>
      </c>
      <c r="E282" s="147" t="str">
        <f t="shared" si="62"/>
        <v>520</v>
      </c>
      <c r="F282" s="129" t="str">
        <f t="shared" si="63"/>
        <v>5100.14</v>
      </c>
      <c r="G282" s="141" t="s">
        <v>268</v>
      </c>
      <c r="H282" s="193">
        <f>IFERROR(VLOOKUP(B282,[5]rptBudgetaryBudgetCrossOrganiza!$A$2:$M$1097,4,FALSE),"0")</f>
        <v>0</v>
      </c>
      <c r="I282" s="193">
        <f>IFERROR(VLOOKUP(B282,[5]rptBudgetaryBudgetCrossOrganiza!$A$2:$M$1097,6,FALSE),"0")</f>
        <v>0</v>
      </c>
      <c r="J282" s="193"/>
      <c r="K282" s="193"/>
      <c r="L282" s="193"/>
      <c r="M282" s="193">
        <f>IFERROR(VLOOKUP(B282,[5]rptBudgetaryBudgetCrossOrganiza!$A$2:$M$1097,9,FALSE),"0")</f>
        <v>0</v>
      </c>
      <c r="N282" s="193">
        <v>0</v>
      </c>
      <c r="O282" s="193"/>
      <c r="Q282" s="169">
        <v>0</v>
      </c>
      <c r="R282" s="169">
        <v>0</v>
      </c>
      <c r="S282" s="169"/>
      <c r="T282" s="169"/>
      <c r="U282" s="169"/>
      <c r="V282" s="169">
        <v>0</v>
      </c>
      <c r="W282" s="194">
        <v>0</v>
      </c>
      <c r="X282" s="194"/>
      <c r="Z282" s="171">
        <v>0</v>
      </c>
      <c r="AA282" s="171">
        <v>0</v>
      </c>
      <c r="AB282" s="171"/>
      <c r="AC282" s="171"/>
      <c r="AD282" s="171"/>
      <c r="AE282" s="171">
        <v>0</v>
      </c>
      <c r="AF282" s="195">
        <v>0</v>
      </c>
      <c r="AG282" s="195"/>
      <c r="AI282" s="173">
        <f>IFERROR(VLOOKUP(B282,[3]rptBudgetaryBudgetCrossOrganiza!$A$1:$K$607,4,FALSE),"0")</f>
        <v>0</v>
      </c>
      <c r="AJ282" s="173">
        <f>IFERROR(VLOOKUP(B282,[3]rptBudgetaryBudgetCrossOrganiza!$A$1:$K$607,6,FALSE),"0")</f>
        <v>0</v>
      </c>
      <c r="AK282" s="196">
        <f t="shared" si="64"/>
        <v>0</v>
      </c>
      <c r="AL282" s="196">
        <f>IFERROR(VLOOKUP(B282,[4]rptBudgetaryBudgetCrossOrganiza!$A$10385:$O$11376,13,FALSE),"0")</f>
        <v>0</v>
      </c>
      <c r="AM282" s="196"/>
      <c r="AN282" s="196"/>
      <c r="AO282" s="196"/>
      <c r="AP282" s="196"/>
      <c r="AQ282" s="196"/>
      <c r="AS282" s="194"/>
      <c r="AT282" s="194"/>
      <c r="AU282" s="194"/>
      <c r="AV282" s="194"/>
      <c r="AW282" s="194"/>
      <c r="AX282" s="194"/>
      <c r="AY282" s="194"/>
      <c r="AZ282" s="194"/>
    </row>
    <row r="283" spans="1:52" x14ac:dyDescent="0.2">
      <c r="A283" s="197">
        <v>4</v>
      </c>
      <c r="B283" s="141" t="s">
        <v>509</v>
      </c>
      <c r="C283" s="149" t="str">
        <f t="shared" si="60"/>
        <v>40</v>
      </c>
      <c r="D283" s="149" t="str">
        <f t="shared" si="61"/>
        <v>60</v>
      </c>
      <c r="E283" s="147" t="str">
        <f t="shared" si="62"/>
        <v>520</v>
      </c>
      <c r="F283" s="129" t="str">
        <f t="shared" si="63"/>
        <v>5100.15</v>
      </c>
      <c r="G283" s="141" t="s">
        <v>270</v>
      </c>
      <c r="H283" s="193">
        <f>IFERROR(VLOOKUP(B283,[5]rptBudgetaryBudgetCrossOrganiza!$A$2:$M$1097,4,FALSE),"0")</f>
        <v>0</v>
      </c>
      <c r="I283" s="193">
        <f>IFERROR(VLOOKUP(B283,[5]rptBudgetaryBudgetCrossOrganiza!$A$2:$M$1097,6,FALSE),"0")</f>
        <v>0</v>
      </c>
      <c r="J283" s="193"/>
      <c r="K283" s="193"/>
      <c r="L283" s="193"/>
      <c r="M283" s="193">
        <f>IFERROR(VLOOKUP(B283,[5]rptBudgetaryBudgetCrossOrganiza!$A$2:$M$1097,9,FALSE),"0")</f>
        <v>0</v>
      </c>
      <c r="N283" s="193">
        <v>0</v>
      </c>
      <c r="O283" s="193"/>
      <c r="Q283" s="169">
        <v>0</v>
      </c>
      <c r="R283" s="169">
        <v>0</v>
      </c>
      <c r="S283" s="169"/>
      <c r="T283" s="169"/>
      <c r="U283" s="169"/>
      <c r="V283" s="169">
        <v>0</v>
      </c>
      <c r="W283" s="194">
        <v>0</v>
      </c>
      <c r="X283" s="194"/>
      <c r="Z283" s="171">
        <v>0</v>
      </c>
      <c r="AA283" s="171">
        <v>0</v>
      </c>
      <c r="AB283" s="171"/>
      <c r="AC283" s="171"/>
      <c r="AD283" s="171"/>
      <c r="AE283" s="171">
        <v>0</v>
      </c>
      <c r="AF283" s="195">
        <v>0</v>
      </c>
      <c r="AG283" s="195"/>
      <c r="AI283" s="173">
        <f>IFERROR(VLOOKUP(B283,[3]rptBudgetaryBudgetCrossOrganiza!$A$1:$K$607,4,FALSE),"0")</f>
        <v>0</v>
      </c>
      <c r="AJ283" s="173">
        <f>IFERROR(VLOOKUP(B283,[3]rptBudgetaryBudgetCrossOrganiza!$A$1:$K$607,6,FALSE),"0")</f>
        <v>0</v>
      </c>
      <c r="AK283" s="196">
        <f t="shared" si="64"/>
        <v>0</v>
      </c>
      <c r="AL283" s="196">
        <f>IFERROR(VLOOKUP(B283,[4]rptBudgetaryBudgetCrossOrganiza!$A$10385:$O$11376,13,FALSE),"0")</f>
        <v>0</v>
      </c>
      <c r="AM283" s="196"/>
      <c r="AN283" s="196"/>
      <c r="AO283" s="196"/>
      <c r="AP283" s="196"/>
      <c r="AQ283" s="196"/>
      <c r="AS283" s="194"/>
      <c r="AT283" s="194"/>
      <c r="AU283" s="194"/>
      <c r="AV283" s="194"/>
      <c r="AW283" s="194"/>
      <c r="AX283" s="194"/>
      <c r="AY283" s="194"/>
      <c r="AZ283" s="194"/>
    </row>
    <row r="284" spans="1:52" x14ac:dyDescent="0.2">
      <c r="A284" s="197">
        <v>4</v>
      </c>
      <c r="B284" s="141" t="s">
        <v>510</v>
      </c>
      <c r="C284" s="149" t="str">
        <f t="shared" si="60"/>
        <v>40</v>
      </c>
      <c r="D284" s="149" t="str">
        <f t="shared" si="61"/>
        <v>60</v>
      </c>
      <c r="E284" s="147" t="str">
        <f t="shared" si="62"/>
        <v>520</v>
      </c>
      <c r="F284" s="129" t="str">
        <f t="shared" si="63"/>
        <v>5100.16</v>
      </c>
      <c r="G284" s="141" t="s">
        <v>272</v>
      </c>
      <c r="H284" s="193">
        <f>IFERROR(VLOOKUP(B284,[5]rptBudgetaryBudgetCrossOrganiza!$A$2:$M$1097,4,FALSE),"0")</f>
        <v>0</v>
      </c>
      <c r="I284" s="193">
        <f>IFERROR(VLOOKUP(B284,[5]rptBudgetaryBudgetCrossOrganiza!$A$2:$M$1097,6,FALSE),"0")</f>
        <v>0</v>
      </c>
      <c r="J284" s="193"/>
      <c r="K284" s="193"/>
      <c r="L284" s="193"/>
      <c r="M284" s="193">
        <f>IFERROR(VLOOKUP(B284,[5]rptBudgetaryBudgetCrossOrganiza!$A$2:$M$1097,9,FALSE),"0")</f>
        <v>0</v>
      </c>
      <c r="N284" s="193">
        <v>0</v>
      </c>
      <c r="O284" s="193"/>
      <c r="Q284" s="169">
        <v>0</v>
      </c>
      <c r="R284" s="169">
        <v>0</v>
      </c>
      <c r="S284" s="169"/>
      <c r="T284" s="169"/>
      <c r="U284" s="169"/>
      <c r="V284" s="169">
        <v>0</v>
      </c>
      <c r="W284" s="194">
        <v>0</v>
      </c>
      <c r="X284" s="194"/>
      <c r="Z284" s="171">
        <v>0</v>
      </c>
      <c r="AA284" s="171">
        <v>0</v>
      </c>
      <c r="AB284" s="171"/>
      <c r="AC284" s="171"/>
      <c r="AD284" s="171"/>
      <c r="AE284" s="171">
        <v>0</v>
      </c>
      <c r="AF284" s="195">
        <v>0</v>
      </c>
      <c r="AG284" s="195"/>
      <c r="AI284" s="173">
        <f>IFERROR(VLOOKUP(B284,[3]rptBudgetaryBudgetCrossOrganiza!$A$1:$K$607,4,FALSE),"0")</f>
        <v>0</v>
      </c>
      <c r="AJ284" s="173">
        <f>IFERROR(VLOOKUP(B284,[3]rptBudgetaryBudgetCrossOrganiza!$A$1:$K$607,6,FALSE),"0")</f>
        <v>0</v>
      </c>
      <c r="AK284" s="196">
        <f t="shared" si="64"/>
        <v>0</v>
      </c>
      <c r="AL284" s="196">
        <f>IFERROR(VLOOKUP(B284,[4]rptBudgetaryBudgetCrossOrganiza!$A$10385:$O$11376,13,FALSE),"0")</f>
        <v>0</v>
      </c>
      <c r="AM284" s="196"/>
      <c r="AN284" s="196"/>
      <c r="AO284" s="196"/>
      <c r="AP284" s="196"/>
      <c r="AQ284" s="196"/>
      <c r="AS284" s="194"/>
      <c r="AT284" s="194"/>
      <c r="AU284" s="194"/>
      <c r="AV284" s="194"/>
      <c r="AW284" s="194"/>
      <c r="AX284" s="194"/>
      <c r="AY284" s="194"/>
      <c r="AZ284" s="194"/>
    </row>
    <row r="285" spans="1:52" x14ac:dyDescent="0.2">
      <c r="A285" s="197">
        <v>4</v>
      </c>
      <c r="B285" s="141" t="s">
        <v>511</v>
      </c>
      <c r="C285" s="149" t="str">
        <f t="shared" si="60"/>
        <v>40</v>
      </c>
      <c r="D285" s="149" t="str">
        <f t="shared" si="61"/>
        <v>60</v>
      </c>
      <c r="E285" s="147" t="str">
        <f t="shared" si="62"/>
        <v>520</v>
      </c>
      <c r="F285" s="129" t="str">
        <f t="shared" si="63"/>
        <v>5100.17</v>
      </c>
      <c r="G285" s="141" t="s">
        <v>274</v>
      </c>
      <c r="H285" s="193">
        <f>IFERROR(VLOOKUP(B285,[5]rptBudgetaryBudgetCrossOrganiza!$A$2:$M$1097,4,FALSE),"0")</f>
        <v>0</v>
      </c>
      <c r="I285" s="193">
        <f>IFERROR(VLOOKUP(B285,[5]rptBudgetaryBudgetCrossOrganiza!$A$2:$M$1097,6,FALSE),"0")</f>
        <v>0</v>
      </c>
      <c r="J285" s="193"/>
      <c r="K285" s="193"/>
      <c r="L285" s="193"/>
      <c r="M285" s="193">
        <f>IFERROR(VLOOKUP(B285,[5]rptBudgetaryBudgetCrossOrganiza!$A$2:$M$1097,9,FALSE),"0")</f>
        <v>0</v>
      </c>
      <c r="N285" s="193">
        <v>0</v>
      </c>
      <c r="O285" s="193"/>
      <c r="Q285" s="169">
        <v>0</v>
      </c>
      <c r="R285" s="169">
        <v>0</v>
      </c>
      <c r="S285" s="169"/>
      <c r="T285" s="169"/>
      <c r="U285" s="169"/>
      <c r="V285" s="169">
        <v>0</v>
      </c>
      <c r="W285" s="194">
        <v>0</v>
      </c>
      <c r="X285" s="194"/>
      <c r="Z285" s="171">
        <v>0</v>
      </c>
      <c r="AA285" s="171">
        <v>0</v>
      </c>
      <c r="AB285" s="171"/>
      <c r="AC285" s="171"/>
      <c r="AD285" s="171"/>
      <c r="AE285" s="171">
        <v>0</v>
      </c>
      <c r="AF285" s="195">
        <v>0</v>
      </c>
      <c r="AG285" s="195"/>
      <c r="AI285" s="173">
        <f>IFERROR(VLOOKUP(B285,[3]rptBudgetaryBudgetCrossOrganiza!$A$1:$K$607,4,FALSE),"0")</f>
        <v>0</v>
      </c>
      <c r="AJ285" s="173">
        <f>IFERROR(VLOOKUP(B285,[3]rptBudgetaryBudgetCrossOrganiza!$A$1:$K$607,6,FALSE),"0")</f>
        <v>0</v>
      </c>
      <c r="AK285" s="196">
        <f t="shared" si="64"/>
        <v>0</v>
      </c>
      <c r="AL285" s="196">
        <f>IFERROR(VLOOKUP(B285,[4]rptBudgetaryBudgetCrossOrganiza!$A$10385:$O$11376,13,FALSE),"0")</f>
        <v>0</v>
      </c>
      <c r="AM285" s="196"/>
      <c r="AN285" s="196"/>
      <c r="AO285" s="196"/>
      <c r="AP285" s="196"/>
      <c r="AQ285" s="196"/>
      <c r="AS285" s="194"/>
      <c r="AT285" s="194"/>
      <c r="AU285" s="194"/>
      <c r="AV285" s="194"/>
      <c r="AW285" s="194"/>
      <c r="AX285" s="194"/>
      <c r="AY285" s="194"/>
      <c r="AZ285" s="194"/>
    </row>
    <row r="286" spans="1:52" x14ac:dyDescent="0.2">
      <c r="A286" s="141">
        <v>6</v>
      </c>
      <c r="B286" s="141" t="s">
        <v>512</v>
      </c>
      <c r="C286" s="149" t="str">
        <f t="shared" si="60"/>
        <v>40</v>
      </c>
      <c r="D286" s="149" t="str">
        <f t="shared" si="61"/>
        <v>60</v>
      </c>
      <c r="E286" s="147" t="str">
        <f t="shared" si="62"/>
        <v>520</v>
      </c>
      <c r="F286" s="129" t="str">
        <f t="shared" si="63"/>
        <v>6200.02</v>
      </c>
      <c r="G286" s="141" t="s">
        <v>278</v>
      </c>
      <c r="H286" s="193">
        <f>IFERROR(VLOOKUP(B286,[5]rptBudgetaryBudgetCrossOrganiza!$A$2:$M$1097,4,FALSE),"0")</f>
        <v>0</v>
      </c>
      <c r="I286" s="193">
        <f>IFERROR(VLOOKUP(B286,[5]rptBudgetaryBudgetCrossOrganiza!$A$2:$M$1097,6,FALSE),"0")</f>
        <v>0</v>
      </c>
      <c r="J286" s="193"/>
      <c r="K286" s="193"/>
      <c r="L286" s="193"/>
      <c r="M286" s="193">
        <f>IFERROR(VLOOKUP(B286,[5]rptBudgetaryBudgetCrossOrganiza!$A$2:$M$1097,9,FALSE),"0")</f>
        <v>0</v>
      </c>
      <c r="N286" s="193">
        <v>0</v>
      </c>
      <c r="O286" s="193"/>
      <c r="Q286" s="169">
        <v>0</v>
      </c>
      <c r="R286" s="169">
        <v>0</v>
      </c>
      <c r="S286" s="169"/>
      <c r="T286" s="169"/>
      <c r="U286" s="169"/>
      <c r="V286" s="169">
        <v>0</v>
      </c>
      <c r="W286" s="194">
        <v>0</v>
      </c>
      <c r="X286" s="194"/>
      <c r="Z286" s="171">
        <v>0</v>
      </c>
      <c r="AA286" s="171">
        <v>6280</v>
      </c>
      <c r="AB286" s="171"/>
      <c r="AC286" s="171"/>
      <c r="AD286" s="171"/>
      <c r="AE286" s="171">
        <v>5925</v>
      </c>
      <c r="AF286" s="195">
        <v>5925</v>
      </c>
      <c r="AG286" s="195"/>
      <c r="AI286" s="173">
        <f>IFERROR(VLOOKUP(B286,[3]rptBudgetaryBudgetCrossOrganiza!$A$1:$K$607,4,FALSE),"0")</f>
        <v>0</v>
      </c>
      <c r="AJ286" s="173">
        <f>IFERROR(VLOOKUP(B286,[3]rptBudgetaryBudgetCrossOrganiza!$A$1:$K$607,6,FALSE),"0")</f>
        <v>0</v>
      </c>
      <c r="AK286" s="196">
        <f t="shared" si="64"/>
        <v>0</v>
      </c>
      <c r="AL286" s="196">
        <f>IFERROR(VLOOKUP(B286,[4]rptBudgetaryBudgetCrossOrganiza!$A$10385:$O$11376,13,FALSE),"0")</f>
        <v>0</v>
      </c>
      <c r="AM286" s="196"/>
      <c r="AN286" s="196"/>
      <c r="AO286" s="196"/>
      <c r="AP286" s="196"/>
      <c r="AQ286" s="196"/>
      <c r="AS286" s="194"/>
      <c r="AT286" s="194"/>
      <c r="AU286" s="194"/>
      <c r="AV286" s="194"/>
      <c r="AW286" s="194"/>
      <c r="AX286" s="194"/>
      <c r="AY286" s="194"/>
      <c r="AZ286" s="194"/>
    </row>
    <row r="287" spans="1:52" x14ac:dyDescent="0.2">
      <c r="A287" s="141">
        <v>9</v>
      </c>
      <c r="B287" s="141" t="s">
        <v>513</v>
      </c>
      <c r="C287" s="149" t="str">
        <f t="shared" si="60"/>
        <v>40</v>
      </c>
      <c r="D287" s="149" t="str">
        <f t="shared" si="61"/>
        <v>60</v>
      </c>
      <c r="E287" s="147" t="str">
        <f t="shared" si="62"/>
        <v>520</v>
      </c>
      <c r="F287" s="129" t="str">
        <f t="shared" si="63"/>
        <v>6400.05</v>
      </c>
      <c r="G287" s="141" t="s">
        <v>514</v>
      </c>
      <c r="H287" s="193">
        <f>IFERROR(VLOOKUP(B287,[5]rptBudgetaryBudgetCrossOrganiza!$A$2:$M$1097,4,FALSE),"0")</f>
        <v>15000</v>
      </c>
      <c r="I287" s="193">
        <f>IFERROR(VLOOKUP(B287,[5]rptBudgetaryBudgetCrossOrganiza!$A$2:$M$1097,6,FALSE),"0")</f>
        <v>15000</v>
      </c>
      <c r="J287" s="193"/>
      <c r="K287" s="193"/>
      <c r="L287" s="193"/>
      <c r="M287" s="193">
        <f>IFERROR(VLOOKUP(B287,[5]rptBudgetaryBudgetCrossOrganiza!$A$2:$M$1097,9,FALSE),"0")</f>
        <v>14937.63</v>
      </c>
      <c r="N287" s="193">
        <v>14937.63</v>
      </c>
      <c r="O287" s="193"/>
      <c r="Q287" s="169">
        <v>15000</v>
      </c>
      <c r="R287" s="169">
        <v>15000</v>
      </c>
      <c r="S287" s="169"/>
      <c r="T287" s="169"/>
      <c r="U287" s="169"/>
      <c r="V287" s="169">
        <v>18152.95</v>
      </c>
      <c r="W287" s="194">
        <v>18152.95</v>
      </c>
      <c r="X287" s="194"/>
      <c r="Z287" s="171">
        <v>20000</v>
      </c>
      <c r="AA287" s="171">
        <v>20000</v>
      </c>
      <c r="AB287" s="171"/>
      <c r="AC287" s="171"/>
      <c r="AD287" s="171"/>
      <c r="AE287" s="171">
        <v>3583.96</v>
      </c>
      <c r="AF287" s="195">
        <v>3583.96</v>
      </c>
      <c r="AG287" s="195"/>
      <c r="AI287" s="173">
        <f>IFERROR(VLOOKUP(B287,[3]rptBudgetaryBudgetCrossOrganiza!$A$1:$K$607,4,FALSE),"0")</f>
        <v>20000</v>
      </c>
      <c r="AJ287" s="173">
        <f>IFERROR(VLOOKUP(B287,[3]rptBudgetaryBudgetCrossOrganiza!$A$1:$K$607,6,FALSE),"0")</f>
        <v>20000</v>
      </c>
      <c r="AK287" s="196">
        <f t="shared" si="64"/>
        <v>20000</v>
      </c>
      <c r="AL287" s="196">
        <f>IFERROR(VLOOKUP(B287,[4]rptBudgetaryBudgetCrossOrganiza!$A$10385:$O$11376,13,FALSE),"0")</f>
        <v>1653.88</v>
      </c>
      <c r="AM287" s="196"/>
      <c r="AN287" s="196"/>
      <c r="AO287" s="196"/>
      <c r="AP287" s="196"/>
      <c r="AQ287" s="196"/>
      <c r="AS287" s="194"/>
      <c r="AT287" s="194"/>
      <c r="AU287" s="194"/>
      <c r="AV287" s="194"/>
      <c r="AW287" s="194"/>
      <c r="AX287" s="194"/>
      <c r="AY287" s="194"/>
      <c r="AZ287" s="194"/>
    </row>
    <row r="288" spans="1:52" x14ac:dyDescent="0.2">
      <c r="A288" s="141">
        <v>7</v>
      </c>
      <c r="B288" s="141" t="s">
        <v>515</v>
      </c>
      <c r="C288" s="149" t="str">
        <f t="shared" si="60"/>
        <v>40</v>
      </c>
      <c r="D288" s="149" t="str">
        <f t="shared" si="61"/>
        <v>60</v>
      </c>
      <c r="E288" s="147" t="str">
        <f t="shared" si="62"/>
        <v>520</v>
      </c>
      <c r="F288" s="129" t="str">
        <f t="shared" si="63"/>
        <v>7000.03</v>
      </c>
      <c r="G288" s="141" t="s">
        <v>180</v>
      </c>
      <c r="H288" s="193">
        <f>IFERROR(VLOOKUP(B288,[5]rptBudgetaryBudgetCrossOrganiza!$A$2:$M$1097,4,FALSE),"0")</f>
        <v>0</v>
      </c>
      <c r="I288" s="193">
        <f>IFERROR(VLOOKUP(B288,[5]rptBudgetaryBudgetCrossOrganiza!$A$2:$M$1097,6,FALSE),"0")</f>
        <v>0</v>
      </c>
      <c r="J288" s="193"/>
      <c r="K288" s="193"/>
      <c r="L288" s="193"/>
      <c r="M288" s="193">
        <f>IFERROR(VLOOKUP(B288,[5]rptBudgetaryBudgetCrossOrganiza!$A$2:$M$1097,9,FALSE),"0")</f>
        <v>0</v>
      </c>
      <c r="N288" s="193">
        <v>0</v>
      </c>
      <c r="O288" s="193"/>
      <c r="Q288" s="169">
        <v>0</v>
      </c>
      <c r="R288" s="169">
        <v>1475</v>
      </c>
      <c r="S288" s="169"/>
      <c r="T288" s="169"/>
      <c r="U288" s="169"/>
      <c r="V288" s="169">
        <v>1002.58</v>
      </c>
      <c r="W288" s="194">
        <v>1002.58</v>
      </c>
      <c r="X288" s="194"/>
      <c r="Z288" s="171">
        <v>0</v>
      </c>
      <c r="AA288" s="171">
        <v>0</v>
      </c>
      <c r="AB288" s="171"/>
      <c r="AC288" s="171"/>
      <c r="AD288" s="171"/>
      <c r="AE288" s="171">
        <v>0</v>
      </c>
      <c r="AF288" s="195">
        <v>0</v>
      </c>
      <c r="AG288" s="195"/>
      <c r="AI288" s="173">
        <f>IFERROR(VLOOKUP(B288,[3]rptBudgetaryBudgetCrossOrganiza!$A$1:$K$607,4,FALSE),"0")</f>
        <v>1134</v>
      </c>
      <c r="AJ288" s="173">
        <f>IFERROR(VLOOKUP(B288,[3]rptBudgetaryBudgetCrossOrganiza!$A$1:$K$607,6,FALSE),"0")</f>
        <v>1134</v>
      </c>
      <c r="AK288" s="196">
        <f t="shared" si="64"/>
        <v>1134</v>
      </c>
      <c r="AL288" s="196">
        <f>IFERROR(VLOOKUP(B288,[4]rptBudgetaryBudgetCrossOrganiza!$A$10385:$O$11376,13,FALSE),"0")</f>
        <v>0</v>
      </c>
      <c r="AM288" s="196"/>
      <c r="AN288" s="196"/>
      <c r="AO288" s="196"/>
      <c r="AP288" s="196"/>
      <c r="AQ288" s="196"/>
      <c r="AS288" s="194"/>
      <c r="AT288" s="194"/>
      <c r="AU288" s="194"/>
      <c r="AV288" s="194"/>
      <c r="AW288" s="194"/>
      <c r="AX288" s="194"/>
      <c r="AY288" s="194"/>
      <c r="AZ288" s="194"/>
    </row>
    <row r="289" spans="1:52" x14ac:dyDescent="0.2">
      <c r="A289" s="141">
        <v>7</v>
      </c>
      <c r="B289" s="141" t="s">
        <v>516</v>
      </c>
      <c r="C289" s="149" t="str">
        <f t="shared" si="60"/>
        <v>40</v>
      </c>
      <c r="D289" s="149" t="str">
        <f t="shared" si="61"/>
        <v>60</v>
      </c>
      <c r="E289" s="147" t="str">
        <f t="shared" si="62"/>
        <v>520</v>
      </c>
      <c r="F289" s="129" t="str">
        <f t="shared" si="63"/>
        <v>7000.99</v>
      </c>
      <c r="G289" s="141" t="s">
        <v>198</v>
      </c>
      <c r="H289" s="193">
        <f>IFERROR(VLOOKUP(B289,[5]rptBudgetaryBudgetCrossOrganiza!$A$2:$M$1097,4,FALSE),"0")</f>
        <v>0</v>
      </c>
      <c r="I289" s="193">
        <f>IFERROR(VLOOKUP(B289,[5]rptBudgetaryBudgetCrossOrganiza!$A$2:$M$1097,6,FALSE),"0")</f>
        <v>0</v>
      </c>
      <c r="J289" s="193"/>
      <c r="K289" s="193"/>
      <c r="L289" s="193"/>
      <c r="M289" s="193">
        <f>IFERROR(VLOOKUP(B289,[5]rptBudgetaryBudgetCrossOrganiza!$A$2:$M$1097,9,FALSE),"0")</f>
        <v>0</v>
      </c>
      <c r="N289" s="193">
        <v>0</v>
      </c>
      <c r="O289" s="193"/>
      <c r="Q289" s="169">
        <v>0</v>
      </c>
      <c r="R289" s="169">
        <v>0</v>
      </c>
      <c r="S289" s="169"/>
      <c r="T289" s="169"/>
      <c r="U289" s="169"/>
      <c r="V289" s="169">
        <v>0</v>
      </c>
      <c r="W289" s="194">
        <v>0</v>
      </c>
      <c r="X289" s="194"/>
      <c r="Z289" s="171">
        <v>0</v>
      </c>
      <c r="AA289" s="171">
        <v>0</v>
      </c>
      <c r="AB289" s="171"/>
      <c r="AC289" s="171"/>
      <c r="AD289" s="171"/>
      <c r="AE289" s="171">
        <v>0</v>
      </c>
      <c r="AF289" s="195">
        <v>0</v>
      </c>
      <c r="AG289" s="195"/>
      <c r="AI289" s="173">
        <f>IFERROR(VLOOKUP(B289,[3]rptBudgetaryBudgetCrossOrganiza!$A$1:$K$607,4,FALSE),"0")</f>
        <v>0</v>
      </c>
      <c r="AJ289" s="173">
        <f>IFERROR(VLOOKUP(B289,[3]rptBudgetaryBudgetCrossOrganiza!$A$1:$K$607,6,FALSE),"0")</f>
        <v>0</v>
      </c>
      <c r="AK289" s="196">
        <f t="shared" si="64"/>
        <v>0</v>
      </c>
      <c r="AL289" s="196">
        <f>IFERROR(VLOOKUP(B289,[4]rptBudgetaryBudgetCrossOrganiza!$A$10385:$O$11376,13,FALSE),"0")</f>
        <v>0</v>
      </c>
      <c r="AM289" s="196"/>
      <c r="AN289" s="196"/>
      <c r="AO289" s="196"/>
      <c r="AP289" s="196"/>
      <c r="AQ289" s="196"/>
      <c r="AS289" s="194"/>
      <c r="AT289" s="194"/>
      <c r="AU289" s="194"/>
      <c r="AV289" s="194"/>
      <c r="AW289" s="194"/>
      <c r="AX289" s="194"/>
      <c r="AY289" s="194"/>
      <c r="AZ289" s="194"/>
    </row>
    <row r="290" spans="1:52" x14ac:dyDescent="0.2">
      <c r="A290" s="197">
        <v>4</v>
      </c>
      <c r="B290" s="199" t="s">
        <v>517</v>
      </c>
      <c r="C290" s="149" t="str">
        <f t="shared" si="60"/>
        <v>40</v>
      </c>
      <c r="D290" s="149" t="str">
        <f t="shared" si="61"/>
        <v>60</v>
      </c>
      <c r="E290" s="147" t="str">
        <f t="shared" si="62"/>
        <v>530</v>
      </c>
      <c r="F290" s="129" t="str">
        <f t="shared" si="63"/>
        <v>5000.01</v>
      </c>
      <c r="G290" s="141" t="s">
        <v>214</v>
      </c>
      <c r="H290" s="193">
        <f>IFERROR(VLOOKUP(B290,[5]rptBudgetaryBudgetCrossOrganiza!$A$2:$M$1097,4,FALSE),"0")</f>
        <v>259240</v>
      </c>
      <c r="I290" s="193">
        <f>IFERROR(VLOOKUP(B290,[5]rptBudgetaryBudgetCrossOrganiza!$A$2:$M$1097,6,FALSE),"0")</f>
        <v>259240</v>
      </c>
      <c r="J290" s="193"/>
      <c r="K290" s="193"/>
      <c r="L290" s="193"/>
      <c r="M290" s="193">
        <f>IFERROR(VLOOKUP(B290,[5]rptBudgetaryBudgetCrossOrganiza!$A$2:$M$1097,9,FALSE),"0")</f>
        <v>283033.53999999998</v>
      </c>
      <c r="N290" s="193">
        <v>283033.53999999998</v>
      </c>
      <c r="O290" s="193">
        <f t="shared" ref="O290:O304" si="65">N290-I290</f>
        <v>23793.539999999979</v>
      </c>
      <c r="Q290" s="169">
        <v>321930</v>
      </c>
      <c r="R290" s="169">
        <v>321930</v>
      </c>
      <c r="S290" s="169"/>
      <c r="T290" s="169"/>
      <c r="U290" s="169"/>
      <c r="V290" s="169">
        <v>259858.05</v>
      </c>
      <c r="W290" s="194">
        <v>259858.05</v>
      </c>
      <c r="X290" s="194">
        <f t="shared" ref="X290:X302" si="66">W290-R290</f>
        <v>-62071.950000000012</v>
      </c>
      <c r="Z290" s="171">
        <v>0</v>
      </c>
      <c r="AA290" s="171">
        <v>0</v>
      </c>
      <c r="AB290" s="171"/>
      <c r="AC290" s="171"/>
      <c r="AD290" s="171"/>
      <c r="AE290" s="171">
        <v>268458.82</v>
      </c>
      <c r="AF290" s="195">
        <v>268458.82</v>
      </c>
      <c r="AG290" s="195">
        <f t="shared" ref="AG290:AG304" si="67">AF290-AA290</f>
        <v>268458.82</v>
      </c>
      <c r="AI290" s="173">
        <f>IFERROR(VLOOKUP(B290,[3]rptBudgetaryBudgetCrossOrganiza!$A$1:$K$607,4,FALSE),"0")</f>
        <v>0</v>
      </c>
      <c r="AJ290" s="173">
        <f>IFERROR(VLOOKUP(B290,[3]rptBudgetaryBudgetCrossOrganiza!$A$1:$K$607,6,FALSE),"0")</f>
        <v>0</v>
      </c>
      <c r="AK290" s="196">
        <f t="shared" si="64"/>
        <v>0</v>
      </c>
      <c r="AL290" s="196">
        <f>IFERROR(VLOOKUP(B290,[4]rptBudgetaryBudgetCrossOrganiza!$A$10385:$O$11376,13,FALSE),"0")</f>
        <v>72556.899999999994</v>
      </c>
      <c r="AM290" s="196"/>
      <c r="AN290" s="196"/>
      <c r="AO290" s="196"/>
      <c r="AP290" s="196"/>
      <c r="AQ290" s="196">
        <f t="shared" ref="AQ290:AQ304" si="68">AP290-AJ290</f>
        <v>0</v>
      </c>
      <c r="AS290" s="194"/>
      <c r="AT290" s="194"/>
      <c r="AU290" s="194"/>
      <c r="AV290" s="194"/>
      <c r="AW290" s="194"/>
      <c r="AX290" s="194"/>
      <c r="AY290" s="194"/>
      <c r="AZ290" s="194">
        <f t="shared" ref="AZ290:AZ302" si="69">AY290-AT290</f>
        <v>0</v>
      </c>
    </row>
    <row r="291" spans="1:52" x14ac:dyDescent="0.2">
      <c r="A291" s="197">
        <v>4</v>
      </c>
      <c r="B291" s="141" t="s">
        <v>518</v>
      </c>
      <c r="C291" s="149" t="str">
        <f t="shared" si="60"/>
        <v>40</v>
      </c>
      <c r="D291" s="149" t="str">
        <f t="shared" si="61"/>
        <v>60</v>
      </c>
      <c r="E291" s="147" t="str">
        <f t="shared" si="62"/>
        <v>530</v>
      </c>
      <c r="F291" s="129" t="str">
        <f t="shared" si="63"/>
        <v>5000.02</v>
      </c>
      <c r="G291" s="141" t="s">
        <v>216</v>
      </c>
      <c r="H291" s="193">
        <f>IFERROR(VLOOKUP(B291,[5]rptBudgetaryBudgetCrossOrganiza!$A$2:$M$1097,4,FALSE),"0")</f>
        <v>0</v>
      </c>
      <c r="I291" s="193">
        <f>IFERROR(VLOOKUP(B291,[5]rptBudgetaryBudgetCrossOrganiza!$A$2:$M$1097,6,FALSE),"0")</f>
        <v>0</v>
      </c>
      <c r="J291" s="193"/>
      <c r="K291" s="193"/>
      <c r="L291" s="193"/>
      <c r="M291" s="193">
        <f>IFERROR(VLOOKUP(B291,[5]rptBudgetaryBudgetCrossOrganiza!$A$2:$M$1097,9,FALSE),"0")</f>
        <v>0</v>
      </c>
      <c r="N291" s="193">
        <v>0</v>
      </c>
      <c r="O291" s="193">
        <f t="shared" si="65"/>
        <v>0</v>
      </c>
      <c r="Q291" s="169">
        <v>0</v>
      </c>
      <c r="R291" s="169">
        <v>0</v>
      </c>
      <c r="S291" s="169"/>
      <c r="T291" s="169"/>
      <c r="U291" s="169"/>
      <c r="V291" s="169">
        <v>0</v>
      </c>
      <c r="W291" s="194">
        <v>0</v>
      </c>
      <c r="X291" s="194">
        <f t="shared" si="66"/>
        <v>0</v>
      </c>
      <c r="Z291" s="171">
        <v>0</v>
      </c>
      <c r="AA291" s="171">
        <v>0</v>
      </c>
      <c r="AB291" s="171"/>
      <c r="AC291" s="171"/>
      <c r="AD291" s="171"/>
      <c r="AE291" s="171">
        <v>0</v>
      </c>
      <c r="AF291" s="195">
        <v>0</v>
      </c>
      <c r="AG291" s="195">
        <f t="shared" si="67"/>
        <v>0</v>
      </c>
      <c r="AI291" s="173">
        <f>IFERROR(VLOOKUP(B291,[3]rptBudgetaryBudgetCrossOrganiza!$A$1:$K$607,4,FALSE),"0")</f>
        <v>0</v>
      </c>
      <c r="AJ291" s="173">
        <f>IFERROR(VLOOKUP(B291,[3]rptBudgetaryBudgetCrossOrganiza!$A$1:$K$607,6,FALSE),"0")</f>
        <v>0</v>
      </c>
      <c r="AK291" s="196">
        <f t="shared" si="64"/>
        <v>0</v>
      </c>
      <c r="AL291" s="196">
        <f>IFERROR(VLOOKUP(B291,[4]rptBudgetaryBudgetCrossOrganiza!$A$10385:$O$11376,13,FALSE),"0")</f>
        <v>0</v>
      </c>
      <c r="AM291" s="196"/>
      <c r="AN291" s="196"/>
      <c r="AO291" s="196"/>
      <c r="AP291" s="196"/>
      <c r="AQ291" s="196">
        <f t="shared" si="68"/>
        <v>0</v>
      </c>
      <c r="AS291" s="194"/>
      <c r="AT291" s="194"/>
      <c r="AU291" s="194"/>
      <c r="AV291" s="194"/>
      <c r="AW291" s="194"/>
      <c r="AX291" s="194"/>
      <c r="AY291" s="194"/>
      <c r="AZ291" s="194">
        <f t="shared" si="69"/>
        <v>0</v>
      </c>
    </row>
    <row r="292" spans="1:52" x14ac:dyDescent="0.2">
      <c r="A292" s="197">
        <v>4</v>
      </c>
      <c r="B292" s="141" t="s">
        <v>519</v>
      </c>
      <c r="C292" s="149" t="str">
        <f t="shared" si="60"/>
        <v>40</v>
      </c>
      <c r="D292" s="149" t="str">
        <f t="shared" si="61"/>
        <v>60</v>
      </c>
      <c r="E292" s="147" t="str">
        <f t="shared" si="62"/>
        <v>530</v>
      </c>
      <c r="F292" s="129" t="str">
        <f t="shared" si="63"/>
        <v>5000.03</v>
      </c>
      <c r="G292" s="141" t="s">
        <v>218</v>
      </c>
      <c r="H292" s="193">
        <f>IFERROR(VLOOKUP(B292,[5]rptBudgetaryBudgetCrossOrganiza!$A$2:$M$1097,4,FALSE),"0")</f>
        <v>5000</v>
      </c>
      <c r="I292" s="193">
        <f>IFERROR(VLOOKUP(B292,[5]rptBudgetaryBudgetCrossOrganiza!$A$2:$M$1097,6,FALSE),"0")</f>
        <v>5000</v>
      </c>
      <c r="J292" s="193"/>
      <c r="K292" s="193"/>
      <c r="L292" s="193"/>
      <c r="M292" s="193">
        <f>IFERROR(VLOOKUP(B292,[5]rptBudgetaryBudgetCrossOrganiza!$A$2:$M$1097,9,FALSE),"0")</f>
        <v>5044.46</v>
      </c>
      <c r="N292" s="193">
        <v>5044.46</v>
      </c>
      <c r="O292" s="193">
        <f t="shared" si="65"/>
        <v>44.460000000000036</v>
      </c>
      <c r="Q292" s="169">
        <v>5000</v>
      </c>
      <c r="R292" s="169">
        <v>5000</v>
      </c>
      <c r="S292" s="169"/>
      <c r="T292" s="169"/>
      <c r="U292" s="169"/>
      <c r="V292" s="169">
        <v>5578.54</v>
      </c>
      <c r="W292" s="194">
        <v>5578.54</v>
      </c>
      <c r="X292" s="194">
        <f t="shared" si="66"/>
        <v>578.54</v>
      </c>
      <c r="Z292" s="171">
        <v>0</v>
      </c>
      <c r="AA292" s="171">
        <v>0</v>
      </c>
      <c r="AB292" s="171"/>
      <c r="AC292" s="171"/>
      <c r="AD292" s="171"/>
      <c r="AE292" s="171">
        <v>2082.71</v>
      </c>
      <c r="AF292" s="195">
        <v>2082.71</v>
      </c>
      <c r="AG292" s="195">
        <f t="shared" si="67"/>
        <v>2082.71</v>
      </c>
      <c r="AI292" s="173">
        <f>IFERROR(VLOOKUP(B292,[3]rptBudgetaryBudgetCrossOrganiza!$A$1:$K$607,4,FALSE),"0")</f>
        <v>5100</v>
      </c>
      <c r="AJ292" s="173">
        <f>IFERROR(VLOOKUP(B292,[3]rptBudgetaryBudgetCrossOrganiza!$A$1:$K$607,6,FALSE),"0")</f>
        <v>5100</v>
      </c>
      <c r="AK292" s="196">
        <f t="shared" si="64"/>
        <v>5100</v>
      </c>
      <c r="AL292" s="196">
        <f>IFERROR(VLOOKUP(B292,[4]rptBudgetaryBudgetCrossOrganiza!$A$10385:$O$11376,13,FALSE),"0")</f>
        <v>6.38</v>
      </c>
      <c r="AM292" s="196"/>
      <c r="AN292" s="196"/>
      <c r="AO292" s="196"/>
      <c r="AP292" s="196"/>
      <c r="AQ292" s="196">
        <f t="shared" si="68"/>
        <v>-5100</v>
      </c>
      <c r="AS292" s="194"/>
      <c r="AT292" s="194"/>
      <c r="AU292" s="194"/>
      <c r="AV292" s="194"/>
      <c r="AW292" s="194"/>
      <c r="AX292" s="194"/>
      <c r="AY292" s="194"/>
      <c r="AZ292" s="194">
        <f t="shared" si="69"/>
        <v>0</v>
      </c>
    </row>
    <row r="293" spans="1:52" x14ac:dyDescent="0.2">
      <c r="A293" s="197">
        <v>4</v>
      </c>
      <c r="B293" s="141" t="s">
        <v>520</v>
      </c>
      <c r="C293" s="149" t="str">
        <f t="shared" si="60"/>
        <v>40</v>
      </c>
      <c r="D293" s="149" t="str">
        <f t="shared" si="61"/>
        <v>60</v>
      </c>
      <c r="E293" s="147" t="str">
        <f t="shared" si="62"/>
        <v>530</v>
      </c>
      <c r="F293" s="129" t="str">
        <f t="shared" si="63"/>
        <v>5000.04</v>
      </c>
      <c r="G293" s="141" t="s">
        <v>220</v>
      </c>
      <c r="H293" s="193">
        <f>IFERROR(VLOOKUP(B293,[5]rptBudgetaryBudgetCrossOrganiza!$A$2:$M$1097,4,FALSE),"0")</f>
        <v>0</v>
      </c>
      <c r="I293" s="193">
        <f>IFERROR(VLOOKUP(B293,[5]rptBudgetaryBudgetCrossOrganiza!$A$2:$M$1097,6,FALSE),"0")</f>
        <v>0</v>
      </c>
      <c r="J293" s="193"/>
      <c r="K293" s="193"/>
      <c r="L293" s="193"/>
      <c r="M293" s="193">
        <f>IFERROR(VLOOKUP(B293,[5]rptBudgetaryBudgetCrossOrganiza!$A$2:$M$1097,9,FALSE),"0")</f>
        <v>0</v>
      </c>
      <c r="N293" s="193">
        <v>0</v>
      </c>
      <c r="O293" s="193">
        <f t="shared" si="65"/>
        <v>0</v>
      </c>
      <c r="Q293" s="169">
        <v>0</v>
      </c>
      <c r="R293" s="169">
        <v>0</v>
      </c>
      <c r="S293" s="169"/>
      <c r="T293" s="169"/>
      <c r="U293" s="169"/>
      <c r="V293" s="169">
        <v>0</v>
      </c>
      <c r="W293" s="194">
        <v>0</v>
      </c>
      <c r="X293" s="194">
        <f t="shared" si="66"/>
        <v>0</v>
      </c>
      <c r="Z293" s="171">
        <v>0</v>
      </c>
      <c r="AA293" s="171">
        <v>0</v>
      </c>
      <c r="AB293" s="171"/>
      <c r="AC293" s="171"/>
      <c r="AD293" s="171"/>
      <c r="AE293" s="171">
        <v>0</v>
      </c>
      <c r="AF293" s="195">
        <v>0</v>
      </c>
      <c r="AG293" s="195">
        <f t="shared" si="67"/>
        <v>0</v>
      </c>
      <c r="AI293" s="173">
        <f>IFERROR(VLOOKUP(B293,[3]rptBudgetaryBudgetCrossOrganiza!$A$1:$K$607,4,FALSE),"0")</f>
        <v>0</v>
      </c>
      <c r="AJ293" s="173">
        <f>IFERROR(VLOOKUP(B293,[3]rptBudgetaryBudgetCrossOrganiza!$A$1:$K$607,6,FALSE),"0")</f>
        <v>0</v>
      </c>
      <c r="AK293" s="196">
        <f t="shared" si="64"/>
        <v>0</v>
      </c>
      <c r="AL293" s="196">
        <f>IFERROR(VLOOKUP(B293,[4]rptBudgetaryBudgetCrossOrganiza!$A$10385:$O$11376,13,FALSE),"0")</f>
        <v>0</v>
      </c>
      <c r="AM293" s="196"/>
      <c r="AN293" s="196"/>
      <c r="AO293" s="196"/>
      <c r="AP293" s="196"/>
      <c r="AQ293" s="196">
        <f t="shared" si="68"/>
        <v>0</v>
      </c>
      <c r="AS293" s="194"/>
      <c r="AT293" s="194"/>
      <c r="AU293" s="194"/>
      <c r="AV293" s="194"/>
      <c r="AW293" s="194"/>
      <c r="AX293" s="194"/>
      <c r="AY293" s="194"/>
      <c r="AZ293" s="194">
        <f t="shared" si="69"/>
        <v>0</v>
      </c>
    </row>
    <row r="294" spans="1:52" x14ac:dyDescent="0.2">
      <c r="A294" s="197">
        <v>4</v>
      </c>
      <c r="B294" s="141" t="s">
        <v>521</v>
      </c>
      <c r="C294" s="149" t="str">
        <f t="shared" si="60"/>
        <v>40</v>
      </c>
      <c r="D294" s="149" t="str">
        <f t="shared" si="61"/>
        <v>60</v>
      </c>
      <c r="E294" s="147" t="str">
        <f t="shared" si="62"/>
        <v>530</v>
      </c>
      <c r="F294" s="129" t="str">
        <f t="shared" si="63"/>
        <v>5000.05</v>
      </c>
      <c r="G294" s="141" t="s">
        <v>222</v>
      </c>
      <c r="H294" s="193">
        <f>IFERROR(VLOOKUP(B294,[5]rptBudgetaryBudgetCrossOrganiza!$A$2:$M$1097,4,FALSE),"0")</f>
        <v>0</v>
      </c>
      <c r="I294" s="193">
        <f>IFERROR(VLOOKUP(B294,[5]rptBudgetaryBudgetCrossOrganiza!$A$2:$M$1097,6,FALSE),"0")</f>
        <v>0</v>
      </c>
      <c r="J294" s="193"/>
      <c r="K294" s="193"/>
      <c r="L294" s="193"/>
      <c r="M294" s="193">
        <f>IFERROR(VLOOKUP(B294,[5]rptBudgetaryBudgetCrossOrganiza!$A$2:$M$1097,9,FALSE),"0")</f>
        <v>0</v>
      </c>
      <c r="N294" s="193">
        <v>0</v>
      </c>
      <c r="O294" s="193">
        <f t="shared" si="65"/>
        <v>0</v>
      </c>
      <c r="Q294" s="169">
        <v>0</v>
      </c>
      <c r="R294" s="169">
        <v>0</v>
      </c>
      <c r="S294" s="169"/>
      <c r="T294" s="169"/>
      <c r="U294" s="169"/>
      <c r="V294" s="169">
        <v>0</v>
      </c>
      <c r="W294" s="194">
        <v>0</v>
      </c>
      <c r="X294" s="194">
        <f t="shared" si="66"/>
        <v>0</v>
      </c>
      <c r="Z294" s="171">
        <v>0</v>
      </c>
      <c r="AA294" s="171">
        <v>0</v>
      </c>
      <c r="AB294" s="171"/>
      <c r="AC294" s="171"/>
      <c r="AD294" s="171"/>
      <c r="AE294" s="171">
        <v>0</v>
      </c>
      <c r="AF294" s="195">
        <v>0</v>
      </c>
      <c r="AG294" s="195">
        <f t="shared" si="67"/>
        <v>0</v>
      </c>
      <c r="AI294" s="173">
        <f>IFERROR(VLOOKUP(B294,[3]rptBudgetaryBudgetCrossOrganiza!$A$1:$K$607,4,FALSE),"0")</f>
        <v>0</v>
      </c>
      <c r="AJ294" s="173">
        <f>IFERROR(VLOOKUP(B294,[3]rptBudgetaryBudgetCrossOrganiza!$A$1:$K$607,6,FALSE),"0")</f>
        <v>0</v>
      </c>
      <c r="AK294" s="196">
        <f t="shared" si="64"/>
        <v>0</v>
      </c>
      <c r="AL294" s="196">
        <f>IFERROR(VLOOKUP(B294,[4]rptBudgetaryBudgetCrossOrganiza!$A$10385:$O$11376,13,FALSE),"0")</f>
        <v>0</v>
      </c>
      <c r="AM294" s="196"/>
      <c r="AN294" s="196"/>
      <c r="AO294" s="196"/>
      <c r="AP294" s="196"/>
      <c r="AQ294" s="196">
        <f t="shared" si="68"/>
        <v>0</v>
      </c>
      <c r="AS294" s="194"/>
      <c r="AT294" s="194"/>
      <c r="AU294" s="194"/>
      <c r="AV294" s="194"/>
      <c r="AW294" s="194"/>
      <c r="AX294" s="194"/>
      <c r="AY294" s="194"/>
      <c r="AZ294" s="194">
        <f t="shared" si="69"/>
        <v>0</v>
      </c>
    </row>
    <row r="295" spans="1:52" x14ac:dyDescent="0.2">
      <c r="A295" s="197">
        <v>4</v>
      </c>
      <c r="B295" s="141" t="s">
        <v>522</v>
      </c>
      <c r="C295" s="149" t="str">
        <f t="shared" si="60"/>
        <v>40</v>
      </c>
      <c r="D295" s="149" t="str">
        <f t="shared" si="61"/>
        <v>60</v>
      </c>
      <c r="E295" s="147" t="str">
        <f t="shared" si="62"/>
        <v>530</v>
      </c>
      <c r="F295" s="129" t="str">
        <f t="shared" si="63"/>
        <v>5000.06</v>
      </c>
      <c r="G295" s="141" t="s">
        <v>224</v>
      </c>
      <c r="H295" s="193">
        <f>IFERROR(VLOOKUP(B295,[5]rptBudgetaryBudgetCrossOrganiza!$A$2:$M$1097,4,FALSE),"0")</f>
        <v>2667</v>
      </c>
      <c r="I295" s="193">
        <f>IFERROR(VLOOKUP(B295,[5]rptBudgetaryBudgetCrossOrganiza!$A$2:$M$1097,6,FALSE),"0")</f>
        <v>2667</v>
      </c>
      <c r="J295" s="193"/>
      <c r="K295" s="193"/>
      <c r="L295" s="193"/>
      <c r="M295" s="193">
        <f>IFERROR(VLOOKUP(B295,[5]rptBudgetaryBudgetCrossOrganiza!$A$2:$M$1097,9,FALSE),"0")</f>
        <v>1219.95</v>
      </c>
      <c r="N295" s="193">
        <v>1219.95</v>
      </c>
      <c r="O295" s="193">
        <f t="shared" si="65"/>
        <v>-1447.05</v>
      </c>
      <c r="Q295" s="169">
        <v>2000</v>
      </c>
      <c r="R295" s="169">
        <v>2000</v>
      </c>
      <c r="S295" s="169"/>
      <c r="T295" s="169"/>
      <c r="U295" s="169"/>
      <c r="V295" s="169">
        <v>178.09</v>
      </c>
      <c r="W295" s="194">
        <v>178.09</v>
      </c>
      <c r="X295" s="194">
        <f t="shared" si="66"/>
        <v>-1821.91</v>
      </c>
      <c r="Z295" s="171">
        <v>0</v>
      </c>
      <c r="AA295" s="171">
        <v>0</v>
      </c>
      <c r="AB295" s="171"/>
      <c r="AC295" s="171"/>
      <c r="AD295" s="171"/>
      <c r="AE295" s="171">
        <v>0</v>
      </c>
      <c r="AF295" s="195">
        <v>0</v>
      </c>
      <c r="AG295" s="195">
        <f t="shared" si="67"/>
        <v>0</v>
      </c>
      <c r="AI295" s="173">
        <f>IFERROR(VLOOKUP(B295,[3]rptBudgetaryBudgetCrossOrganiza!$A$1:$K$607,4,FALSE),"0")</f>
        <v>0</v>
      </c>
      <c r="AJ295" s="173">
        <f>IFERROR(VLOOKUP(B295,[3]rptBudgetaryBudgetCrossOrganiza!$A$1:$K$607,6,FALSE),"0")</f>
        <v>0</v>
      </c>
      <c r="AK295" s="196">
        <f t="shared" si="64"/>
        <v>0</v>
      </c>
      <c r="AL295" s="196">
        <f>IFERROR(VLOOKUP(B295,[4]rptBudgetaryBudgetCrossOrganiza!$A$10385:$O$11376,13,FALSE),"0")</f>
        <v>0</v>
      </c>
      <c r="AM295" s="196"/>
      <c r="AN295" s="196"/>
      <c r="AO295" s="196"/>
      <c r="AP295" s="196"/>
      <c r="AQ295" s="196">
        <f t="shared" si="68"/>
        <v>0</v>
      </c>
      <c r="AS295" s="194"/>
      <c r="AT295" s="194"/>
      <c r="AU295" s="194"/>
      <c r="AV295" s="194"/>
      <c r="AW295" s="194"/>
      <c r="AX295" s="194"/>
      <c r="AY295" s="194"/>
      <c r="AZ295" s="194">
        <f t="shared" si="69"/>
        <v>0</v>
      </c>
    </row>
    <row r="296" spans="1:52" x14ac:dyDescent="0.2">
      <c r="A296" s="197">
        <v>4</v>
      </c>
      <c r="B296" s="141" t="s">
        <v>523</v>
      </c>
      <c r="C296" s="149" t="str">
        <f t="shared" si="60"/>
        <v>40</v>
      </c>
      <c r="D296" s="149" t="str">
        <f t="shared" si="61"/>
        <v>60</v>
      </c>
      <c r="E296" s="147" t="str">
        <f t="shared" si="62"/>
        <v>530</v>
      </c>
      <c r="F296" s="129" t="str">
        <f t="shared" si="63"/>
        <v>5000.07</v>
      </c>
      <c r="G296" s="141" t="s">
        <v>226</v>
      </c>
      <c r="H296" s="193">
        <f>IFERROR(VLOOKUP(B296,[5]rptBudgetaryBudgetCrossOrganiza!$A$2:$M$1097,4,FALSE),"0")</f>
        <v>0</v>
      </c>
      <c r="I296" s="193">
        <f>IFERROR(VLOOKUP(B296,[5]rptBudgetaryBudgetCrossOrganiza!$A$2:$M$1097,6,FALSE),"0")</f>
        <v>0</v>
      </c>
      <c r="J296" s="193"/>
      <c r="K296" s="193"/>
      <c r="L296" s="193"/>
      <c r="M296" s="193">
        <f>IFERROR(VLOOKUP(B296,[5]rptBudgetaryBudgetCrossOrganiza!$A$2:$M$1097,9,FALSE),"0")</f>
        <v>0</v>
      </c>
      <c r="N296" s="193">
        <v>0</v>
      </c>
      <c r="O296" s="193">
        <f t="shared" si="65"/>
        <v>0</v>
      </c>
      <c r="Q296" s="169">
        <v>0</v>
      </c>
      <c r="R296" s="169">
        <v>0</v>
      </c>
      <c r="S296" s="169"/>
      <c r="T296" s="169"/>
      <c r="U296" s="169"/>
      <c r="V296" s="169">
        <v>0</v>
      </c>
      <c r="W296" s="194">
        <v>0</v>
      </c>
      <c r="X296" s="194">
        <f t="shared" si="66"/>
        <v>0</v>
      </c>
      <c r="Z296" s="171">
        <v>0</v>
      </c>
      <c r="AA296" s="171">
        <v>0</v>
      </c>
      <c r="AB296" s="171"/>
      <c r="AC296" s="171"/>
      <c r="AD296" s="171"/>
      <c r="AE296" s="171">
        <v>0</v>
      </c>
      <c r="AF296" s="195">
        <v>0</v>
      </c>
      <c r="AG296" s="195">
        <f t="shared" si="67"/>
        <v>0</v>
      </c>
      <c r="AI296" s="173">
        <f>IFERROR(VLOOKUP(B296,[3]rptBudgetaryBudgetCrossOrganiza!$A$1:$K$607,4,FALSE),"0")</f>
        <v>0</v>
      </c>
      <c r="AJ296" s="173">
        <f>IFERROR(VLOOKUP(B296,[3]rptBudgetaryBudgetCrossOrganiza!$A$1:$K$607,6,FALSE),"0")</f>
        <v>0</v>
      </c>
      <c r="AK296" s="196">
        <f t="shared" si="64"/>
        <v>0</v>
      </c>
      <c r="AL296" s="196">
        <f>IFERROR(VLOOKUP(B296,[4]rptBudgetaryBudgetCrossOrganiza!$A$10385:$O$11376,13,FALSE),"0")</f>
        <v>0</v>
      </c>
      <c r="AM296" s="196"/>
      <c r="AN296" s="196"/>
      <c r="AO296" s="196"/>
      <c r="AP296" s="196"/>
      <c r="AQ296" s="196">
        <f t="shared" si="68"/>
        <v>0</v>
      </c>
      <c r="AS296" s="194"/>
      <c r="AT296" s="194"/>
      <c r="AU296" s="194"/>
      <c r="AV296" s="194"/>
      <c r="AW296" s="194"/>
      <c r="AX296" s="194"/>
      <c r="AY296" s="194"/>
      <c r="AZ296" s="194">
        <f t="shared" si="69"/>
        <v>0</v>
      </c>
    </row>
    <row r="297" spans="1:52" x14ac:dyDescent="0.2">
      <c r="A297" s="197">
        <v>4</v>
      </c>
      <c r="B297" s="141" t="s">
        <v>524</v>
      </c>
      <c r="C297" s="149" t="str">
        <f t="shared" si="60"/>
        <v>40</v>
      </c>
      <c r="D297" s="149" t="str">
        <f t="shared" si="61"/>
        <v>60</v>
      </c>
      <c r="E297" s="147" t="str">
        <f t="shared" si="62"/>
        <v>530</v>
      </c>
      <c r="F297" s="129" t="str">
        <f t="shared" si="63"/>
        <v>5000.08</v>
      </c>
      <c r="G297" s="141" t="s">
        <v>228</v>
      </c>
      <c r="H297" s="193">
        <f>IFERROR(VLOOKUP(B297,[5]rptBudgetaryBudgetCrossOrganiza!$A$2:$M$1097,4,FALSE),"0")</f>
        <v>2591</v>
      </c>
      <c r="I297" s="193">
        <f>IFERROR(VLOOKUP(B297,[5]rptBudgetaryBudgetCrossOrganiza!$A$2:$M$1097,6,FALSE),"0")</f>
        <v>2591</v>
      </c>
      <c r="J297" s="193"/>
      <c r="K297" s="193"/>
      <c r="L297" s="193"/>
      <c r="M297" s="193">
        <f>IFERROR(VLOOKUP(B297,[5]rptBudgetaryBudgetCrossOrganiza!$A$2:$M$1097,9,FALSE),"0")</f>
        <v>2369.5</v>
      </c>
      <c r="N297" s="193">
        <v>2369.5</v>
      </c>
      <c r="O297" s="193">
        <f t="shared" si="65"/>
        <v>-221.5</v>
      </c>
      <c r="Q297" s="169">
        <v>2125</v>
      </c>
      <c r="R297" s="169">
        <v>2125</v>
      </c>
      <c r="S297" s="169"/>
      <c r="T297" s="169"/>
      <c r="U297" s="169"/>
      <c r="V297" s="169">
        <v>2305.5</v>
      </c>
      <c r="W297" s="194">
        <v>2305.5</v>
      </c>
      <c r="X297" s="194">
        <f t="shared" si="66"/>
        <v>180.5</v>
      </c>
      <c r="Z297" s="171">
        <v>0</v>
      </c>
      <c r="AA297" s="171">
        <v>0</v>
      </c>
      <c r="AB297" s="171"/>
      <c r="AC297" s="171"/>
      <c r="AD297" s="171"/>
      <c r="AE297" s="171">
        <v>1700.71</v>
      </c>
      <c r="AF297" s="195">
        <v>1700.71</v>
      </c>
      <c r="AG297" s="195">
        <f t="shared" si="67"/>
        <v>1700.71</v>
      </c>
      <c r="AI297" s="173">
        <f>IFERROR(VLOOKUP(B297,[3]rptBudgetaryBudgetCrossOrganiza!$A$1:$K$607,4,FALSE),"0")</f>
        <v>0</v>
      </c>
      <c r="AJ297" s="173">
        <f>IFERROR(VLOOKUP(B297,[3]rptBudgetaryBudgetCrossOrganiza!$A$1:$K$607,6,FALSE),"0")</f>
        <v>0</v>
      </c>
      <c r="AK297" s="196">
        <f t="shared" si="64"/>
        <v>0</v>
      </c>
      <c r="AL297" s="196">
        <f>IFERROR(VLOOKUP(B297,[4]rptBudgetaryBudgetCrossOrganiza!$A$10385:$O$11376,13,FALSE),"0")</f>
        <v>0</v>
      </c>
      <c r="AM297" s="196"/>
      <c r="AN297" s="196"/>
      <c r="AO297" s="196"/>
      <c r="AP297" s="196"/>
      <c r="AQ297" s="196">
        <f t="shared" si="68"/>
        <v>0</v>
      </c>
      <c r="AS297" s="194"/>
      <c r="AT297" s="194"/>
      <c r="AU297" s="194"/>
      <c r="AV297" s="194"/>
      <c r="AW297" s="194"/>
      <c r="AX297" s="194"/>
      <c r="AY297" s="194"/>
      <c r="AZ297" s="194">
        <f t="shared" si="69"/>
        <v>0</v>
      </c>
    </row>
    <row r="298" spans="1:52" x14ac:dyDescent="0.2">
      <c r="A298" s="197">
        <v>4</v>
      </c>
      <c r="B298" s="141" t="s">
        <v>525</v>
      </c>
      <c r="C298" s="149" t="str">
        <f t="shared" si="60"/>
        <v>40</v>
      </c>
      <c r="D298" s="149" t="str">
        <f t="shared" si="61"/>
        <v>60</v>
      </c>
      <c r="E298" s="147" t="str">
        <f t="shared" si="62"/>
        <v>530</v>
      </c>
      <c r="F298" s="129" t="str">
        <f t="shared" si="63"/>
        <v>5000.09</v>
      </c>
      <c r="G298" s="141" t="s">
        <v>230</v>
      </c>
      <c r="H298" s="193">
        <f>IFERROR(VLOOKUP(B298,[5]rptBudgetaryBudgetCrossOrganiza!$A$2:$M$1097,4,FALSE),"0")</f>
        <v>0</v>
      </c>
      <c r="I298" s="193">
        <f>IFERROR(VLOOKUP(B298,[5]rptBudgetaryBudgetCrossOrganiza!$A$2:$M$1097,6,FALSE),"0")</f>
        <v>0</v>
      </c>
      <c r="J298" s="193"/>
      <c r="K298" s="193"/>
      <c r="L298" s="193"/>
      <c r="M298" s="193">
        <f>IFERROR(VLOOKUP(B298,[5]rptBudgetaryBudgetCrossOrganiza!$A$2:$M$1097,9,FALSE),"0")</f>
        <v>0</v>
      </c>
      <c r="N298" s="193">
        <v>0</v>
      </c>
      <c r="O298" s="193">
        <f t="shared" si="65"/>
        <v>0</v>
      </c>
      <c r="Q298" s="169">
        <v>0</v>
      </c>
      <c r="R298" s="169">
        <v>0</v>
      </c>
      <c r="S298" s="169"/>
      <c r="T298" s="169"/>
      <c r="U298" s="169"/>
      <c r="V298" s="169">
        <v>0</v>
      </c>
      <c r="W298" s="194">
        <v>0</v>
      </c>
      <c r="X298" s="194">
        <f t="shared" si="66"/>
        <v>0</v>
      </c>
      <c r="Z298" s="171">
        <v>0</v>
      </c>
      <c r="AA298" s="171">
        <v>0</v>
      </c>
      <c r="AB298" s="171"/>
      <c r="AC298" s="171"/>
      <c r="AD298" s="171"/>
      <c r="AE298" s="171">
        <v>0</v>
      </c>
      <c r="AF298" s="195">
        <v>0</v>
      </c>
      <c r="AG298" s="195">
        <f t="shared" si="67"/>
        <v>0</v>
      </c>
      <c r="AI298" s="173">
        <f>IFERROR(VLOOKUP(B298,[3]rptBudgetaryBudgetCrossOrganiza!$A$1:$K$607,4,FALSE),"0")</f>
        <v>0</v>
      </c>
      <c r="AJ298" s="173">
        <f>IFERROR(VLOOKUP(B298,[3]rptBudgetaryBudgetCrossOrganiza!$A$1:$K$607,6,FALSE),"0")</f>
        <v>0</v>
      </c>
      <c r="AK298" s="196">
        <f t="shared" si="64"/>
        <v>0</v>
      </c>
      <c r="AL298" s="196">
        <f>IFERROR(VLOOKUP(B298,[4]rptBudgetaryBudgetCrossOrganiza!$A$10385:$O$11376,13,FALSE),"0")</f>
        <v>0</v>
      </c>
      <c r="AM298" s="196"/>
      <c r="AN298" s="196"/>
      <c r="AO298" s="196"/>
      <c r="AP298" s="196"/>
      <c r="AQ298" s="196">
        <f t="shared" si="68"/>
        <v>0</v>
      </c>
      <c r="AS298" s="194"/>
      <c r="AT298" s="194"/>
      <c r="AU298" s="194"/>
      <c r="AV298" s="194"/>
      <c r="AW298" s="194"/>
      <c r="AX298" s="194"/>
      <c r="AY298" s="194"/>
      <c r="AZ298" s="194">
        <f t="shared" si="69"/>
        <v>0</v>
      </c>
    </row>
    <row r="299" spans="1:52" x14ac:dyDescent="0.2">
      <c r="A299" s="197">
        <v>4</v>
      </c>
      <c r="B299" s="141" t="s">
        <v>526</v>
      </c>
      <c r="C299" s="149" t="str">
        <f t="shared" si="60"/>
        <v>40</v>
      </c>
      <c r="D299" s="149" t="str">
        <f t="shared" si="61"/>
        <v>60</v>
      </c>
      <c r="E299" s="147" t="str">
        <f t="shared" si="62"/>
        <v>530</v>
      </c>
      <c r="F299" s="129" t="str">
        <f t="shared" si="63"/>
        <v>5000.10</v>
      </c>
      <c r="G299" s="141" t="s">
        <v>232</v>
      </c>
      <c r="H299" s="193">
        <f>IFERROR(VLOOKUP(B299,[5]rptBudgetaryBudgetCrossOrganiza!$A$2:$M$1097,4,FALSE),"0")</f>
        <v>0</v>
      </c>
      <c r="I299" s="193">
        <f>IFERROR(VLOOKUP(B299,[5]rptBudgetaryBudgetCrossOrganiza!$A$2:$M$1097,6,FALSE),"0")</f>
        <v>0</v>
      </c>
      <c r="J299" s="193"/>
      <c r="K299" s="193"/>
      <c r="L299" s="193"/>
      <c r="M299" s="193">
        <f>IFERROR(VLOOKUP(B299,[5]rptBudgetaryBudgetCrossOrganiza!$A$2:$M$1097,9,FALSE),"0")</f>
        <v>0</v>
      </c>
      <c r="N299" s="193">
        <v>0</v>
      </c>
      <c r="O299" s="193">
        <f t="shared" si="65"/>
        <v>0</v>
      </c>
      <c r="Q299" s="169">
        <v>0</v>
      </c>
      <c r="R299" s="169">
        <v>0</v>
      </c>
      <c r="S299" s="169"/>
      <c r="T299" s="169"/>
      <c r="U299" s="169"/>
      <c r="V299" s="169">
        <v>0</v>
      </c>
      <c r="W299" s="194">
        <v>0</v>
      </c>
      <c r="X299" s="194">
        <f t="shared" si="66"/>
        <v>0</v>
      </c>
      <c r="Z299" s="171">
        <v>0</v>
      </c>
      <c r="AA299" s="171">
        <v>0</v>
      </c>
      <c r="AB299" s="171"/>
      <c r="AC299" s="171"/>
      <c r="AD299" s="171"/>
      <c r="AE299" s="171">
        <v>0</v>
      </c>
      <c r="AF299" s="195">
        <v>0</v>
      </c>
      <c r="AG299" s="195">
        <f t="shared" si="67"/>
        <v>0</v>
      </c>
      <c r="AI299" s="173">
        <f>IFERROR(VLOOKUP(B299,[3]rptBudgetaryBudgetCrossOrganiza!$A$1:$K$607,4,FALSE),"0")</f>
        <v>0</v>
      </c>
      <c r="AJ299" s="173">
        <f>IFERROR(VLOOKUP(B299,[3]rptBudgetaryBudgetCrossOrganiza!$A$1:$K$607,6,FALSE),"0")</f>
        <v>0</v>
      </c>
      <c r="AK299" s="196">
        <f t="shared" si="64"/>
        <v>0</v>
      </c>
      <c r="AL299" s="196">
        <f>IFERROR(VLOOKUP(B299,[4]rptBudgetaryBudgetCrossOrganiza!$A$10385:$O$11376,13,FALSE),"0")</f>
        <v>0</v>
      </c>
      <c r="AM299" s="196"/>
      <c r="AN299" s="196"/>
      <c r="AO299" s="196"/>
      <c r="AP299" s="196"/>
      <c r="AQ299" s="196">
        <f t="shared" si="68"/>
        <v>0</v>
      </c>
      <c r="AS299" s="194"/>
      <c r="AT299" s="194"/>
      <c r="AU299" s="194"/>
      <c r="AV299" s="194"/>
      <c r="AW299" s="194"/>
      <c r="AX299" s="194"/>
      <c r="AY299" s="194"/>
      <c r="AZ299" s="194">
        <f t="shared" si="69"/>
        <v>0</v>
      </c>
    </row>
    <row r="300" spans="1:52" x14ac:dyDescent="0.2">
      <c r="A300" s="197">
        <v>4</v>
      </c>
      <c r="B300" s="141" t="s">
        <v>527</v>
      </c>
      <c r="C300" s="149" t="str">
        <f t="shared" si="60"/>
        <v>40</v>
      </c>
      <c r="D300" s="149" t="str">
        <f t="shared" si="61"/>
        <v>60</v>
      </c>
      <c r="E300" s="147" t="str">
        <f t="shared" si="62"/>
        <v>530</v>
      </c>
      <c r="F300" s="129" t="str">
        <f t="shared" si="63"/>
        <v>5000.11</v>
      </c>
      <c r="G300" s="141" t="s">
        <v>234</v>
      </c>
      <c r="H300" s="193">
        <f>IFERROR(VLOOKUP(B300,[5]rptBudgetaryBudgetCrossOrganiza!$A$2:$M$1097,4,FALSE),"0")</f>
        <v>0</v>
      </c>
      <c r="I300" s="193">
        <f>IFERROR(VLOOKUP(B300,[5]rptBudgetaryBudgetCrossOrganiza!$A$2:$M$1097,6,FALSE),"0")</f>
        <v>0</v>
      </c>
      <c r="J300" s="193"/>
      <c r="K300" s="193"/>
      <c r="L300" s="193"/>
      <c r="M300" s="193">
        <f>IFERROR(VLOOKUP(B300,[5]rptBudgetaryBudgetCrossOrganiza!$A$2:$M$1097,9,FALSE),"0")</f>
        <v>0</v>
      </c>
      <c r="N300" s="193">
        <v>0</v>
      </c>
      <c r="O300" s="193">
        <f t="shared" si="65"/>
        <v>0</v>
      </c>
      <c r="Q300" s="169">
        <v>0</v>
      </c>
      <c r="R300" s="169">
        <v>0</v>
      </c>
      <c r="S300" s="169"/>
      <c r="T300" s="169"/>
      <c r="U300" s="169"/>
      <c r="V300" s="169">
        <v>0</v>
      </c>
      <c r="W300" s="194">
        <v>0</v>
      </c>
      <c r="X300" s="194">
        <f t="shared" si="66"/>
        <v>0</v>
      </c>
      <c r="Z300" s="171">
        <v>0</v>
      </c>
      <c r="AA300" s="171">
        <v>0</v>
      </c>
      <c r="AB300" s="171"/>
      <c r="AC300" s="171"/>
      <c r="AD300" s="171"/>
      <c r="AE300" s="171">
        <v>0</v>
      </c>
      <c r="AF300" s="195">
        <v>0</v>
      </c>
      <c r="AG300" s="195">
        <f t="shared" si="67"/>
        <v>0</v>
      </c>
      <c r="AI300" s="173">
        <f>IFERROR(VLOOKUP(B300,[3]rptBudgetaryBudgetCrossOrganiza!$A$1:$K$607,4,FALSE),"0")</f>
        <v>0</v>
      </c>
      <c r="AJ300" s="173">
        <f>IFERROR(VLOOKUP(B300,[3]rptBudgetaryBudgetCrossOrganiza!$A$1:$K$607,6,FALSE),"0")</f>
        <v>0</v>
      </c>
      <c r="AK300" s="196">
        <f t="shared" si="64"/>
        <v>0</v>
      </c>
      <c r="AL300" s="196">
        <f>IFERROR(VLOOKUP(B300,[4]rptBudgetaryBudgetCrossOrganiza!$A$10385:$O$11376,13,FALSE),"0")</f>
        <v>0</v>
      </c>
      <c r="AM300" s="196"/>
      <c r="AN300" s="196"/>
      <c r="AO300" s="196"/>
      <c r="AP300" s="196"/>
      <c r="AQ300" s="196">
        <f t="shared" si="68"/>
        <v>0</v>
      </c>
      <c r="AS300" s="194"/>
      <c r="AT300" s="194"/>
      <c r="AU300" s="194"/>
      <c r="AV300" s="194"/>
      <c r="AW300" s="194"/>
      <c r="AX300" s="194"/>
      <c r="AY300" s="194"/>
      <c r="AZ300" s="194">
        <f t="shared" si="69"/>
        <v>0</v>
      </c>
    </row>
    <row r="301" spans="1:52" x14ac:dyDescent="0.2">
      <c r="A301" s="197">
        <v>4</v>
      </c>
      <c r="B301" s="141" t="s">
        <v>528</v>
      </c>
      <c r="C301" s="149" t="str">
        <f t="shared" si="60"/>
        <v>40</v>
      </c>
      <c r="D301" s="149" t="str">
        <f t="shared" si="61"/>
        <v>60</v>
      </c>
      <c r="E301" s="147" t="str">
        <f t="shared" si="62"/>
        <v>530</v>
      </c>
      <c r="F301" s="129" t="str">
        <f t="shared" si="63"/>
        <v>5000.12</v>
      </c>
      <c r="G301" s="141" t="s">
        <v>236</v>
      </c>
      <c r="H301" s="193">
        <f>IFERROR(VLOOKUP(B301,[5]rptBudgetaryBudgetCrossOrganiza!$A$2:$M$1097,4,FALSE),"0")</f>
        <v>0</v>
      </c>
      <c r="I301" s="193">
        <f>IFERROR(VLOOKUP(B301,[5]rptBudgetaryBudgetCrossOrganiza!$A$2:$M$1097,6,FALSE),"0")</f>
        <v>0</v>
      </c>
      <c r="J301" s="193"/>
      <c r="K301" s="193"/>
      <c r="L301" s="193"/>
      <c r="M301" s="193">
        <f>IFERROR(VLOOKUP(B301,[5]rptBudgetaryBudgetCrossOrganiza!$A$2:$M$1097,9,FALSE),"0")</f>
        <v>0</v>
      </c>
      <c r="N301" s="193">
        <v>0</v>
      </c>
      <c r="O301" s="193">
        <f t="shared" si="65"/>
        <v>0</v>
      </c>
      <c r="Q301" s="169">
        <v>0</v>
      </c>
      <c r="R301" s="169">
        <v>0</v>
      </c>
      <c r="S301" s="169"/>
      <c r="T301" s="169"/>
      <c r="U301" s="169"/>
      <c r="V301" s="169">
        <v>0</v>
      </c>
      <c r="W301" s="194">
        <v>0</v>
      </c>
      <c r="X301" s="194">
        <f t="shared" si="66"/>
        <v>0</v>
      </c>
      <c r="Z301" s="171">
        <v>0</v>
      </c>
      <c r="AA301" s="171">
        <v>0</v>
      </c>
      <c r="AB301" s="171"/>
      <c r="AC301" s="171"/>
      <c r="AD301" s="171"/>
      <c r="AE301" s="171">
        <v>0</v>
      </c>
      <c r="AF301" s="195">
        <v>0</v>
      </c>
      <c r="AG301" s="195">
        <f t="shared" si="67"/>
        <v>0</v>
      </c>
      <c r="AI301" s="173">
        <f>IFERROR(VLOOKUP(B301,[3]rptBudgetaryBudgetCrossOrganiza!$A$1:$K$607,4,FALSE),"0")</f>
        <v>0</v>
      </c>
      <c r="AJ301" s="173">
        <f>IFERROR(VLOOKUP(B301,[3]rptBudgetaryBudgetCrossOrganiza!$A$1:$K$607,6,FALSE),"0")</f>
        <v>0</v>
      </c>
      <c r="AK301" s="196">
        <f t="shared" si="64"/>
        <v>0</v>
      </c>
      <c r="AL301" s="196">
        <f>IFERROR(VLOOKUP(B301,[4]rptBudgetaryBudgetCrossOrganiza!$A$10385:$O$11376,13,FALSE),"0")</f>
        <v>0</v>
      </c>
      <c r="AM301" s="196"/>
      <c r="AN301" s="196"/>
      <c r="AO301" s="196"/>
      <c r="AP301" s="196"/>
      <c r="AQ301" s="196">
        <f t="shared" si="68"/>
        <v>0</v>
      </c>
      <c r="AS301" s="194"/>
      <c r="AT301" s="194"/>
      <c r="AU301" s="194"/>
      <c r="AV301" s="194"/>
      <c r="AW301" s="194"/>
      <c r="AX301" s="194"/>
      <c r="AY301" s="194"/>
      <c r="AZ301" s="194">
        <f t="shared" si="69"/>
        <v>0</v>
      </c>
    </row>
    <row r="302" spans="1:52" x14ac:dyDescent="0.2">
      <c r="A302" s="197">
        <v>4</v>
      </c>
      <c r="B302" s="141" t="s">
        <v>529</v>
      </c>
      <c r="C302" s="149" t="str">
        <f t="shared" si="60"/>
        <v>40</v>
      </c>
      <c r="D302" s="149" t="str">
        <f t="shared" si="61"/>
        <v>60</v>
      </c>
      <c r="E302" s="147" t="str">
        <f t="shared" si="62"/>
        <v>530</v>
      </c>
      <c r="F302" s="129" t="str">
        <f t="shared" si="63"/>
        <v>5100.00</v>
      </c>
      <c r="G302" s="141" t="s">
        <v>240</v>
      </c>
      <c r="H302" s="193">
        <f>IFERROR(VLOOKUP(B302,[5]rptBudgetaryBudgetCrossOrganiza!$A$2:$M$1097,4,FALSE),"0")</f>
        <v>44598</v>
      </c>
      <c r="I302" s="193">
        <f>IFERROR(VLOOKUP(B302,[5]rptBudgetaryBudgetCrossOrganiza!$A$2:$M$1097,6,FALSE),"0")</f>
        <v>44598</v>
      </c>
      <c r="J302" s="193"/>
      <c r="K302" s="193"/>
      <c r="L302" s="193"/>
      <c r="M302" s="193">
        <f>IFERROR(VLOOKUP(B302,[5]rptBudgetaryBudgetCrossOrganiza!$A$2:$M$1097,9,FALSE),"0")</f>
        <v>42323.85</v>
      </c>
      <c r="N302" s="193">
        <v>42323.85</v>
      </c>
      <c r="O302" s="193">
        <f t="shared" si="65"/>
        <v>-2274.1500000000015</v>
      </c>
      <c r="Q302" s="169">
        <v>60410</v>
      </c>
      <c r="R302" s="169">
        <v>60410</v>
      </c>
      <c r="S302" s="169"/>
      <c r="T302" s="169"/>
      <c r="U302" s="169"/>
      <c r="V302" s="169">
        <v>48828.25</v>
      </c>
      <c r="W302" s="194">
        <v>48828.25</v>
      </c>
      <c r="X302" s="194">
        <f t="shared" si="66"/>
        <v>-11581.75</v>
      </c>
      <c r="Z302" s="171">
        <v>0</v>
      </c>
      <c r="AA302" s="171">
        <v>0</v>
      </c>
      <c r="AB302" s="171"/>
      <c r="AC302" s="171"/>
      <c r="AD302" s="171"/>
      <c r="AE302" s="171">
        <v>52074.91</v>
      </c>
      <c r="AF302" s="195">
        <v>52074.91</v>
      </c>
      <c r="AG302" s="195">
        <f t="shared" si="67"/>
        <v>52074.91</v>
      </c>
      <c r="AI302" s="173">
        <f>IFERROR(VLOOKUP(B302,[3]rptBudgetaryBudgetCrossOrganiza!$A$1:$K$607,4,FALSE),"0")</f>
        <v>0</v>
      </c>
      <c r="AJ302" s="173">
        <f>IFERROR(VLOOKUP(B302,[3]rptBudgetaryBudgetCrossOrganiza!$A$1:$K$607,6,FALSE),"0")</f>
        <v>0</v>
      </c>
      <c r="AK302" s="196">
        <f t="shared" si="64"/>
        <v>0</v>
      </c>
      <c r="AL302" s="196">
        <f>IFERROR(VLOOKUP(B302,[4]rptBudgetaryBudgetCrossOrganiza!$A$10385:$O$11376,13,FALSE),"0")</f>
        <v>15124.43</v>
      </c>
      <c r="AM302" s="196"/>
      <c r="AN302" s="196"/>
      <c r="AO302" s="196"/>
      <c r="AP302" s="196"/>
      <c r="AQ302" s="196">
        <f t="shared" si="68"/>
        <v>0</v>
      </c>
      <c r="AS302" s="194"/>
      <c r="AT302" s="194"/>
      <c r="AU302" s="194"/>
      <c r="AV302" s="194"/>
      <c r="AW302" s="194"/>
      <c r="AX302" s="194"/>
      <c r="AY302" s="194"/>
      <c r="AZ302" s="194">
        <f t="shared" si="69"/>
        <v>0</v>
      </c>
    </row>
    <row r="303" spans="1:52" x14ac:dyDescent="0.2">
      <c r="A303" s="197">
        <v>4</v>
      </c>
      <c r="B303" s="141" t="s">
        <v>530</v>
      </c>
      <c r="C303" s="149" t="str">
        <f t="shared" si="60"/>
        <v>40</v>
      </c>
      <c r="D303" s="149" t="str">
        <f t="shared" si="61"/>
        <v>60</v>
      </c>
      <c r="E303" s="147" t="str">
        <f t="shared" si="62"/>
        <v>530</v>
      </c>
      <c r="F303" s="129" t="str">
        <f t="shared" si="63"/>
        <v>5100.01</v>
      </c>
      <c r="G303" s="141" t="s">
        <v>242</v>
      </c>
      <c r="H303" s="193">
        <f>IFERROR(VLOOKUP(B303,[5]rptBudgetaryBudgetCrossOrganiza!$A$2:$M$1097,4,FALSE),"0")</f>
        <v>32787</v>
      </c>
      <c r="I303" s="193">
        <f>IFERROR(VLOOKUP(B303,[5]rptBudgetaryBudgetCrossOrganiza!$A$2:$M$1097,6,FALSE),"0")</f>
        <v>32787</v>
      </c>
      <c r="J303" s="193"/>
      <c r="K303" s="193"/>
      <c r="L303" s="193"/>
      <c r="M303" s="193">
        <f>IFERROR(VLOOKUP(B303,[5]rptBudgetaryBudgetCrossOrganiza!$A$2:$M$1097,9,FALSE),"0")</f>
        <v>30756.58</v>
      </c>
      <c r="N303" s="193">
        <v>30756.58</v>
      </c>
      <c r="O303" s="193">
        <f t="shared" si="65"/>
        <v>-2030.4199999999983</v>
      </c>
      <c r="Q303" s="169">
        <v>34710</v>
      </c>
      <c r="R303" s="169">
        <v>34710</v>
      </c>
      <c r="S303" s="169"/>
      <c r="T303" s="169"/>
      <c r="U303" s="169"/>
      <c r="V303" s="169">
        <v>27317.39</v>
      </c>
      <c r="W303" s="194">
        <v>27317.39</v>
      </c>
      <c r="X303" s="194"/>
      <c r="Z303" s="171">
        <v>0</v>
      </c>
      <c r="AA303" s="171">
        <v>0</v>
      </c>
      <c r="AB303" s="171"/>
      <c r="AC303" s="171"/>
      <c r="AD303" s="171"/>
      <c r="AE303" s="171">
        <v>24723.58</v>
      </c>
      <c r="AF303" s="195">
        <v>24723.58</v>
      </c>
      <c r="AG303" s="195">
        <f t="shared" si="67"/>
        <v>24723.58</v>
      </c>
      <c r="AI303" s="173">
        <f>IFERROR(VLOOKUP(B303,[3]rptBudgetaryBudgetCrossOrganiza!$A$1:$K$607,4,FALSE),"0")</f>
        <v>0</v>
      </c>
      <c r="AJ303" s="173">
        <f>IFERROR(VLOOKUP(B303,[3]rptBudgetaryBudgetCrossOrganiza!$A$1:$K$607,6,FALSE),"0")</f>
        <v>0</v>
      </c>
      <c r="AK303" s="196">
        <f t="shared" si="64"/>
        <v>0</v>
      </c>
      <c r="AL303" s="196">
        <f>IFERROR(VLOOKUP(B303,[4]rptBudgetaryBudgetCrossOrganiza!$A$10385:$O$11376,13,FALSE),"0")</f>
        <v>7306.09</v>
      </c>
      <c r="AM303" s="196"/>
      <c r="AN303" s="196"/>
      <c r="AO303" s="196"/>
      <c r="AP303" s="196"/>
      <c r="AQ303" s="196">
        <f t="shared" si="68"/>
        <v>0</v>
      </c>
      <c r="AS303" s="194"/>
      <c r="AT303" s="194"/>
      <c r="AU303" s="194"/>
      <c r="AV303" s="194"/>
      <c r="AW303" s="194"/>
      <c r="AX303" s="194"/>
      <c r="AY303" s="194"/>
      <c r="AZ303" s="194"/>
    </row>
    <row r="304" spans="1:52" x14ac:dyDescent="0.2">
      <c r="A304" s="197">
        <v>4</v>
      </c>
      <c r="B304" s="141" t="s">
        <v>531</v>
      </c>
      <c r="C304" s="149" t="str">
        <f t="shared" si="60"/>
        <v>40</v>
      </c>
      <c r="D304" s="149" t="str">
        <f t="shared" si="61"/>
        <v>60</v>
      </c>
      <c r="E304" s="147" t="str">
        <f t="shared" si="62"/>
        <v>530</v>
      </c>
      <c r="F304" s="129" t="str">
        <f t="shared" si="63"/>
        <v>5100.02</v>
      </c>
      <c r="G304" s="141" t="s">
        <v>244</v>
      </c>
      <c r="H304" s="193">
        <f>IFERROR(VLOOKUP(B304,[5]rptBudgetaryBudgetCrossOrganiza!$A$2:$M$1097,4,FALSE),"0")</f>
        <v>78841</v>
      </c>
      <c r="I304" s="193">
        <f>IFERROR(VLOOKUP(B304,[5]rptBudgetaryBudgetCrossOrganiza!$A$2:$M$1097,6,FALSE),"0")</f>
        <v>78841</v>
      </c>
      <c r="J304" s="193"/>
      <c r="K304" s="193"/>
      <c r="L304" s="193"/>
      <c r="M304" s="193">
        <f>IFERROR(VLOOKUP(B304,[5]rptBudgetaryBudgetCrossOrganiza!$A$2:$M$1097,9,FALSE),"0")</f>
        <v>82132.36</v>
      </c>
      <c r="N304" s="193">
        <v>82132.36</v>
      </c>
      <c r="O304" s="193">
        <f t="shared" si="65"/>
        <v>3291.3600000000006</v>
      </c>
      <c r="Q304" s="169">
        <v>100490</v>
      </c>
      <c r="R304" s="169">
        <v>100490</v>
      </c>
      <c r="S304" s="169"/>
      <c r="T304" s="169"/>
      <c r="U304" s="169"/>
      <c r="V304" s="169">
        <v>83456.14</v>
      </c>
      <c r="W304" s="194">
        <v>83456.14</v>
      </c>
      <c r="X304" s="194"/>
      <c r="Z304" s="171">
        <v>0</v>
      </c>
      <c r="AA304" s="171">
        <v>0</v>
      </c>
      <c r="AB304" s="171"/>
      <c r="AC304" s="171"/>
      <c r="AD304" s="171"/>
      <c r="AE304" s="171">
        <v>79646.61</v>
      </c>
      <c r="AF304" s="195">
        <v>79646.61</v>
      </c>
      <c r="AG304" s="195">
        <f t="shared" si="67"/>
        <v>79646.61</v>
      </c>
      <c r="AI304" s="173">
        <f>IFERROR(VLOOKUP(B304,[3]rptBudgetaryBudgetCrossOrganiza!$A$1:$K$607,4,FALSE),"0")</f>
        <v>0</v>
      </c>
      <c r="AJ304" s="173">
        <f>IFERROR(VLOOKUP(B304,[3]rptBudgetaryBudgetCrossOrganiza!$A$1:$K$607,6,FALSE),"0")</f>
        <v>0</v>
      </c>
      <c r="AK304" s="196">
        <f t="shared" si="64"/>
        <v>0</v>
      </c>
      <c r="AL304" s="196">
        <f>IFERROR(VLOOKUP(B304,[4]rptBudgetaryBudgetCrossOrganiza!$A$10385:$O$11376,13,FALSE),"0")</f>
        <v>20289.419999999998</v>
      </c>
      <c r="AM304" s="196"/>
      <c r="AN304" s="196"/>
      <c r="AO304" s="196"/>
      <c r="AP304" s="196"/>
      <c r="AQ304" s="196">
        <f t="shared" si="68"/>
        <v>0</v>
      </c>
      <c r="AS304" s="194"/>
      <c r="AT304" s="194"/>
      <c r="AU304" s="194"/>
      <c r="AV304" s="194"/>
      <c r="AW304" s="194"/>
      <c r="AX304" s="194"/>
      <c r="AY304" s="194"/>
      <c r="AZ304" s="194"/>
    </row>
    <row r="305" spans="1:52" x14ac:dyDescent="0.2">
      <c r="A305" s="197">
        <v>4</v>
      </c>
      <c r="B305" s="141" t="s">
        <v>532</v>
      </c>
      <c r="C305" s="149" t="str">
        <f t="shared" si="60"/>
        <v>40</v>
      </c>
      <c r="D305" s="149" t="str">
        <f t="shared" si="61"/>
        <v>60</v>
      </c>
      <c r="E305" s="147" t="str">
        <f t="shared" si="62"/>
        <v>530</v>
      </c>
      <c r="F305" s="129" t="str">
        <f t="shared" si="63"/>
        <v>5100.03</v>
      </c>
      <c r="G305" s="141" t="s">
        <v>246</v>
      </c>
      <c r="H305" s="193">
        <f>IFERROR(VLOOKUP(B305,[5]rptBudgetaryBudgetCrossOrganiza!$A$2:$M$1097,4,FALSE),"0")</f>
        <v>6205</v>
      </c>
      <c r="I305" s="193">
        <f>IFERROR(VLOOKUP(B305,[5]rptBudgetaryBudgetCrossOrganiza!$A$2:$M$1097,6,FALSE),"0")</f>
        <v>6205</v>
      </c>
      <c r="J305" s="193"/>
      <c r="K305" s="193"/>
      <c r="L305" s="193"/>
      <c r="M305" s="193">
        <f>IFERROR(VLOOKUP(B305,[5]rptBudgetaryBudgetCrossOrganiza!$A$2:$M$1097,9,FALSE),"0")</f>
        <v>5876.79</v>
      </c>
      <c r="N305" s="193">
        <v>5876.79</v>
      </c>
      <c r="O305" s="193"/>
      <c r="Q305" s="169">
        <v>7150</v>
      </c>
      <c r="R305" s="169">
        <v>7150</v>
      </c>
      <c r="S305" s="169"/>
      <c r="T305" s="169"/>
      <c r="U305" s="169"/>
      <c r="V305" s="169">
        <v>5842.22</v>
      </c>
      <c r="W305" s="194">
        <v>5842.22</v>
      </c>
      <c r="X305" s="194"/>
      <c r="Z305" s="171">
        <v>0</v>
      </c>
      <c r="AA305" s="171">
        <v>0</v>
      </c>
      <c r="AB305" s="171"/>
      <c r="AC305" s="171"/>
      <c r="AD305" s="171"/>
      <c r="AE305" s="171">
        <v>5410.22</v>
      </c>
      <c r="AF305" s="195">
        <v>5410.22</v>
      </c>
      <c r="AG305" s="195"/>
      <c r="AI305" s="173">
        <f>IFERROR(VLOOKUP(B305,[3]rptBudgetaryBudgetCrossOrganiza!$A$1:$K$607,4,FALSE),"0")</f>
        <v>0</v>
      </c>
      <c r="AJ305" s="173">
        <f>IFERROR(VLOOKUP(B305,[3]rptBudgetaryBudgetCrossOrganiza!$A$1:$K$607,6,FALSE),"0")</f>
        <v>0</v>
      </c>
      <c r="AK305" s="196">
        <f t="shared" si="64"/>
        <v>0</v>
      </c>
      <c r="AL305" s="196">
        <f>IFERROR(VLOOKUP(B305,[4]rptBudgetaryBudgetCrossOrganiza!$A$10385:$O$11376,13,FALSE),"0")</f>
        <v>1428.42</v>
      </c>
      <c r="AM305" s="196"/>
      <c r="AN305" s="196"/>
      <c r="AO305" s="196"/>
      <c r="AP305" s="196"/>
      <c r="AQ305" s="196"/>
      <c r="AS305" s="194"/>
      <c r="AT305" s="194"/>
      <c r="AU305" s="194"/>
      <c r="AV305" s="194"/>
      <c r="AW305" s="194"/>
      <c r="AX305" s="194"/>
      <c r="AY305" s="194"/>
      <c r="AZ305" s="194"/>
    </row>
    <row r="306" spans="1:52" x14ac:dyDescent="0.2">
      <c r="A306" s="197">
        <v>4</v>
      </c>
      <c r="B306" s="141" t="s">
        <v>533</v>
      </c>
      <c r="C306" s="149" t="str">
        <f t="shared" si="60"/>
        <v>40</v>
      </c>
      <c r="D306" s="149" t="str">
        <f t="shared" si="61"/>
        <v>60</v>
      </c>
      <c r="E306" s="147" t="str">
        <f t="shared" si="62"/>
        <v>530</v>
      </c>
      <c r="F306" s="129" t="str">
        <f t="shared" si="63"/>
        <v>5100.04</v>
      </c>
      <c r="G306" s="141" t="s">
        <v>248</v>
      </c>
      <c r="H306" s="193">
        <f>IFERROR(VLOOKUP(B306,[5]rptBudgetaryBudgetCrossOrganiza!$A$2:$M$1097,4,FALSE),"0")</f>
        <v>935</v>
      </c>
      <c r="I306" s="193">
        <f>IFERROR(VLOOKUP(B306,[5]rptBudgetaryBudgetCrossOrganiza!$A$2:$M$1097,6,FALSE),"0")</f>
        <v>935</v>
      </c>
      <c r="J306" s="193"/>
      <c r="K306" s="193"/>
      <c r="L306" s="193"/>
      <c r="M306" s="193">
        <f>IFERROR(VLOOKUP(B306,[5]rptBudgetaryBudgetCrossOrganiza!$A$2:$M$1097,9,FALSE),"0")</f>
        <v>915.25</v>
      </c>
      <c r="N306" s="193">
        <v>915.25</v>
      </c>
      <c r="O306" s="193"/>
      <c r="Q306" s="169">
        <v>1120</v>
      </c>
      <c r="R306" s="169">
        <v>1120</v>
      </c>
      <c r="S306" s="169"/>
      <c r="T306" s="169"/>
      <c r="U306" s="169"/>
      <c r="V306" s="169">
        <v>932.64</v>
      </c>
      <c r="W306" s="194">
        <v>932.64</v>
      </c>
      <c r="X306" s="194"/>
      <c r="Z306" s="171">
        <v>0</v>
      </c>
      <c r="AA306" s="171">
        <v>0</v>
      </c>
      <c r="AB306" s="171"/>
      <c r="AC306" s="171"/>
      <c r="AD306" s="171"/>
      <c r="AE306" s="171">
        <v>873.61</v>
      </c>
      <c r="AF306" s="195">
        <v>873.61</v>
      </c>
      <c r="AG306" s="195"/>
      <c r="AI306" s="173">
        <f>IFERROR(VLOOKUP(B306,[3]rptBudgetaryBudgetCrossOrganiza!$A$1:$K$607,4,FALSE),"0")</f>
        <v>0</v>
      </c>
      <c r="AJ306" s="173">
        <f>IFERROR(VLOOKUP(B306,[3]rptBudgetaryBudgetCrossOrganiza!$A$1:$K$607,6,FALSE),"0")</f>
        <v>0</v>
      </c>
      <c r="AK306" s="196">
        <f t="shared" si="64"/>
        <v>0</v>
      </c>
      <c r="AL306" s="196">
        <f>IFERROR(VLOOKUP(B306,[4]rptBudgetaryBudgetCrossOrganiza!$A$10385:$O$11376,13,FALSE),"0")</f>
        <v>233.16</v>
      </c>
      <c r="AM306" s="196"/>
      <c r="AN306" s="196"/>
      <c r="AO306" s="196"/>
      <c r="AP306" s="196"/>
      <c r="AQ306" s="196"/>
      <c r="AS306" s="194"/>
      <c r="AT306" s="194"/>
      <c r="AU306" s="194"/>
      <c r="AV306" s="194"/>
      <c r="AW306" s="194"/>
      <c r="AX306" s="194"/>
      <c r="AY306" s="194"/>
      <c r="AZ306" s="194"/>
    </row>
    <row r="307" spans="1:52" x14ac:dyDescent="0.2">
      <c r="A307" s="197">
        <v>4</v>
      </c>
      <c r="B307" s="141" t="s">
        <v>534</v>
      </c>
      <c r="C307" s="149" t="str">
        <f t="shared" si="60"/>
        <v>40</v>
      </c>
      <c r="D307" s="149" t="str">
        <f t="shared" si="61"/>
        <v>60</v>
      </c>
      <c r="E307" s="147" t="str">
        <f t="shared" si="62"/>
        <v>530</v>
      </c>
      <c r="F307" s="129" t="str">
        <f t="shared" si="63"/>
        <v>5100.05</v>
      </c>
      <c r="G307" s="141" t="s">
        <v>250</v>
      </c>
      <c r="H307" s="193">
        <f>IFERROR(VLOOKUP(B307,[5]rptBudgetaryBudgetCrossOrganiza!$A$2:$M$1097,4,FALSE),"0")</f>
        <v>215</v>
      </c>
      <c r="I307" s="193">
        <f>IFERROR(VLOOKUP(B307,[5]rptBudgetaryBudgetCrossOrganiza!$A$2:$M$1097,6,FALSE),"0")</f>
        <v>215</v>
      </c>
      <c r="J307" s="193"/>
      <c r="K307" s="193"/>
      <c r="L307" s="193"/>
      <c r="M307" s="193">
        <f>IFERROR(VLOOKUP(B307,[5]rptBudgetaryBudgetCrossOrganiza!$A$2:$M$1097,9,FALSE),"0")</f>
        <v>323.7</v>
      </c>
      <c r="N307" s="193">
        <v>323.7</v>
      </c>
      <c r="O307" s="193"/>
      <c r="Q307" s="169">
        <v>265</v>
      </c>
      <c r="R307" s="169">
        <v>265</v>
      </c>
      <c r="S307" s="169"/>
      <c r="T307" s="169"/>
      <c r="U307" s="169"/>
      <c r="V307" s="169">
        <v>334.09</v>
      </c>
      <c r="W307" s="194">
        <v>334.09</v>
      </c>
      <c r="X307" s="194"/>
      <c r="Z307" s="171">
        <v>0</v>
      </c>
      <c r="AA307" s="171">
        <v>0</v>
      </c>
      <c r="AB307" s="171"/>
      <c r="AC307" s="171"/>
      <c r="AD307" s="171"/>
      <c r="AE307" s="171">
        <v>312.52</v>
      </c>
      <c r="AF307" s="195">
        <v>312.52</v>
      </c>
      <c r="AG307" s="195"/>
      <c r="AI307" s="173">
        <f>IFERROR(VLOOKUP(B307,[3]rptBudgetaryBudgetCrossOrganiza!$A$1:$K$607,4,FALSE),"0")</f>
        <v>0</v>
      </c>
      <c r="AJ307" s="173">
        <f>IFERROR(VLOOKUP(B307,[3]rptBudgetaryBudgetCrossOrganiza!$A$1:$K$607,6,FALSE),"0")</f>
        <v>0</v>
      </c>
      <c r="AK307" s="196">
        <f t="shared" si="64"/>
        <v>0</v>
      </c>
      <c r="AL307" s="196">
        <f>IFERROR(VLOOKUP(B307,[4]rptBudgetaryBudgetCrossOrganiza!$A$10385:$O$11376,13,FALSE),"0")</f>
        <v>83.35</v>
      </c>
      <c r="AM307" s="196"/>
      <c r="AN307" s="196"/>
      <c r="AO307" s="196"/>
      <c r="AP307" s="196"/>
      <c r="AQ307" s="196"/>
      <c r="AS307" s="194"/>
      <c r="AT307" s="194"/>
      <c r="AU307" s="194"/>
      <c r="AV307" s="194"/>
      <c r="AW307" s="194"/>
      <c r="AX307" s="194"/>
      <c r="AY307" s="194"/>
      <c r="AZ307" s="194"/>
    </row>
    <row r="308" spans="1:52" x14ac:dyDescent="0.2">
      <c r="A308" s="197">
        <v>4</v>
      </c>
      <c r="B308" s="141" t="s">
        <v>535</v>
      </c>
      <c r="C308" s="149" t="str">
        <f t="shared" si="60"/>
        <v>40</v>
      </c>
      <c r="D308" s="149" t="str">
        <f t="shared" si="61"/>
        <v>60</v>
      </c>
      <c r="E308" s="147" t="str">
        <f t="shared" si="62"/>
        <v>530</v>
      </c>
      <c r="F308" s="129" t="str">
        <f t="shared" si="63"/>
        <v>5100.06</v>
      </c>
      <c r="G308" s="141" t="s">
        <v>252</v>
      </c>
      <c r="H308" s="193">
        <f>IFERROR(VLOOKUP(B308,[5]rptBudgetaryBudgetCrossOrganiza!$A$2:$M$1097,4,FALSE),"0")</f>
        <v>8150</v>
      </c>
      <c r="I308" s="193">
        <f>IFERROR(VLOOKUP(B308,[5]rptBudgetaryBudgetCrossOrganiza!$A$2:$M$1097,6,FALSE),"0")</f>
        <v>8150</v>
      </c>
      <c r="J308" s="193"/>
      <c r="K308" s="193"/>
      <c r="L308" s="193"/>
      <c r="M308" s="193">
        <f>IFERROR(VLOOKUP(B308,[5]rptBudgetaryBudgetCrossOrganiza!$A$2:$M$1097,9,FALSE),"0")</f>
        <v>8150</v>
      </c>
      <c r="N308" s="193">
        <v>8150</v>
      </c>
      <c r="O308" s="193"/>
      <c r="Q308" s="169">
        <v>8490</v>
      </c>
      <c r="R308" s="169">
        <v>8490</v>
      </c>
      <c r="S308" s="169"/>
      <c r="T308" s="169"/>
      <c r="U308" s="169"/>
      <c r="V308" s="169">
        <v>8490</v>
      </c>
      <c r="W308" s="194">
        <v>8490</v>
      </c>
      <c r="X308" s="194"/>
      <c r="Z308" s="171">
        <v>0</v>
      </c>
      <c r="AA308" s="171">
        <v>0</v>
      </c>
      <c r="AB308" s="171"/>
      <c r="AC308" s="171"/>
      <c r="AD308" s="171"/>
      <c r="AE308" s="171">
        <v>0</v>
      </c>
      <c r="AF308" s="195">
        <v>0</v>
      </c>
      <c r="AG308" s="195"/>
      <c r="AI308" s="173">
        <f>IFERROR(VLOOKUP(B308,[3]rptBudgetaryBudgetCrossOrganiza!$A$1:$K$607,4,FALSE),"0")</f>
        <v>0</v>
      </c>
      <c r="AJ308" s="173">
        <f>IFERROR(VLOOKUP(B308,[3]rptBudgetaryBudgetCrossOrganiza!$A$1:$K$607,6,FALSE),"0")</f>
        <v>0</v>
      </c>
      <c r="AK308" s="196">
        <f t="shared" si="64"/>
        <v>0</v>
      </c>
      <c r="AL308" s="196">
        <f>IFERROR(VLOOKUP(B308,[4]rptBudgetaryBudgetCrossOrganiza!$A$10385:$O$11376,13,FALSE),"0")</f>
        <v>0</v>
      </c>
      <c r="AM308" s="196"/>
      <c r="AN308" s="196"/>
      <c r="AO308" s="196"/>
      <c r="AP308" s="196"/>
      <c r="AQ308" s="196"/>
      <c r="AS308" s="194"/>
      <c r="AT308" s="194"/>
      <c r="AU308" s="194"/>
      <c r="AV308" s="194"/>
      <c r="AW308" s="194"/>
      <c r="AX308" s="194"/>
      <c r="AY308" s="194"/>
      <c r="AZ308" s="194"/>
    </row>
    <row r="309" spans="1:52" x14ac:dyDescent="0.2">
      <c r="A309" s="197">
        <v>4</v>
      </c>
      <c r="B309" s="141" t="s">
        <v>536</v>
      </c>
      <c r="C309" s="149" t="str">
        <f t="shared" si="60"/>
        <v>40</v>
      </c>
      <c r="D309" s="149" t="str">
        <f t="shared" si="61"/>
        <v>60</v>
      </c>
      <c r="E309" s="147" t="str">
        <f t="shared" si="62"/>
        <v>530</v>
      </c>
      <c r="F309" s="129" t="str">
        <f t="shared" si="63"/>
        <v>5100.07</v>
      </c>
      <c r="G309" s="141" t="s">
        <v>254</v>
      </c>
      <c r="H309" s="193">
        <f>IFERROR(VLOOKUP(B309,[5]rptBudgetaryBudgetCrossOrganiza!$A$2:$M$1097,4,FALSE),"0")</f>
        <v>1855</v>
      </c>
      <c r="I309" s="193">
        <f>IFERROR(VLOOKUP(B309,[5]rptBudgetaryBudgetCrossOrganiza!$A$2:$M$1097,6,FALSE),"0")</f>
        <v>1855</v>
      </c>
      <c r="J309" s="193"/>
      <c r="K309" s="193"/>
      <c r="L309" s="193"/>
      <c r="M309" s="193">
        <f>IFERROR(VLOOKUP(B309,[5]rptBudgetaryBudgetCrossOrganiza!$A$2:$M$1097,9,FALSE),"0")</f>
        <v>1409.94</v>
      </c>
      <c r="N309" s="193">
        <v>1409.94</v>
      </c>
      <c r="O309" s="193"/>
      <c r="Q309" s="169">
        <v>1710</v>
      </c>
      <c r="R309" s="169">
        <v>1710</v>
      </c>
      <c r="S309" s="169"/>
      <c r="T309" s="169"/>
      <c r="U309" s="169"/>
      <c r="V309" s="169">
        <v>1663.31</v>
      </c>
      <c r="W309" s="194">
        <v>1663.31</v>
      </c>
      <c r="X309" s="194"/>
      <c r="Z309" s="171">
        <v>0</v>
      </c>
      <c r="AA309" s="171">
        <v>0</v>
      </c>
      <c r="AB309" s="171"/>
      <c r="AC309" s="171"/>
      <c r="AD309" s="171"/>
      <c r="AE309" s="171">
        <v>1492.55</v>
      </c>
      <c r="AF309" s="195">
        <v>1492.55</v>
      </c>
      <c r="AG309" s="195"/>
      <c r="AI309" s="173">
        <f>IFERROR(VLOOKUP(B309,[3]rptBudgetaryBudgetCrossOrganiza!$A$1:$K$607,4,FALSE),"0")</f>
        <v>0</v>
      </c>
      <c r="AJ309" s="173">
        <f>IFERROR(VLOOKUP(B309,[3]rptBudgetaryBudgetCrossOrganiza!$A$1:$K$607,6,FALSE),"0")</f>
        <v>0</v>
      </c>
      <c r="AK309" s="196">
        <f t="shared" si="64"/>
        <v>0</v>
      </c>
      <c r="AL309" s="196">
        <f>IFERROR(VLOOKUP(B309,[4]rptBudgetaryBudgetCrossOrganiza!$A$10385:$O$11376,13,FALSE),"0")</f>
        <v>348.93</v>
      </c>
      <c r="AM309" s="196"/>
      <c r="AN309" s="196"/>
      <c r="AO309" s="196"/>
      <c r="AP309" s="196"/>
      <c r="AQ309" s="196"/>
      <c r="AS309" s="194"/>
      <c r="AT309" s="194"/>
      <c r="AU309" s="194"/>
      <c r="AV309" s="194"/>
      <c r="AW309" s="194"/>
      <c r="AX309" s="194"/>
      <c r="AY309" s="194"/>
      <c r="AZ309" s="194"/>
    </row>
    <row r="310" spans="1:52" x14ac:dyDescent="0.2">
      <c r="A310" s="197">
        <v>4</v>
      </c>
      <c r="B310" s="141" t="s">
        <v>537</v>
      </c>
      <c r="C310" s="149" t="str">
        <f t="shared" si="60"/>
        <v>40</v>
      </c>
      <c r="D310" s="149" t="str">
        <f t="shared" si="61"/>
        <v>60</v>
      </c>
      <c r="E310" s="147" t="str">
        <f t="shared" si="62"/>
        <v>530</v>
      </c>
      <c r="F310" s="129" t="str">
        <f t="shared" si="63"/>
        <v>5100.08</v>
      </c>
      <c r="G310" s="141" t="s">
        <v>256</v>
      </c>
      <c r="H310" s="193">
        <f>IFERROR(VLOOKUP(B310,[5]rptBudgetaryBudgetCrossOrganiza!$A$2:$M$1097,4,FALSE),"0")</f>
        <v>7569</v>
      </c>
      <c r="I310" s="193">
        <f>IFERROR(VLOOKUP(B310,[5]rptBudgetaryBudgetCrossOrganiza!$A$2:$M$1097,6,FALSE),"0")</f>
        <v>7569</v>
      </c>
      <c r="J310" s="193"/>
      <c r="K310" s="193"/>
      <c r="L310" s="193"/>
      <c r="M310" s="193">
        <f>IFERROR(VLOOKUP(B310,[5]rptBudgetaryBudgetCrossOrganiza!$A$2:$M$1097,9,FALSE),"0")</f>
        <v>10932.57</v>
      </c>
      <c r="N310" s="193">
        <v>10932.57</v>
      </c>
      <c r="O310" s="193"/>
      <c r="Q310" s="169">
        <v>12210</v>
      </c>
      <c r="R310" s="169">
        <v>12210</v>
      </c>
      <c r="S310" s="169"/>
      <c r="T310" s="169"/>
      <c r="U310" s="169"/>
      <c r="V310" s="169">
        <v>7026.27</v>
      </c>
      <c r="W310" s="194">
        <v>7026.27</v>
      </c>
      <c r="X310" s="194"/>
      <c r="Z310" s="171">
        <v>0</v>
      </c>
      <c r="AA310" s="171">
        <v>0</v>
      </c>
      <c r="AB310" s="171"/>
      <c r="AC310" s="171"/>
      <c r="AD310" s="171"/>
      <c r="AE310" s="171">
        <v>6274.1</v>
      </c>
      <c r="AF310" s="195">
        <v>6274.1</v>
      </c>
      <c r="AG310" s="195"/>
      <c r="AI310" s="173">
        <f>IFERROR(VLOOKUP(B310,[3]rptBudgetaryBudgetCrossOrganiza!$A$1:$K$607,4,FALSE),"0")</f>
        <v>0</v>
      </c>
      <c r="AJ310" s="173">
        <f>IFERROR(VLOOKUP(B310,[3]rptBudgetaryBudgetCrossOrganiza!$A$1:$K$607,6,FALSE),"0")</f>
        <v>0</v>
      </c>
      <c r="AK310" s="196">
        <f t="shared" si="64"/>
        <v>0</v>
      </c>
      <c r="AL310" s="196">
        <f>IFERROR(VLOOKUP(B310,[4]rptBudgetaryBudgetCrossOrganiza!$A$10385:$O$11376,13,FALSE),"0")</f>
        <v>9055.94</v>
      </c>
      <c r="AM310" s="196"/>
      <c r="AN310" s="196"/>
      <c r="AO310" s="196"/>
      <c r="AP310" s="196"/>
      <c r="AQ310" s="196"/>
      <c r="AS310" s="194"/>
      <c r="AT310" s="194"/>
      <c r="AU310" s="194"/>
      <c r="AV310" s="194"/>
      <c r="AW310" s="194"/>
      <c r="AX310" s="194"/>
      <c r="AY310" s="194"/>
      <c r="AZ310" s="194"/>
    </row>
    <row r="311" spans="1:52" x14ac:dyDescent="0.2">
      <c r="A311" s="197">
        <v>4</v>
      </c>
      <c r="B311" s="141" t="s">
        <v>538</v>
      </c>
      <c r="C311" s="149" t="str">
        <f t="shared" si="60"/>
        <v>40</v>
      </c>
      <c r="D311" s="149" t="str">
        <f t="shared" si="61"/>
        <v>60</v>
      </c>
      <c r="E311" s="147" t="str">
        <f t="shared" si="62"/>
        <v>530</v>
      </c>
      <c r="F311" s="129" t="str">
        <f t="shared" si="63"/>
        <v>5100.09</v>
      </c>
      <c r="G311" s="141" t="s">
        <v>258</v>
      </c>
      <c r="H311" s="193">
        <f>IFERROR(VLOOKUP(B311,[5]rptBudgetaryBudgetCrossOrganiza!$A$2:$M$1097,4,FALSE),"0")</f>
        <v>0</v>
      </c>
      <c r="I311" s="193">
        <f>IFERROR(VLOOKUP(B311,[5]rptBudgetaryBudgetCrossOrganiza!$A$2:$M$1097,6,FALSE),"0")</f>
        <v>0</v>
      </c>
      <c r="J311" s="193"/>
      <c r="K311" s="193"/>
      <c r="L311" s="193"/>
      <c r="M311" s="193">
        <f>IFERROR(VLOOKUP(B311,[5]rptBudgetaryBudgetCrossOrganiza!$A$2:$M$1097,9,FALSE),"0")</f>
        <v>0</v>
      </c>
      <c r="N311" s="193">
        <v>0</v>
      </c>
      <c r="O311" s="193"/>
      <c r="Q311" s="169">
        <v>0</v>
      </c>
      <c r="R311" s="169">
        <v>0</v>
      </c>
      <c r="S311" s="169"/>
      <c r="T311" s="169"/>
      <c r="U311" s="169"/>
      <c r="V311" s="169">
        <v>0</v>
      </c>
      <c r="W311" s="194">
        <v>0</v>
      </c>
      <c r="X311" s="194"/>
      <c r="Z311" s="171">
        <v>0</v>
      </c>
      <c r="AA311" s="171">
        <v>0</v>
      </c>
      <c r="AB311" s="171"/>
      <c r="AC311" s="171"/>
      <c r="AD311" s="171"/>
      <c r="AE311" s="171">
        <v>0</v>
      </c>
      <c r="AF311" s="195">
        <v>0</v>
      </c>
      <c r="AG311" s="195"/>
      <c r="AI311" s="173">
        <f>IFERROR(VLOOKUP(B311,[3]rptBudgetaryBudgetCrossOrganiza!$A$1:$K$607,4,FALSE),"0")</f>
        <v>0</v>
      </c>
      <c r="AJ311" s="173">
        <f>IFERROR(VLOOKUP(B311,[3]rptBudgetaryBudgetCrossOrganiza!$A$1:$K$607,6,FALSE),"0")</f>
        <v>0</v>
      </c>
      <c r="AK311" s="196">
        <f t="shared" si="64"/>
        <v>0</v>
      </c>
      <c r="AL311" s="196">
        <f>IFERROR(VLOOKUP(B311,[4]rptBudgetaryBudgetCrossOrganiza!$A$10385:$O$11376,13,FALSE),"0")</f>
        <v>0</v>
      </c>
      <c r="AM311" s="196"/>
      <c r="AN311" s="196"/>
      <c r="AO311" s="196"/>
      <c r="AP311" s="196"/>
      <c r="AQ311" s="196"/>
      <c r="AS311" s="194"/>
      <c r="AT311" s="194"/>
      <c r="AU311" s="194"/>
      <c r="AV311" s="194"/>
      <c r="AW311" s="194"/>
      <c r="AX311" s="194"/>
      <c r="AY311" s="194"/>
      <c r="AZ311" s="194"/>
    </row>
    <row r="312" spans="1:52" x14ac:dyDescent="0.2">
      <c r="A312" s="197">
        <v>4</v>
      </c>
      <c r="B312" s="141" t="s">
        <v>539</v>
      </c>
      <c r="C312" s="149" t="str">
        <f t="shared" si="60"/>
        <v>40</v>
      </c>
      <c r="D312" s="149" t="str">
        <f t="shared" si="61"/>
        <v>60</v>
      </c>
      <c r="E312" s="147" t="str">
        <f t="shared" si="62"/>
        <v>530</v>
      </c>
      <c r="F312" s="129" t="str">
        <f t="shared" si="63"/>
        <v>5100.10</v>
      </c>
      <c r="G312" s="141" t="s">
        <v>260</v>
      </c>
      <c r="H312" s="193">
        <f>IFERROR(VLOOKUP(B312,[5]rptBudgetaryBudgetCrossOrganiza!$A$2:$M$1097,4,FALSE),"0")</f>
        <v>0</v>
      </c>
      <c r="I312" s="193">
        <f>IFERROR(VLOOKUP(B312,[5]rptBudgetaryBudgetCrossOrganiza!$A$2:$M$1097,6,FALSE),"0")</f>
        <v>0</v>
      </c>
      <c r="J312" s="193"/>
      <c r="K312" s="193"/>
      <c r="L312" s="193"/>
      <c r="M312" s="193">
        <f>IFERROR(VLOOKUP(B312,[5]rptBudgetaryBudgetCrossOrganiza!$A$2:$M$1097,9,FALSE),"0")</f>
        <v>0</v>
      </c>
      <c r="N312" s="193">
        <v>0</v>
      </c>
      <c r="O312" s="193"/>
      <c r="Q312" s="169">
        <v>0</v>
      </c>
      <c r="R312" s="169">
        <v>0</v>
      </c>
      <c r="S312" s="169"/>
      <c r="T312" s="169"/>
      <c r="U312" s="169"/>
      <c r="V312" s="169">
        <v>0</v>
      </c>
      <c r="W312" s="194">
        <v>0</v>
      </c>
      <c r="X312" s="194"/>
      <c r="Z312" s="171">
        <v>0</v>
      </c>
      <c r="AA312" s="171">
        <v>0</v>
      </c>
      <c r="AB312" s="171"/>
      <c r="AC312" s="171"/>
      <c r="AD312" s="171"/>
      <c r="AE312" s="171">
        <v>1580</v>
      </c>
      <c r="AF312" s="195">
        <v>1580</v>
      </c>
      <c r="AG312" s="195"/>
      <c r="AI312" s="173">
        <f>IFERROR(VLOOKUP(B312,[3]rptBudgetaryBudgetCrossOrganiza!$A$1:$K$607,4,FALSE),"0")</f>
        <v>0</v>
      </c>
      <c r="AJ312" s="173">
        <f>IFERROR(VLOOKUP(B312,[3]rptBudgetaryBudgetCrossOrganiza!$A$1:$K$607,6,FALSE),"0")</f>
        <v>0</v>
      </c>
      <c r="AK312" s="196">
        <f t="shared" si="64"/>
        <v>0</v>
      </c>
      <c r="AL312" s="196">
        <f>IFERROR(VLOOKUP(B312,[4]rptBudgetaryBudgetCrossOrganiza!$A$10385:$O$11376,13,FALSE),"0")</f>
        <v>0</v>
      </c>
      <c r="AM312" s="196"/>
      <c r="AN312" s="196"/>
      <c r="AO312" s="196"/>
      <c r="AP312" s="196"/>
      <c r="AQ312" s="196"/>
      <c r="AS312" s="194"/>
      <c r="AT312" s="194"/>
      <c r="AU312" s="194"/>
      <c r="AV312" s="194"/>
      <c r="AW312" s="194"/>
      <c r="AX312" s="194"/>
      <c r="AY312" s="194"/>
      <c r="AZ312" s="194"/>
    </row>
    <row r="313" spans="1:52" x14ac:dyDescent="0.2">
      <c r="A313" s="197">
        <v>4</v>
      </c>
      <c r="B313" s="141" t="s">
        <v>540</v>
      </c>
      <c r="C313" s="149" t="str">
        <f t="shared" si="60"/>
        <v>40</v>
      </c>
      <c r="D313" s="149" t="str">
        <f t="shared" si="61"/>
        <v>60</v>
      </c>
      <c r="E313" s="147" t="str">
        <f t="shared" si="62"/>
        <v>530</v>
      </c>
      <c r="F313" s="129" t="str">
        <f t="shared" si="63"/>
        <v>5100.11</v>
      </c>
      <c r="G313" s="141" t="s">
        <v>262</v>
      </c>
      <c r="H313" s="193">
        <f>IFERROR(VLOOKUP(B313,[5]rptBudgetaryBudgetCrossOrganiza!$A$2:$M$1097,4,FALSE),"0")</f>
        <v>3975</v>
      </c>
      <c r="I313" s="193">
        <f>IFERROR(VLOOKUP(B313,[5]rptBudgetaryBudgetCrossOrganiza!$A$2:$M$1097,6,FALSE),"0")</f>
        <v>3975</v>
      </c>
      <c r="J313" s="193"/>
      <c r="K313" s="193"/>
      <c r="L313" s="193"/>
      <c r="M313" s="193">
        <f>IFERROR(VLOOKUP(B313,[5]rptBudgetaryBudgetCrossOrganiza!$A$2:$M$1097,9,FALSE),"0")</f>
        <v>4431.57</v>
      </c>
      <c r="N313" s="193">
        <v>4431.57</v>
      </c>
      <c r="O313" s="193"/>
      <c r="Q313" s="169">
        <v>5015</v>
      </c>
      <c r="R313" s="169">
        <v>5015</v>
      </c>
      <c r="S313" s="169"/>
      <c r="T313" s="169"/>
      <c r="U313" s="169"/>
      <c r="V313" s="169">
        <v>4050.87</v>
      </c>
      <c r="W313" s="194">
        <v>4050.87</v>
      </c>
      <c r="X313" s="194"/>
      <c r="Z313" s="171">
        <v>0</v>
      </c>
      <c r="AA313" s="171">
        <v>0</v>
      </c>
      <c r="AB313" s="171"/>
      <c r="AC313" s="171"/>
      <c r="AD313" s="171"/>
      <c r="AE313" s="171">
        <v>4137.25</v>
      </c>
      <c r="AF313" s="195">
        <v>4137.25</v>
      </c>
      <c r="AG313" s="195"/>
      <c r="AI313" s="173">
        <f>IFERROR(VLOOKUP(B313,[3]rptBudgetaryBudgetCrossOrganiza!$A$1:$K$607,4,FALSE),"0")</f>
        <v>0</v>
      </c>
      <c r="AJ313" s="173">
        <f>IFERROR(VLOOKUP(B313,[3]rptBudgetaryBudgetCrossOrganiza!$A$1:$K$607,6,FALSE),"0")</f>
        <v>0</v>
      </c>
      <c r="AK313" s="196">
        <f t="shared" si="64"/>
        <v>0</v>
      </c>
      <c r="AL313" s="196">
        <f>IFERROR(VLOOKUP(B313,[4]rptBudgetaryBudgetCrossOrganiza!$A$10385:$O$11376,13,FALSE),"0")</f>
        <v>1112.8599999999999</v>
      </c>
      <c r="AM313" s="196"/>
      <c r="AN313" s="196"/>
      <c r="AO313" s="196"/>
      <c r="AP313" s="196"/>
      <c r="AQ313" s="196"/>
      <c r="AS313" s="194"/>
      <c r="AT313" s="194"/>
      <c r="AU313" s="194"/>
      <c r="AV313" s="194"/>
      <c r="AW313" s="194"/>
      <c r="AX313" s="194"/>
      <c r="AY313" s="194"/>
      <c r="AZ313" s="194"/>
    </row>
    <row r="314" spans="1:52" x14ac:dyDescent="0.2">
      <c r="A314" s="197">
        <v>4</v>
      </c>
      <c r="B314" s="141" t="s">
        <v>541</v>
      </c>
      <c r="C314" s="149" t="str">
        <f t="shared" si="60"/>
        <v>40</v>
      </c>
      <c r="D314" s="149" t="str">
        <f t="shared" si="61"/>
        <v>60</v>
      </c>
      <c r="E314" s="147" t="str">
        <f t="shared" si="62"/>
        <v>530</v>
      </c>
      <c r="F314" s="129" t="str">
        <f t="shared" si="63"/>
        <v>5100.12</v>
      </c>
      <c r="G314" s="141" t="s">
        <v>264</v>
      </c>
      <c r="H314" s="193">
        <f>IFERROR(VLOOKUP(B314,[5]rptBudgetaryBudgetCrossOrganiza!$A$2:$M$1097,4,FALSE),"0")</f>
        <v>0</v>
      </c>
      <c r="I314" s="193">
        <f>IFERROR(VLOOKUP(B314,[5]rptBudgetaryBudgetCrossOrganiza!$A$2:$M$1097,6,FALSE),"0")</f>
        <v>0</v>
      </c>
      <c r="J314" s="193"/>
      <c r="K314" s="193"/>
      <c r="L314" s="193"/>
      <c r="M314" s="193">
        <f>IFERROR(VLOOKUP(B314,[5]rptBudgetaryBudgetCrossOrganiza!$A$2:$M$1097,9,FALSE),"0")</f>
        <v>0</v>
      </c>
      <c r="N314" s="193">
        <v>0</v>
      </c>
      <c r="O314" s="193"/>
      <c r="Q314" s="169">
        <v>0</v>
      </c>
      <c r="R314" s="169">
        <v>0</v>
      </c>
      <c r="S314" s="169"/>
      <c r="T314" s="169"/>
      <c r="U314" s="169"/>
      <c r="V314" s="169">
        <v>0</v>
      </c>
      <c r="W314" s="194">
        <v>0</v>
      </c>
      <c r="X314" s="194"/>
      <c r="Z314" s="171">
        <v>0</v>
      </c>
      <c r="AA314" s="171">
        <v>0</v>
      </c>
      <c r="AB314" s="171"/>
      <c r="AC314" s="171"/>
      <c r="AD314" s="171"/>
      <c r="AE314" s="171">
        <v>0</v>
      </c>
      <c r="AF314" s="195">
        <v>0</v>
      </c>
      <c r="AG314" s="195"/>
      <c r="AI314" s="173">
        <f>IFERROR(VLOOKUP(B314,[3]rptBudgetaryBudgetCrossOrganiza!$A$1:$K$607,4,FALSE),"0")</f>
        <v>0</v>
      </c>
      <c r="AJ314" s="173">
        <f>IFERROR(VLOOKUP(B314,[3]rptBudgetaryBudgetCrossOrganiza!$A$1:$K$607,6,FALSE),"0")</f>
        <v>0</v>
      </c>
      <c r="AK314" s="196">
        <f t="shared" si="64"/>
        <v>0</v>
      </c>
      <c r="AL314" s="196">
        <f>IFERROR(VLOOKUP(B314,[4]rptBudgetaryBudgetCrossOrganiza!$A$10385:$O$11376,13,FALSE),"0")</f>
        <v>0</v>
      </c>
      <c r="AM314" s="196"/>
      <c r="AN314" s="196"/>
      <c r="AO314" s="196"/>
      <c r="AP314" s="196"/>
      <c r="AQ314" s="196"/>
      <c r="AS314" s="194"/>
      <c r="AT314" s="194"/>
      <c r="AU314" s="194"/>
      <c r="AV314" s="194"/>
      <c r="AW314" s="194"/>
      <c r="AX314" s="194"/>
      <c r="AY314" s="194"/>
      <c r="AZ314" s="194"/>
    </row>
    <row r="315" spans="1:52" x14ac:dyDescent="0.2">
      <c r="A315" s="197">
        <v>4</v>
      </c>
      <c r="B315" s="141" t="s">
        <v>542</v>
      </c>
      <c r="C315" s="149" t="str">
        <f t="shared" si="60"/>
        <v>40</v>
      </c>
      <c r="D315" s="149" t="str">
        <f t="shared" si="61"/>
        <v>60</v>
      </c>
      <c r="E315" s="147" t="str">
        <f t="shared" si="62"/>
        <v>530</v>
      </c>
      <c r="F315" s="129" t="str">
        <f t="shared" si="63"/>
        <v>5100.13</v>
      </c>
      <c r="G315" s="141" t="s">
        <v>266</v>
      </c>
      <c r="H315" s="193">
        <f>IFERROR(VLOOKUP(B315,[5]rptBudgetaryBudgetCrossOrganiza!$A$2:$M$1097,4,FALSE),"0")</f>
        <v>0</v>
      </c>
      <c r="I315" s="193">
        <f>IFERROR(VLOOKUP(B315,[5]rptBudgetaryBudgetCrossOrganiza!$A$2:$M$1097,6,FALSE),"0")</f>
        <v>0</v>
      </c>
      <c r="J315" s="193"/>
      <c r="K315" s="193"/>
      <c r="L315" s="193"/>
      <c r="M315" s="193">
        <f>IFERROR(VLOOKUP(B315,[5]rptBudgetaryBudgetCrossOrganiza!$A$2:$M$1097,9,FALSE),"0")</f>
        <v>0</v>
      </c>
      <c r="N315" s="193">
        <v>0</v>
      </c>
      <c r="O315" s="193"/>
      <c r="Q315" s="169">
        <v>0</v>
      </c>
      <c r="R315" s="169">
        <v>0</v>
      </c>
      <c r="S315" s="169"/>
      <c r="T315" s="169"/>
      <c r="U315" s="169"/>
      <c r="V315" s="169">
        <v>0</v>
      </c>
      <c r="W315" s="194">
        <v>0</v>
      </c>
      <c r="X315" s="194"/>
      <c r="Z315" s="171">
        <v>0</v>
      </c>
      <c r="AA315" s="171">
        <v>0</v>
      </c>
      <c r="AB315" s="171"/>
      <c r="AC315" s="171"/>
      <c r="AD315" s="171"/>
      <c r="AE315" s="171">
        <v>0</v>
      </c>
      <c r="AF315" s="195">
        <v>0</v>
      </c>
      <c r="AG315" s="195"/>
      <c r="AI315" s="173">
        <f>IFERROR(VLOOKUP(B315,[3]rptBudgetaryBudgetCrossOrganiza!$A$1:$K$607,4,FALSE),"0")</f>
        <v>0</v>
      </c>
      <c r="AJ315" s="173">
        <f>IFERROR(VLOOKUP(B315,[3]rptBudgetaryBudgetCrossOrganiza!$A$1:$K$607,6,FALSE),"0")</f>
        <v>0</v>
      </c>
      <c r="AK315" s="196">
        <f t="shared" si="64"/>
        <v>0</v>
      </c>
      <c r="AL315" s="196">
        <f>IFERROR(VLOOKUP(B315,[4]rptBudgetaryBudgetCrossOrganiza!$A$10385:$O$11376,13,FALSE),"0")</f>
        <v>0</v>
      </c>
      <c r="AM315" s="196"/>
      <c r="AN315" s="196"/>
      <c r="AO315" s="196"/>
      <c r="AP315" s="196"/>
      <c r="AQ315" s="196"/>
      <c r="AS315" s="194"/>
      <c r="AT315" s="194"/>
      <c r="AU315" s="194"/>
      <c r="AV315" s="194"/>
      <c r="AW315" s="194"/>
      <c r="AX315" s="194"/>
      <c r="AY315" s="194"/>
      <c r="AZ315" s="194"/>
    </row>
    <row r="316" spans="1:52" x14ac:dyDescent="0.2">
      <c r="A316" s="197">
        <v>4</v>
      </c>
      <c r="B316" s="141" t="s">
        <v>543</v>
      </c>
      <c r="C316" s="149" t="str">
        <f t="shared" si="60"/>
        <v>40</v>
      </c>
      <c r="D316" s="149" t="str">
        <f t="shared" si="61"/>
        <v>60</v>
      </c>
      <c r="E316" s="147" t="str">
        <f t="shared" si="62"/>
        <v>530</v>
      </c>
      <c r="F316" s="129" t="str">
        <f t="shared" si="63"/>
        <v>5100.14</v>
      </c>
      <c r="G316" s="141" t="s">
        <v>268</v>
      </c>
      <c r="H316" s="193">
        <f>IFERROR(VLOOKUP(B316,[5]rptBudgetaryBudgetCrossOrganiza!$A$2:$M$1097,4,FALSE),"0")</f>
        <v>0</v>
      </c>
      <c r="I316" s="193">
        <f>IFERROR(VLOOKUP(B316,[5]rptBudgetaryBudgetCrossOrganiza!$A$2:$M$1097,6,FALSE),"0")</f>
        <v>0</v>
      </c>
      <c r="J316" s="193"/>
      <c r="K316" s="193"/>
      <c r="L316" s="193"/>
      <c r="M316" s="193">
        <f>IFERROR(VLOOKUP(B316,[5]rptBudgetaryBudgetCrossOrganiza!$A$2:$M$1097,9,FALSE),"0")</f>
        <v>0</v>
      </c>
      <c r="N316" s="193">
        <v>0</v>
      </c>
      <c r="O316" s="193"/>
      <c r="Q316" s="169">
        <v>0</v>
      </c>
      <c r="R316" s="169">
        <v>0</v>
      </c>
      <c r="S316" s="169"/>
      <c r="T316" s="169"/>
      <c r="U316" s="169"/>
      <c r="V316" s="169">
        <v>0</v>
      </c>
      <c r="W316" s="194">
        <v>0</v>
      </c>
      <c r="X316" s="194"/>
      <c r="Z316" s="171">
        <v>0</v>
      </c>
      <c r="AA316" s="171">
        <v>0</v>
      </c>
      <c r="AB316" s="171"/>
      <c r="AC316" s="171"/>
      <c r="AD316" s="171"/>
      <c r="AE316" s="171">
        <v>0</v>
      </c>
      <c r="AF316" s="195">
        <v>0</v>
      </c>
      <c r="AG316" s="195"/>
      <c r="AI316" s="173">
        <f>IFERROR(VLOOKUP(B316,[3]rptBudgetaryBudgetCrossOrganiza!$A$1:$K$607,4,FALSE),"0")</f>
        <v>0</v>
      </c>
      <c r="AJ316" s="173">
        <f>IFERROR(VLOOKUP(B316,[3]rptBudgetaryBudgetCrossOrganiza!$A$1:$K$607,6,FALSE),"0")</f>
        <v>0</v>
      </c>
      <c r="AK316" s="196">
        <f t="shared" si="64"/>
        <v>0</v>
      </c>
      <c r="AL316" s="196">
        <f>IFERROR(VLOOKUP(B316,[4]rptBudgetaryBudgetCrossOrganiza!$A$10385:$O$11376,13,FALSE),"0")</f>
        <v>0</v>
      </c>
      <c r="AM316" s="196"/>
      <c r="AN316" s="196"/>
      <c r="AO316" s="196"/>
      <c r="AP316" s="196"/>
      <c r="AQ316" s="196"/>
      <c r="AS316" s="194"/>
      <c r="AT316" s="194"/>
      <c r="AU316" s="194"/>
      <c r="AV316" s="194"/>
      <c r="AW316" s="194"/>
      <c r="AX316" s="194"/>
      <c r="AY316" s="194"/>
      <c r="AZ316" s="194"/>
    </row>
    <row r="317" spans="1:52" x14ac:dyDescent="0.2">
      <c r="A317" s="197">
        <v>4</v>
      </c>
      <c r="B317" s="141" t="s">
        <v>544</v>
      </c>
      <c r="C317" s="149" t="str">
        <f t="shared" si="60"/>
        <v>40</v>
      </c>
      <c r="D317" s="149" t="str">
        <f t="shared" si="61"/>
        <v>60</v>
      </c>
      <c r="E317" s="147" t="str">
        <f t="shared" si="62"/>
        <v>530</v>
      </c>
      <c r="F317" s="129" t="str">
        <f t="shared" si="63"/>
        <v>5100.15</v>
      </c>
      <c r="G317" s="141" t="s">
        <v>270</v>
      </c>
      <c r="H317" s="193">
        <f>IFERROR(VLOOKUP(B317,[5]rptBudgetaryBudgetCrossOrganiza!$A$2:$M$1097,4,FALSE),"0")</f>
        <v>0</v>
      </c>
      <c r="I317" s="193">
        <f>IFERROR(VLOOKUP(B317,[5]rptBudgetaryBudgetCrossOrganiza!$A$2:$M$1097,6,FALSE),"0")</f>
        <v>0</v>
      </c>
      <c r="J317" s="193"/>
      <c r="K317" s="193"/>
      <c r="L317" s="193"/>
      <c r="M317" s="193">
        <f>IFERROR(VLOOKUP(B317,[5]rptBudgetaryBudgetCrossOrganiza!$A$2:$M$1097,9,FALSE),"0")</f>
        <v>202.49</v>
      </c>
      <c r="N317" s="193">
        <v>202.49</v>
      </c>
      <c r="O317" s="193"/>
      <c r="Q317" s="169">
        <v>0</v>
      </c>
      <c r="R317" s="169">
        <v>0</v>
      </c>
      <c r="S317" s="169"/>
      <c r="T317" s="169"/>
      <c r="U317" s="169"/>
      <c r="V317" s="169">
        <v>404.88</v>
      </c>
      <c r="W317" s="194">
        <v>404.88</v>
      </c>
      <c r="X317" s="194"/>
      <c r="Z317" s="171">
        <v>0</v>
      </c>
      <c r="AA317" s="171">
        <v>0</v>
      </c>
      <c r="AB317" s="171"/>
      <c r="AC317" s="171"/>
      <c r="AD317" s="171"/>
      <c r="AE317" s="171">
        <v>404.88</v>
      </c>
      <c r="AF317" s="195">
        <v>404.88</v>
      </c>
      <c r="AG317" s="195"/>
      <c r="AI317" s="173">
        <f>IFERROR(VLOOKUP(B317,[3]rptBudgetaryBudgetCrossOrganiza!$A$1:$K$607,4,FALSE),"0")</f>
        <v>0</v>
      </c>
      <c r="AJ317" s="173">
        <f>IFERROR(VLOOKUP(B317,[3]rptBudgetaryBudgetCrossOrganiza!$A$1:$K$607,6,FALSE),"0")</f>
        <v>0</v>
      </c>
      <c r="AK317" s="196">
        <f t="shared" si="64"/>
        <v>0</v>
      </c>
      <c r="AL317" s="196">
        <f>IFERROR(VLOOKUP(B317,[4]rptBudgetaryBudgetCrossOrganiza!$A$10385:$O$11376,13,FALSE),"0")</f>
        <v>101.22</v>
      </c>
      <c r="AM317" s="196"/>
      <c r="AN317" s="196"/>
      <c r="AO317" s="196"/>
      <c r="AP317" s="196"/>
      <c r="AQ317" s="196"/>
      <c r="AS317" s="194"/>
      <c r="AT317" s="194"/>
      <c r="AU317" s="194"/>
      <c r="AV317" s="194"/>
      <c r="AW317" s="194"/>
      <c r="AX317" s="194"/>
      <c r="AY317" s="194"/>
      <c r="AZ317" s="194"/>
    </row>
    <row r="318" spans="1:52" x14ac:dyDescent="0.2">
      <c r="A318" s="197">
        <v>4</v>
      </c>
      <c r="B318" s="141" t="s">
        <v>545</v>
      </c>
      <c r="C318" s="149" t="str">
        <f t="shared" si="60"/>
        <v>40</v>
      </c>
      <c r="D318" s="149" t="str">
        <f t="shared" si="61"/>
        <v>60</v>
      </c>
      <c r="E318" s="147" t="str">
        <f t="shared" si="62"/>
        <v>530</v>
      </c>
      <c r="F318" s="129" t="str">
        <f t="shared" si="63"/>
        <v>5100.16</v>
      </c>
      <c r="G318" s="141" t="s">
        <v>272</v>
      </c>
      <c r="H318" s="193">
        <f>IFERROR(VLOOKUP(B318,[5]rptBudgetaryBudgetCrossOrganiza!$A$2:$M$1097,4,FALSE),"0")</f>
        <v>0</v>
      </c>
      <c r="I318" s="193">
        <f>IFERROR(VLOOKUP(B318,[5]rptBudgetaryBudgetCrossOrganiza!$A$2:$M$1097,6,FALSE),"0")</f>
        <v>0</v>
      </c>
      <c r="J318" s="193"/>
      <c r="K318" s="193"/>
      <c r="L318" s="193"/>
      <c r="M318" s="193">
        <f>IFERROR(VLOOKUP(B318,[5]rptBudgetaryBudgetCrossOrganiza!$A$2:$M$1097,9,FALSE),"0")</f>
        <v>0</v>
      </c>
      <c r="N318" s="193">
        <v>0</v>
      </c>
      <c r="O318" s="193"/>
      <c r="Q318" s="169">
        <v>0</v>
      </c>
      <c r="R318" s="169">
        <v>0</v>
      </c>
      <c r="S318" s="169"/>
      <c r="T318" s="169"/>
      <c r="U318" s="169"/>
      <c r="V318" s="169">
        <v>0</v>
      </c>
      <c r="W318" s="194">
        <v>0</v>
      </c>
      <c r="X318" s="194"/>
      <c r="Z318" s="171">
        <v>0</v>
      </c>
      <c r="AA318" s="171">
        <v>0</v>
      </c>
      <c r="AB318" s="171"/>
      <c r="AC318" s="171"/>
      <c r="AD318" s="171"/>
      <c r="AE318" s="171">
        <v>0</v>
      </c>
      <c r="AF318" s="195">
        <v>0</v>
      </c>
      <c r="AG318" s="195"/>
      <c r="AI318" s="173">
        <f>IFERROR(VLOOKUP(B318,[3]rptBudgetaryBudgetCrossOrganiza!$A$1:$K$607,4,FALSE),"0")</f>
        <v>0</v>
      </c>
      <c r="AJ318" s="173">
        <f>IFERROR(VLOOKUP(B318,[3]rptBudgetaryBudgetCrossOrganiza!$A$1:$K$607,6,FALSE),"0")</f>
        <v>0</v>
      </c>
      <c r="AK318" s="196">
        <f t="shared" si="64"/>
        <v>0</v>
      </c>
      <c r="AL318" s="196">
        <f>IFERROR(VLOOKUP(B318,[4]rptBudgetaryBudgetCrossOrganiza!$A$10385:$O$11376,13,FALSE),"0")</f>
        <v>0</v>
      </c>
      <c r="AM318" s="196"/>
      <c r="AN318" s="196"/>
      <c r="AO318" s="196"/>
      <c r="AP318" s="196"/>
      <c r="AQ318" s="196"/>
      <c r="AS318" s="194"/>
      <c r="AT318" s="194"/>
      <c r="AU318" s="194"/>
      <c r="AV318" s="194"/>
      <c r="AW318" s="194"/>
      <c r="AX318" s="194"/>
      <c r="AY318" s="194"/>
      <c r="AZ318" s="194"/>
    </row>
    <row r="319" spans="1:52" x14ac:dyDescent="0.2">
      <c r="A319" s="197">
        <v>4</v>
      </c>
      <c r="B319" s="141" t="s">
        <v>546</v>
      </c>
      <c r="C319" s="149" t="str">
        <f t="shared" si="60"/>
        <v>40</v>
      </c>
      <c r="D319" s="149" t="str">
        <f t="shared" si="61"/>
        <v>60</v>
      </c>
      <c r="E319" s="147" t="str">
        <f t="shared" si="62"/>
        <v>530</v>
      </c>
      <c r="F319" s="129" t="str">
        <f t="shared" si="63"/>
        <v>5100.17</v>
      </c>
      <c r="G319" s="141" t="s">
        <v>274</v>
      </c>
      <c r="H319" s="193">
        <f>IFERROR(VLOOKUP(B319,[5]rptBudgetaryBudgetCrossOrganiza!$A$2:$M$1097,4,FALSE),"0")</f>
        <v>5360</v>
      </c>
      <c r="I319" s="193">
        <f>IFERROR(VLOOKUP(B319,[5]rptBudgetaryBudgetCrossOrganiza!$A$2:$M$1097,6,FALSE),"0")</f>
        <v>5360</v>
      </c>
      <c r="J319" s="193"/>
      <c r="K319" s="193"/>
      <c r="L319" s="193"/>
      <c r="M319" s="193">
        <f>IFERROR(VLOOKUP(B319,[5]rptBudgetaryBudgetCrossOrganiza!$A$2:$M$1097,9,FALSE),"0")</f>
        <v>7965.97</v>
      </c>
      <c r="N319" s="193">
        <v>7965.97</v>
      </c>
      <c r="O319" s="193"/>
      <c r="Q319" s="169">
        <v>11840</v>
      </c>
      <c r="R319" s="169">
        <v>11840</v>
      </c>
      <c r="S319" s="169"/>
      <c r="T319" s="169"/>
      <c r="U319" s="169"/>
      <c r="V319" s="169">
        <v>11383.46</v>
      </c>
      <c r="W319" s="194">
        <v>11383.46</v>
      </c>
      <c r="X319" s="194"/>
      <c r="Z319" s="171">
        <v>11840</v>
      </c>
      <c r="AA319" s="171">
        <v>11840</v>
      </c>
      <c r="AB319" s="171"/>
      <c r="AC319" s="171"/>
      <c r="AD319" s="171"/>
      <c r="AE319" s="171">
        <v>14273.05</v>
      </c>
      <c r="AF319" s="195">
        <v>14273.05</v>
      </c>
      <c r="AG319" s="195"/>
      <c r="AI319" s="173">
        <f>IFERROR(VLOOKUP(B319,[3]rptBudgetaryBudgetCrossOrganiza!$A$1:$K$607,4,FALSE),"0")</f>
        <v>11840</v>
      </c>
      <c r="AJ319" s="173">
        <f>IFERROR(VLOOKUP(B319,[3]rptBudgetaryBudgetCrossOrganiza!$A$1:$K$607,6,FALSE),"0")</f>
        <v>11840</v>
      </c>
      <c r="AK319" s="196">
        <f t="shared" si="64"/>
        <v>11840</v>
      </c>
      <c r="AL319" s="196">
        <f>IFERROR(VLOOKUP(B319,[4]rptBudgetaryBudgetCrossOrganiza!$A$10385:$O$11376,13,FALSE),"0")</f>
        <v>4191.42</v>
      </c>
      <c r="AM319" s="196"/>
      <c r="AN319" s="196"/>
      <c r="AO319" s="196"/>
      <c r="AP319" s="196"/>
      <c r="AQ319" s="196"/>
      <c r="AS319" s="194"/>
      <c r="AT319" s="194"/>
      <c r="AU319" s="194"/>
      <c r="AV319" s="194"/>
      <c r="AW319" s="194"/>
      <c r="AX319" s="194"/>
      <c r="AY319" s="194"/>
      <c r="AZ319" s="194"/>
    </row>
    <row r="320" spans="1:52" x14ac:dyDescent="0.2">
      <c r="A320" s="141">
        <v>9</v>
      </c>
      <c r="B320" s="141" t="s">
        <v>547</v>
      </c>
      <c r="C320" s="149" t="str">
        <f t="shared" si="60"/>
        <v>40</v>
      </c>
      <c r="D320" s="149" t="str">
        <f t="shared" si="61"/>
        <v>60</v>
      </c>
      <c r="E320" s="147" t="str">
        <f t="shared" si="62"/>
        <v>530</v>
      </c>
      <c r="F320" s="129" t="str">
        <f t="shared" si="63"/>
        <v>6400.05</v>
      </c>
      <c r="G320" s="141" t="s">
        <v>514</v>
      </c>
      <c r="H320" s="193">
        <f>IFERROR(VLOOKUP(B320,[5]rptBudgetaryBudgetCrossOrganiza!$A$2:$M$1097,4,FALSE),"0")</f>
        <v>320000</v>
      </c>
      <c r="I320" s="193">
        <f>IFERROR(VLOOKUP(B320,[5]rptBudgetaryBudgetCrossOrganiza!$A$2:$M$1097,6,FALSE),"0")</f>
        <v>321293</v>
      </c>
      <c r="J320" s="193"/>
      <c r="K320" s="193"/>
      <c r="L320" s="193"/>
      <c r="M320" s="193">
        <f>IFERROR(VLOOKUP(B320,[5]rptBudgetaryBudgetCrossOrganiza!$A$2:$M$1097,9,FALSE),"0")</f>
        <v>435754.87</v>
      </c>
      <c r="N320" s="193">
        <v>435754.87</v>
      </c>
      <c r="O320" s="193"/>
      <c r="Q320" s="169">
        <v>380000</v>
      </c>
      <c r="R320" s="169">
        <v>359520</v>
      </c>
      <c r="S320" s="169"/>
      <c r="T320" s="169"/>
      <c r="U320" s="169"/>
      <c r="V320" s="169">
        <v>410757.06</v>
      </c>
      <c r="W320" s="194">
        <v>410757.06</v>
      </c>
      <c r="X320" s="194"/>
      <c r="Z320" s="171">
        <v>400000</v>
      </c>
      <c r="AA320" s="171">
        <v>420480</v>
      </c>
      <c r="AB320" s="171"/>
      <c r="AC320" s="171"/>
      <c r="AD320" s="171"/>
      <c r="AE320" s="171">
        <v>415963.38</v>
      </c>
      <c r="AF320" s="195">
        <v>415963.38</v>
      </c>
      <c r="AG320" s="195"/>
      <c r="AI320" s="173">
        <f>IFERROR(VLOOKUP(B320,[3]rptBudgetaryBudgetCrossOrganiza!$A$1:$K$607,4,FALSE),"0")</f>
        <v>400000</v>
      </c>
      <c r="AJ320" s="173">
        <f>IFERROR(VLOOKUP(B320,[3]rptBudgetaryBudgetCrossOrganiza!$A$1:$K$607,6,FALSE),"0")</f>
        <v>400000</v>
      </c>
      <c r="AK320" s="196">
        <f t="shared" si="64"/>
        <v>400000</v>
      </c>
      <c r="AL320" s="196">
        <f>IFERROR(VLOOKUP(B320,[4]rptBudgetaryBudgetCrossOrganiza!$A$10385:$O$11376,13,FALSE),"0")</f>
        <v>98437.54</v>
      </c>
      <c r="AM320" s="196"/>
      <c r="AN320" s="196"/>
      <c r="AO320" s="196"/>
      <c r="AP320" s="196"/>
      <c r="AQ320" s="196"/>
      <c r="AS320" s="194"/>
      <c r="AT320" s="194"/>
      <c r="AU320" s="194"/>
      <c r="AV320" s="194"/>
      <c r="AW320" s="194"/>
      <c r="AX320" s="194"/>
      <c r="AY320" s="194"/>
      <c r="AZ320" s="194"/>
    </row>
    <row r="321" spans="1:52" x14ac:dyDescent="0.2">
      <c r="A321" s="141">
        <v>6</v>
      </c>
      <c r="B321" s="141" t="s">
        <v>548</v>
      </c>
      <c r="C321" s="149" t="str">
        <f t="shared" si="60"/>
        <v>40</v>
      </c>
      <c r="D321" s="149" t="str">
        <f t="shared" si="61"/>
        <v>60</v>
      </c>
      <c r="E321" s="147" t="str">
        <f t="shared" si="62"/>
        <v>530</v>
      </c>
      <c r="F321" s="129" t="str">
        <f t="shared" si="63"/>
        <v>6600.04</v>
      </c>
      <c r="G321" s="141" t="s">
        <v>318</v>
      </c>
      <c r="H321" s="193">
        <f>IFERROR(VLOOKUP(B321,[5]rptBudgetaryBudgetCrossOrganiza!$A$2:$M$1097,4,FALSE),"0")</f>
        <v>5500</v>
      </c>
      <c r="I321" s="193">
        <f>IFERROR(VLOOKUP(B321,[5]rptBudgetaryBudgetCrossOrganiza!$A$2:$M$1097,6,FALSE),"0")</f>
        <v>5500</v>
      </c>
      <c r="J321" s="193"/>
      <c r="K321" s="193"/>
      <c r="L321" s="193"/>
      <c r="M321" s="193">
        <f>IFERROR(VLOOKUP(B321,[5]rptBudgetaryBudgetCrossOrganiza!$A$2:$M$1097,9,FALSE),"0")</f>
        <v>0</v>
      </c>
      <c r="N321" s="193">
        <v>0</v>
      </c>
      <c r="O321" s="193"/>
      <c r="Q321" s="169">
        <v>5500</v>
      </c>
      <c r="R321" s="169">
        <v>5500</v>
      </c>
      <c r="S321" s="169"/>
      <c r="T321" s="169"/>
      <c r="U321" s="169"/>
      <c r="V321" s="169">
        <v>2994.42</v>
      </c>
      <c r="W321" s="194">
        <v>2994.42</v>
      </c>
      <c r="X321" s="194"/>
      <c r="Z321" s="171">
        <v>5500</v>
      </c>
      <c r="AA321" s="171">
        <v>5500</v>
      </c>
      <c r="AB321" s="171"/>
      <c r="AC321" s="171"/>
      <c r="AD321" s="171"/>
      <c r="AE321" s="171">
        <v>0</v>
      </c>
      <c r="AF321" s="195">
        <v>0</v>
      </c>
      <c r="AG321" s="195"/>
      <c r="AI321" s="173">
        <f>IFERROR(VLOOKUP(B321,[3]rptBudgetaryBudgetCrossOrganiza!$A$1:$K$607,4,FALSE),"0")</f>
        <v>5500</v>
      </c>
      <c r="AJ321" s="173">
        <f>IFERROR(VLOOKUP(B321,[3]rptBudgetaryBudgetCrossOrganiza!$A$1:$K$607,6,FALSE),"0")</f>
        <v>5500</v>
      </c>
      <c r="AK321" s="196">
        <f t="shared" si="64"/>
        <v>5500</v>
      </c>
      <c r="AL321" s="196">
        <f>IFERROR(VLOOKUP(B321,[4]rptBudgetaryBudgetCrossOrganiza!$A$10385:$O$11376,13,FALSE),"0")</f>
        <v>0</v>
      </c>
      <c r="AM321" s="196"/>
      <c r="AN321" s="196"/>
      <c r="AO321" s="196"/>
      <c r="AP321" s="196"/>
      <c r="AQ321" s="196"/>
      <c r="AS321" s="194"/>
      <c r="AT321" s="194"/>
      <c r="AU321" s="194"/>
      <c r="AV321" s="194"/>
      <c r="AW321" s="194"/>
      <c r="AX321" s="194"/>
      <c r="AY321" s="194"/>
      <c r="AZ321" s="194"/>
    </row>
    <row r="322" spans="1:52" x14ac:dyDescent="0.2">
      <c r="A322" s="197">
        <v>4</v>
      </c>
      <c r="B322" s="141" t="s">
        <v>549</v>
      </c>
      <c r="C322" s="149" t="str">
        <f t="shared" ref="C322:C385" si="70">MID(B322,5,2)</f>
        <v>40</v>
      </c>
      <c r="D322" s="149" t="str">
        <f t="shared" ref="D322:D385" si="71">MID(B322,8,2)</f>
        <v>75</v>
      </c>
      <c r="E322" s="147" t="str">
        <f t="shared" ref="E322:E385" si="72">MID(B322,11,3)</f>
        <v>001</v>
      </c>
      <c r="F322" s="129" t="str">
        <f t="shared" ref="F322:F385" si="73">RIGHT(B322,7)</f>
        <v>5000.01</v>
      </c>
      <c r="G322" s="141" t="s">
        <v>214</v>
      </c>
      <c r="H322" s="193">
        <f>IFERROR(VLOOKUP(B322,[5]rptBudgetaryBudgetCrossOrganiza!$A$2:$M$1097,4,FALSE),"0")</f>
        <v>500600</v>
      </c>
      <c r="I322" s="193">
        <f>IFERROR(VLOOKUP(B322,[5]rptBudgetaryBudgetCrossOrganiza!$A$2:$M$1097,6,FALSE),"0")</f>
        <v>500600</v>
      </c>
      <c r="J322" s="193"/>
      <c r="K322" s="193"/>
      <c r="L322" s="193"/>
      <c r="M322" s="193">
        <f>IFERROR(VLOOKUP(B322,[5]rptBudgetaryBudgetCrossOrganiza!$A$2:$M$1097,9,FALSE),"0")</f>
        <v>498191.74</v>
      </c>
      <c r="N322" s="193">
        <v>498191.74</v>
      </c>
      <c r="O322" s="193">
        <f t="shared" ref="O322:O335" si="74">N322-I322</f>
        <v>-2408.2600000000093</v>
      </c>
      <c r="Q322" s="169">
        <v>558195</v>
      </c>
      <c r="R322" s="169">
        <v>558195</v>
      </c>
      <c r="S322" s="169"/>
      <c r="T322" s="169"/>
      <c r="U322" s="169"/>
      <c r="V322" s="169">
        <v>444753.29</v>
      </c>
      <c r="W322" s="194">
        <v>444753.29</v>
      </c>
      <c r="X322" s="194">
        <f t="shared" ref="X322:X333" si="75">W322-R322</f>
        <v>-113441.71000000002</v>
      </c>
      <c r="Z322" s="171">
        <v>490275</v>
      </c>
      <c r="AA322" s="171">
        <v>504273</v>
      </c>
      <c r="AB322" s="171"/>
      <c r="AC322" s="171"/>
      <c r="AD322" s="171"/>
      <c r="AE322" s="171">
        <v>337766.92</v>
      </c>
      <c r="AF322" s="195">
        <v>337766.92</v>
      </c>
      <c r="AG322" s="195">
        <f t="shared" ref="AG322:AG335" si="76">AF322-AA322</f>
        <v>-166506.08000000002</v>
      </c>
      <c r="AI322" s="173">
        <f>IFERROR(VLOOKUP(B322,[3]rptBudgetaryBudgetCrossOrganiza!$A$1:$K$607,4,FALSE),"0")</f>
        <v>504983</v>
      </c>
      <c r="AJ322" s="173">
        <f>IFERROR(VLOOKUP(B322,[3]rptBudgetaryBudgetCrossOrganiza!$A$1:$K$607,6,FALSE),"0")</f>
        <v>504983</v>
      </c>
      <c r="AK322" s="196">
        <f t="shared" si="64"/>
        <v>504983</v>
      </c>
      <c r="AL322" s="196">
        <f>IFERROR(VLOOKUP(B322,[4]rptBudgetaryBudgetCrossOrganiza!$A$10385:$O$11376,13,FALSE),"0")</f>
        <v>100372.3</v>
      </c>
      <c r="AM322" s="196"/>
      <c r="AN322" s="196"/>
      <c r="AO322" s="196"/>
      <c r="AP322" s="196"/>
      <c r="AQ322" s="196">
        <f t="shared" ref="AQ322:AQ335" si="77">AP322-AJ322</f>
        <v>-504983</v>
      </c>
      <c r="AS322" s="194"/>
      <c r="AT322" s="194"/>
      <c r="AU322" s="194"/>
      <c r="AV322" s="194"/>
      <c r="AW322" s="194"/>
      <c r="AX322" s="194"/>
      <c r="AY322" s="194"/>
      <c r="AZ322" s="194">
        <f t="shared" ref="AZ322:AZ333" si="78">AY322-AT322</f>
        <v>0</v>
      </c>
    </row>
    <row r="323" spans="1:52" x14ac:dyDescent="0.2">
      <c r="A323" s="197">
        <v>4</v>
      </c>
      <c r="B323" s="141" t="s">
        <v>550</v>
      </c>
      <c r="C323" s="149" t="str">
        <f t="shared" si="70"/>
        <v>40</v>
      </c>
      <c r="D323" s="149" t="str">
        <f t="shared" si="71"/>
        <v>75</v>
      </c>
      <c r="E323" s="147" t="str">
        <f t="shared" si="72"/>
        <v>001</v>
      </c>
      <c r="F323" s="129" t="str">
        <f t="shared" si="73"/>
        <v>5000.02</v>
      </c>
      <c r="G323" s="141" t="s">
        <v>216</v>
      </c>
      <c r="H323" s="193">
        <f>IFERROR(VLOOKUP(B323,[5]rptBudgetaryBudgetCrossOrganiza!$A$2:$M$1097,4,FALSE),"0")</f>
        <v>10000</v>
      </c>
      <c r="I323" s="193">
        <f>IFERROR(VLOOKUP(B323,[5]rptBudgetaryBudgetCrossOrganiza!$A$2:$M$1097,6,FALSE),"0")</f>
        <v>10000</v>
      </c>
      <c r="J323" s="193"/>
      <c r="K323" s="193"/>
      <c r="L323" s="193"/>
      <c r="M323" s="193">
        <f>IFERROR(VLOOKUP(B323,[5]rptBudgetaryBudgetCrossOrganiza!$A$2:$M$1097,9,FALSE),"0")</f>
        <v>0</v>
      </c>
      <c r="N323" s="193">
        <v>0</v>
      </c>
      <c r="O323" s="193">
        <f t="shared" si="74"/>
        <v>-10000</v>
      </c>
      <c r="Q323" s="169">
        <v>0</v>
      </c>
      <c r="R323" s="169">
        <v>0</v>
      </c>
      <c r="S323" s="169"/>
      <c r="T323" s="169"/>
      <c r="U323" s="169"/>
      <c r="V323" s="169">
        <v>0</v>
      </c>
      <c r="W323" s="194">
        <v>0</v>
      </c>
      <c r="X323" s="194">
        <f t="shared" si="75"/>
        <v>0</v>
      </c>
      <c r="Z323" s="171">
        <v>0</v>
      </c>
      <c r="AA323" s="171">
        <v>0</v>
      </c>
      <c r="AB323" s="171"/>
      <c r="AC323" s="171"/>
      <c r="AD323" s="171"/>
      <c r="AE323" s="171">
        <v>0</v>
      </c>
      <c r="AF323" s="195">
        <v>0</v>
      </c>
      <c r="AG323" s="195">
        <f t="shared" si="76"/>
        <v>0</v>
      </c>
      <c r="AI323" s="173">
        <f>IFERROR(VLOOKUP(B323,[3]rptBudgetaryBudgetCrossOrganiza!$A$1:$K$607,4,FALSE),"0")</f>
        <v>0</v>
      </c>
      <c r="AJ323" s="173">
        <f>IFERROR(VLOOKUP(B323,[3]rptBudgetaryBudgetCrossOrganiza!$A$1:$K$607,6,FALSE),"0")</f>
        <v>0</v>
      </c>
      <c r="AK323" s="196">
        <f t="shared" si="64"/>
        <v>0</v>
      </c>
      <c r="AL323" s="196">
        <f>IFERROR(VLOOKUP(B323,[4]rptBudgetaryBudgetCrossOrganiza!$A$10385:$O$11376,13,FALSE),"0")</f>
        <v>0</v>
      </c>
      <c r="AM323" s="196"/>
      <c r="AN323" s="196"/>
      <c r="AO323" s="196"/>
      <c r="AP323" s="196"/>
      <c r="AQ323" s="196">
        <f t="shared" si="77"/>
        <v>0</v>
      </c>
      <c r="AS323" s="194"/>
      <c r="AT323" s="194"/>
      <c r="AU323" s="194"/>
      <c r="AV323" s="194"/>
      <c r="AW323" s="194"/>
      <c r="AX323" s="194"/>
      <c r="AY323" s="194"/>
      <c r="AZ323" s="194">
        <f t="shared" si="78"/>
        <v>0</v>
      </c>
    </row>
    <row r="324" spans="1:52" x14ac:dyDescent="0.2">
      <c r="A324" s="197">
        <v>4</v>
      </c>
      <c r="B324" s="141" t="s">
        <v>551</v>
      </c>
      <c r="C324" s="149" t="str">
        <f t="shared" si="70"/>
        <v>40</v>
      </c>
      <c r="D324" s="149" t="str">
        <f t="shared" si="71"/>
        <v>75</v>
      </c>
      <c r="E324" s="147" t="str">
        <f t="shared" si="72"/>
        <v>001</v>
      </c>
      <c r="F324" s="129" t="str">
        <f t="shared" si="73"/>
        <v>5000.03</v>
      </c>
      <c r="G324" s="141" t="s">
        <v>218</v>
      </c>
      <c r="H324" s="193">
        <f>IFERROR(VLOOKUP(B324,[5]rptBudgetaryBudgetCrossOrganiza!$A$2:$M$1097,4,FALSE),"0")</f>
        <v>9000</v>
      </c>
      <c r="I324" s="193">
        <f>IFERROR(VLOOKUP(B324,[5]rptBudgetaryBudgetCrossOrganiza!$A$2:$M$1097,6,FALSE),"0")</f>
        <v>9000</v>
      </c>
      <c r="J324" s="193"/>
      <c r="K324" s="193"/>
      <c r="L324" s="193"/>
      <c r="M324" s="193">
        <f>IFERROR(VLOOKUP(B324,[5]rptBudgetaryBudgetCrossOrganiza!$A$2:$M$1097,9,FALSE),"0")</f>
        <v>8880.7000000000007</v>
      </c>
      <c r="N324" s="193">
        <v>8880.7000000000007</v>
      </c>
      <c r="O324" s="193">
        <f t="shared" si="74"/>
        <v>-119.29999999999927</v>
      </c>
      <c r="Q324" s="169">
        <v>9000</v>
      </c>
      <c r="R324" s="169">
        <v>9000</v>
      </c>
      <c r="S324" s="169"/>
      <c r="T324" s="169"/>
      <c r="U324" s="169"/>
      <c r="V324" s="169">
        <v>6713.29</v>
      </c>
      <c r="W324" s="194">
        <v>6713.29</v>
      </c>
      <c r="X324" s="194">
        <f t="shared" si="75"/>
        <v>-2286.71</v>
      </c>
      <c r="Z324" s="171">
        <v>9000</v>
      </c>
      <c r="AA324" s="171">
        <v>9000</v>
      </c>
      <c r="AB324" s="171"/>
      <c r="AC324" s="171"/>
      <c r="AD324" s="171"/>
      <c r="AE324" s="171">
        <v>10642.78</v>
      </c>
      <c r="AF324" s="195">
        <v>10642.78</v>
      </c>
      <c r="AG324" s="195">
        <f t="shared" si="76"/>
        <v>1642.7800000000007</v>
      </c>
      <c r="AI324" s="173">
        <f>IFERROR(VLOOKUP(B324,[3]rptBudgetaryBudgetCrossOrganiza!$A$1:$K$607,4,FALSE),"0")</f>
        <v>9300</v>
      </c>
      <c r="AJ324" s="173">
        <f>IFERROR(VLOOKUP(B324,[3]rptBudgetaryBudgetCrossOrganiza!$A$1:$K$607,6,FALSE),"0")</f>
        <v>9300</v>
      </c>
      <c r="AK324" s="196">
        <f t="shared" si="64"/>
        <v>9300</v>
      </c>
      <c r="AL324" s="196">
        <f>IFERROR(VLOOKUP(B324,[4]rptBudgetaryBudgetCrossOrganiza!$A$10385:$O$11376,13,FALSE),"0")</f>
        <v>2954.84</v>
      </c>
      <c r="AM324" s="196"/>
      <c r="AN324" s="196"/>
      <c r="AO324" s="196"/>
      <c r="AP324" s="196"/>
      <c r="AQ324" s="196">
        <f t="shared" si="77"/>
        <v>-9300</v>
      </c>
      <c r="AS324" s="194"/>
      <c r="AT324" s="194"/>
      <c r="AU324" s="194"/>
      <c r="AV324" s="194"/>
      <c r="AW324" s="194"/>
      <c r="AX324" s="194"/>
      <c r="AY324" s="194"/>
      <c r="AZ324" s="194">
        <f t="shared" si="78"/>
        <v>0</v>
      </c>
    </row>
    <row r="325" spans="1:52" x14ac:dyDescent="0.2">
      <c r="A325" s="197">
        <v>4</v>
      </c>
      <c r="B325" s="141" t="s">
        <v>552</v>
      </c>
      <c r="C325" s="149" t="str">
        <f t="shared" si="70"/>
        <v>40</v>
      </c>
      <c r="D325" s="149" t="str">
        <f t="shared" si="71"/>
        <v>75</v>
      </c>
      <c r="E325" s="147" t="str">
        <f t="shared" si="72"/>
        <v>001</v>
      </c>
      <c r="F325" s="129" t="str">
        <f t="shared" si="73"/>
        <v>5000.04</v>
      </c>
      <c r="G325" s="141" t="s">
        <v>220</v>
      </c>
      <c r="H325" s="193">
        <f>IFERROR(VLOOKUP(B325,[5]rptBudgetaryBudgetCrossOrganiza!$A$2:$M$1097,4,FALSE),"0")</f>
        <v>2500</v>
      </c>
      <c r="I325" s="193">
        <f>IFERROR(VLOOKUP(B325,[5]rptBudgetaryBudgetCrossOrganiza!$A$2:$M$1097,6,FALSE),"0")</f>
        <v>2500</v>
      </c>
      <c r="J325" s="193"/>
      <c r="K325" s="193"/>
      <c r="L325" s="193"/>
      <c r="M325" s="193">
        <f>IFERROR(VLOOKUP(B325,[5]rptBudgetaryBudgetCrossOrganiza!$A$2:$M$1097,9,FALSE),"0")</f>
        <v>1798.88</v>
      </c>
      <c r="N325" s="193">
        <v>1798.88</v>
      </c>
      <c r="O325" s="193">
        <f t="shared" si="74"/>
        <v>-701.11999999999989</v>
      </c>
      <c r="Q325" s="169">
        <v>2500</v>
      </c>
      <c r="R325" s="169">
        <v>2500</v>
      </c>
      <c r="S325" s="169"/>
      <c r="T325" s="169"/>
      <c r="U325" s="169"/>
      <c r="V325" s="169">
        <v>1655.36</v>
      </c>
      <c r="W325" s="194">
        <v>1655.36</v>
      </c>
      <c r="X325" s="194">
        <f t="shared" si="75"/>
        <v>-844.6400000000001</v>
      </c>
      <c r="Z325" s="171">
        <v>2300</v>
      </c>
      <c r="AA325" s="171">
        <v>2300</v>
      </c>
      <c r="AB325" s="171"/>
      <c r="AC325" s="171"/>
      <c r="AD325" s="171"/>
      <c r="AE325" s="171">
        <v>846.79</v>
      </c>
      <c r="AF325" s="195">
        <v>846.79</v>
      </c>
      <c r="AG325" s="195">
        <f t="shared" si="76"/>
        <v>-1453.21</v>
      </c>
      <c r="AI325" s="173">
        <f>IFERROR(VLOOKUP(B325,[3]rptBudgetaryBudgetCrossOrganiza!$A$1:$K$607,4,FALSE),"0")</f>
        <v>2300</v>
      </c>
      <c r="AJ325" s="173">
        <f>IFERROR(VLOOKUP(B325,[3]rptBudgetaryBudgetCrossOrganiza!$A$1:$K$607,6,FALSE),"0")</f>
        <v>2300</v>
      </c>
      <c r="AK325" s="196">
        <f t="shared" si="64"/>
        <v>2300</v>
      </c>
      <c r="AL325" s="196">
        <f>IFERROR(VLOOKUP(B325,[4]rptBudgetaryBudgetCrossOrganiza!$A$10385:$O$11376,13,FALSE),"0")</f>
        <v>0</v>
      </c>
      <c r="AM325" s="196"/>
      <c r="AN325" s="196"/>
      <c r="AO325" s="196"/>
      <c r="AP325" s="196"/>
      <c r="AQ325" s="196">
        <f t="shared" si="77"/>
        <v>-2300</v>
      </c>
      <c r="AS325" s="194"/>
      <c r="AT325" s="194"/>
      <c r="AU325" s="194"/>
      <c r="AV325" s="194"/>
      <c r="AW325" s="194"/>
      <c r="AX325" s="194"/>
      <c r="AY325" s="194"/>
      <c r="AZ325" s="194">
        <f t="shared" si="78"/>
        <v>0</v>
      </c>
    </row>
    <row r="326" spans="1:52" x14ac:dyDescent="0.2">
      <c r="A326" s="197">
        <v>4</v>
      </c>
      <c r="B326" s="141" t="s">
        <v>553</v>
      </c>
      <c r="C326" s="149" t="str">
        <f t="shared" si="70"/>
        <v>40</v>
      </c>
      <c r="D326" s="149" t="str">
        <f t="shared" si="71"/>
        <v>75</v>
      </c>
      <c r="E326" s="147" t="str">
        <f t="shared" si="72"/>
        <v>001</v>
      </c>
      <c r="F326" s="129" t="str">
        <f t="shared" si="73"/>
        <v>5000.06</v>
      </c>
      <c r="G326" s="141" t="s">
        <v>224</v>
      </c>
      <c r="H326" s="193">
        <f>IFERROR(VLOOKUP(B326,[5]rptBudgetaryBudgetCrossOrganiza!$A$2:$M$1097,4,FALSE),"0")</f>
        <v>0</v>
      </c>
      <c r="I326" s="193">
        <f>IFERROR(VLOOKUP(B326,[5]rptBudgetaryBudgetCrossOrganiza!$A$2:$M$1097,6,FALSE),"0")</f>
        <v>0</v>
      </c>
      <c r="J326" s="193"/>
      <c r="K326" s="193"/>
      <c r="L326" s="193"/>
      <c r="M326" s="193">
        <f>IFERROR(VLOOKUP(B326,[5]rptBudgetaryBudgetCrossOrganiza!$A$2:$M$1097,9,FALSE),"0")</f>
        <v>0</v>
      </c>
      <c r="N326" s="193">
        <v>0</v>
      </c>
      <c r="O326" s="193">
        <f t="shared" si="74"/>
        <v>0</v>
      </c>
      <c r="Q326" s="169">
        <v>0</v>
      </c>
      <c r="R326" s="169">
        <v>0</v>
      </c>
      <c r="S326" s="169"/>
      <c r="T326" s="169"/>
      <c r="U326" s="169"/>
      <c r="V326" s="169">
        <v>0</v>
      </c>
      <c r="W326" s="194">
        <v>0</v>
      </c>
      <c r="X326" s="194">
        <f t="shared" si="75"/>
        <v>0</v>
      </c>
      <c r="Z326" s="171">
        <v>0</v>
      </c>
      <c r="AA326" s="171">
        <v>0</v>
      </c>
      <c r="AB326" s="171"/>
      <c r="AC326" s="171"/>
      <c r="AD326" s="171"/>
      <c r="AE326" s="171">
        <v>0</v>
      </c>
      <c r="AF326" s="195">
        <v>0</v>
      </c>
      <c r="AG326" s="195">
        <f t="shared" si="76"/>
        <v>0</v>
      </c>
      <c r="AI326" s="173">
        <f>IFERROR(VLOOKUP(B326,[3]rptBudgetaryBudgetCrossOrganiza!$A$1:$K$607,4,FALSE),"0")</f>
        <v>0</v>
      </c>
      <c r="AJ326" s="173">
        <f>IFERROR(VLOOKUP(B326,[3]rptBudgetaryBudgetCrossOrganiza!$A$1:$K$607,6,FALSE),"0")</f>
        <v>0</v>
      </c>
      <c r="AK326" s="196">
        <f t="shared" si="64"/>
        <v>0</v>
      </c>
      <c r="AL326" s="196">
        <f>IFERROR(VLOOKUP(B326,[4]rptBudgetaryBudgetCrossOrganiza!$A$10385:$O$11376,13,FALSE),"0")</f>
        <v>0</v>
      </c>
      <c r="AM326" s="196"/>
      <c r="AN326" s="196"/>
      <c r="AO326" s="196"/>
      <c r="AP326" s="196"/>
      <c r="AQ326" s="196">
        <f t="shared" si="77"/>
        <v>0</v>
      </c>
      <c r="AS326" s="194"/>
      <c r="AT326" s="194"/>
      <c r="AU326" s="194"/>
      <c r="AV326" s="194"/>
      <c r="AW326" s="194"/>
      <c r="AX326" s="194"/>
      <c r="AY326" s="194"/>
      <c r="AZ326" s="194">
        <f t="shared" si="78"/>
        <v>0</v>
      </c>
    </row>
    <row r="327" spans="1:52" x14ac:dyDescent="0.2">
      <c r="A327" s="197">
        <v>4</v>
      </c>
      <c r="B327" s="141" t="s">
        <v>554</v>
      </c>
      <c r="C327" s="149" t="str">
        <f t="shared" si="70"/>
        <v>40</v>
      </c>
      <c r="D327" s="149" t="str">
        <f t="shared" si="71"/>
        <v>75</v>
      </c>
      <c r="E327" s="147" t="str">
        <f t="shared" si="72"/>
        <v>001</v>
      </c>
      <c r="F327" s="129" t="str">
        <f t="shared" si="73"/>
        <v>5000.07</v>
      </c>
      <c r="G327" s="141" t="s">
        <v>226</v>
      </c>
      <c r="H327" s="193">
        <f>IFERROR(VLOOKUP(B327,[5]rptBudgetaryBudgetCrossOrganiza!$A$2:$M$1097,4,FALSE),"0")</f>
        <v>3064</v>
      </c>
      <c r="I327" s="193">
        <f>IFERROR(VLOOKUP(B327,[5]rptBudgetaryBudgetCrossOrganiza!$A$2:$M$1097,6,FALSE),"0")</f>
        <v>3064</v>
      </c>
      <c r="J327" s="193"/>
      <c r="K327" s="193"/>
      <c r="L327" s="193"/>
      <c r="M327" s="193">
        <f>IFERROR(VLOOKUP(B327,[5]rptBudgetaryBudgetCrossOrganiza!$A$2:$M$1097,9,FALSE),"0")</f>
        <v>0</v>
      </c>
      <c r="N327" s="193">
        <v>0</v>
      </c>
      <c r="O327" s="193">
        <f t="shared" si="74"/>
        <v>-3064</v>
      </c>
      <c r="Q327" s="169">
        <v>4345</v>
      </c>
      <c r="R327" s="169">
        <v>4345</v>
      </c>
      <c r="S327" s="169"/>
      <c r="T327" s="169"/>
      <c r="U327" s="169"/>
      <c r="V327" s="169">
        <v>1626.9</v>
      </c>
      <c r="W327" s="194">
        <v>1626.9</v>
      </c>
      <c r="X327" s="194">
        <f t="shared" si="75"/>
        <v>-2718.1</v>
      </c>
      <c r="Z327" s="171">
        <v>4415</v>
      </c>
      <c r="AA327" s="171">
        <v>4415</v>
      </c>
      <c r="AB327" s="171"/>
      <c r="AC327" s="171"/>
      <c r="AD327" s="171"/>
      <c r="AE327" s="171">
        <v>260.14</v>
      </c>
      <c r="AF327" s="195">
        <v>260.14</v>
      </c>
      <c r="AG327" s="195">
        <f t="shared" si="76"/>
        <v>-4154.8599999999997</v>
      </c>
      <c r="AI327" s="173">
        <f>IFERROR(VLOOKUP(B327,[3]rptBudgetaryBudgetCrossOrganiza!$A$1:$K$607,4,FALSE),"0")</f>
        <v>4550</v>
      </c>
      <c r="AJ327" s="173">
        <f>IFERROR(VLOOKUP(B327,[3]rptBudgetaryBudgetCrossOrganiza!$A$1:$K$607,6,FALSE),"0")</f>
        <v>4550</v>
      </c>
      <c r="AK327" s="196">
        <f t="shared" si="64"/>
        <v>4550</v>
      </c>
      <c r="AL327" s="196">
        <f>IFERROR(VLOOKUP(B327,[4]rptBudgetaryBudgetCrossOrganiza!$A$10385:$O$11376,13,FALSE),"0")</f>
        <v>2214.1799999999998</v>
      </c>
      <c r="AM327" s="196"/>
      <c r="AN327" s="196"/>
      <c r="AO327" s="196"/>
      <c r="AP327" s="196"/>
      <c r="AQ327" s="196">
        <f t="shared" si="77"/>
        <v>-4550</v>
      </c>
      <c r="AS327" s="194"/>
      <c r="AT327" s="194"/>
      <c r="AU327" s="194"/>
      <c r="AV327" s="194"/>
      <c r="AW327" s="194"/>
      <c r="AX327" s="194"/>
      <c r="AY327" s="194"/>
      <c r="AZ327" s="194">
        <f t="shared" si="78"/>
        <v>0</v>
      </c>
    </row>
    <row r="328" spans="1:52" x14ac:dyDescent="0.2">
      <c r="A328" s="197">
        <v>4</v>
      </c>
      <c r="B328" s="141" t="s">
        <v>555</v>
      </c>
      <c r="C328" s="149" t="str">
        <f t="shared" si="70"/>
        <v>40</v>
      </c>
      <c r="D328" s="149" t="str">
        <f t="shared" si="71"/>
        <v>75</v>
      </c>
      <c r="E328" s="147" t="str">
        <f t="shared" si="72"/>
        <v>001</v>
      </c>
      <c r="F328" s="129" t="str">
        <f t="shared" si="73"/>
        <v>5000.08</v>
      </c>
      <c r="G328" s="141" t="s">
        <v>228</v>
      </c>
      <c r="H328" s="193">
        <f>IFERROR(VLOOKUP(B328,[5]rptBudgetaryBudgetCrossOrganiza!$A$2:$M$1097,4,FALSE),"0")</f>
        <v>5614</v>
      </c>
      <c r="I328" s="193">
        <f>IFERROR(VLOOKUP(B328,[5]rptBudgetaryBudgetCrossOrganiza!$A$2:$M$1097,6,FALSE),"0")</f>
        <v>5614</v>
      </c>
      <c r="J328" s="193"/>
      <c r="K328" s="193"/>
      <c r="L328" s="193"/>
      <c r="M328" s="193">
        <f>IFERROR(VLOOKUP(B328,[5]rptBudgetaryBudgetCrossOrganiza!$A$2:$M$1097,9,FALSE),"0")</f>
        <v>5788.59</v>
      </c>
      <c r="N328" s="193">
        <v>5788.59</v>
      </c>
      <c r="O328" s="193">
        <f t="shared" si="74"/>
        <v>174.59000000000015</v>
      </c>
      <c r="Q328" s="169">
        <v>5985</v>
      </c>
      <c r="R328" s="169">
        <v>5985</v>
      </c>
      <c r="S328" s="169"/>
      <c r="T328" s="169"/>
      <c r="U328" s="169"/>
      <c r="V328" s="169">
        <v>5919.36</v>
      </c>
      <c r="W328" s="194">
        <v>5919.36</v>
      </c>
      <c r="X328" s="194">
        <f t="shared" si="75"/>
        <v>-65.640000000000327</v>
      </c>
      <c r="Z328" s="171">
        <v>5910</v>
      </c>
      <c r="AA328" s="171">
        <v>5910</v>
      </c>
      <c r="AB328" s="171"/>
      <c r="AC328" s="171"/>
      <c r="AD328" s="171"/>
      <c r="AE328" s="171">
        <v>3531.93</v>
      </c>
      <c r="AF328" s="195">
        <v>3531.93</v>
      </c>
      <c r="AG328" s="195">
        <f t="shared" si="76"/>
        <v>-2378.0700000000002</v>
      </c>
      <c r="AI328" s="173">
        <f>IFERROR(VLOOKUP(B328,[3]rptBudgetaryBudgetCrossOrganiza!$A$1:$K$607,4,FALSE),"0")</f>
        <v>6088</v>
      </c>
      <c r="AJ328" s="173">
        <f>IFERROR(VLOOKUP(B328,[3]rptBudgetaryBudgetCrossOrganiza!$A$1:$K$607,6,FALSE),"0")</f>
        <v>6088</v>
      </c>
      <c r="AK328" s="196">
        <f t="shared" si="64"/>
        <v>6088</v>
      </c>
      <c r="AL328" s="196">
        <f>IFERROR(VLOOKUP(B328,[4]rptBudgetaryBudgetCrossOrganiza!$A$10385:$O$11376,13,FALSE),"0")</f>
        <v>0</v>
      </c>
      <c r="AM328" s="196"/>
      <c r="AN328" s="196"/>
      <c r="AO328" s="196"/>
      <c r="AP328" s="196"/>
      <c r="AQ328" s="196">
        <f t="shared" si="77"/>
        <v>-6088</v>
      </c>
      <c r="AS328" s="194"/>
      <c r="AT328" s="194"/>
      <c r="AU328" s="194"/>
      <c r="AV328" s="194"/>
      <c r="AW328" s="194"/>
      <c r="AX328" s="194"/>
      <c r="AY328" s="194"/>
      <c r="AZ328" s="194">
        <f t="shared" si="78"/>
        <v>0</v>
      </c>
    </row>
    <row r="329" spans="1:52" x14ac:dyDescent="0.2">
      <c r="A329" s="197">
        <v>4</v>
      </c>
      <c r="B329" s="141" t="s">
        <v>556</v>
      </c>
      <c r="C329" s="149" t="str">
        <f t="shared" si="70"/>
        <v>40</v>
      </c>
      <c r="D329" s="149" t="str">
        <f t="shared" si="71"/>
        <v>75</v>
      </c>
      <c r="E329" s="147" t="str">
        <f t="shared" si="72"/>
        <v>001</v>
      </c>
      <c r="F329" s="129" t="str">
        <f t="shared" si="73"/>
        <v>5000.10</v>
      </c>
      <c r="G329" s="141" t="s">
        <v>232</v>
      </c>
      <c r="H329" s="193">
        <f>IFERROR(VLOOKUP(B329,[5]rptBudgetaryBudgetCrossOrganiza!$A$2:$M$1097,4,FALSE),"0")</f>
        <v>0</v>
      </c>
      <c r="I329" s="193">
        <f>IFERROR(VLOOKUP(B329,[5]rptBudgetaryBudgetCrossOrganiza!$A$2:$M$1097,6,FALSE),"0")</f>
        <v>0</v>
      </c>
      <c r="J329" s="193"/>
      <c r="K329" s="193"/>
      <c r="L329" s="193"/>
      <c r="M329" s="193">
        <f>IFERROR(VLOOKUP(B329,[5]rptBudgetaryBudgetCrossOrganiza!$A$2:$M$1097,9,FALSE),"0")</f>
        <v>0</v>
      </c>
      <c r="N329" s="193">
        <v>0</v>
      </c>
      <c r="O329" s="193">
        <f t="shared" si="74"/>
        <v>0</v>
      </c>
      <c r="Q329" s="169">
        <v>0</v>
      </c>
      <c r="R329" s="169">
        <v>0</v>
      </c>
      <c r="S329" s="169"/>
      <c r="T329" s="169"/>
      <c r="U329" s="169"/>
      <c r="V329" s="169">
        <v>0</v>
      </c>
      <c r="W329" s="194">
        <v>0</v>
      </c>
      <c r="X329" s="194">
        <f t="shared" si="75"/>
        <v>0</v>
      </c>
      <c r="Z329" s="171">
        <v>0</v>
      </c>
      <c r="AA329" s="171">
        <v>0</v>
      </c>
      <c r="AB329" s="171"/>
      <c r="AC329" s="171"/>
      <c r="AD329" s="171"/>
      <c r="AE329" s="171">
        <v>0</v>
      </c>
      <c r="AF329" s="195">
        <v>0</v>
      </c>
      <c r="AG329" s="195">
        <f t="shared" si="76"/>
        <v>0</v>
      </c>
      <c r="AI329" s="173">
        <f>IFERROR(VLOOKUP(B329,[3]rptBudgetaryBudgetCrossOrganiza!$A$1:$K$607,4,FALSE),"0")</f>
        <v>0</v>
      </c>
      <c r="AJ329" s="173">
        <f>IFERROR(VLOOKUP(B329,[3]rptBudgetaryBudgetCrossOrganiza!$A$1:$K$607,6,FALSE),"0")</f>
        <v>0</v>
      </c>
      <c r="AK329" s="196">
        <f t="shared" si="64"/>
        <v>0</v>
      </c>
      <c r="AL329" s="196">
        <f>IFERROR(VLOOKUP(B329,[4]rptBudgetaryBudgetCrossOrganiza!$A$10385:$O$11376,13,FALSE),"0")</f>
        <v>0</v>
      </c>
      <c r="AM329" s="196"/>
      <c r="AN329" s="196"/>
      <c r="AO329" s="196"/>
      <c r="AP329" s="196"/>
      <c r="AQ329" s="196">
        <f t="shared" si="77"/>
        <v>0</v>
      </c>
      <c r="AS329" s="194"/>
      <c r="AT329" s="194"/>
      <c r="AU329" s="194"/>
      <c r="AV329" s="194"/>
      <c r="AW329" s="194"/>
      <c r="AX329" s="194"/>
      <c r="AY329" s="194"/>
      <c r="AZ329" s="194">
        <f t="shared" si="78"/>
        <v>0</v>
      </c>
    </row>
    <row r="330" spans="1:52" x14ac:dyDescent="0.2">
      <c r="A330" s="197">
        <v>4</v>
      </c>
      <c r="B330" s="141" t="s">
        <v>557</v>
      </c>
      <c r="C330" s="149" t="str">
        <f t="shared" si="70"/>
        <v>40</v>
      </c>
      <c r="D330" s="149" t="str">
        <f t="shared" si="71"/>
        <v>75</v>
      </c>
      <c r="E330" s="147" t="str">
        <f t="shared" si="72"/>
        <v>001</v>
      </c>
      <c r="F330" s="129" t="str">
        <f t="shared" si="73"/>
        <v>5000.11</v>
      </c>
      <c r="G330" s="141" t="s">
        <v>234</v>
      </c>
      <c r="H330" s="193">
        <f>IFERROR(VLOOKUP(B330,[5]rptBudgetaryBudgetCrossOrganiza!$A$2:$M$1097,4,FALSE),"0")</f>
        <v>0</v>
      </c>
      <c r="I330" s="193">
        <f>IFERROR(VLOOKUP(B330,[5]rptBudgetaryBudgetCrossOrganiza!$A$2:$M$1097,6,FALSE),"0")</f>
        <v>0</v>
      </c>
      <c r="J330" s="193"/>
      <c r="K330" s="193"/>
      <c r="L330" s="193"/>
      <c r="M330" s="193">
        <f>IFERROR(VLOOKUP(B330,[5]rptBudgetaryBudgetCrossOrganiza!$A$2:$M$1097,9,FALSE),"0")</f>
        <v>0</v>
      </c>
      <c r="N330" s="193">
        <v>0</v>
      </c>
      <c r="O330" s="193">
        <f t="shared" si="74"/>
        <v>0</v>
      </c>
      <c r="Q330" s="169">
        <v>0</v>
      </c>
      <c r="R330" s="169">
        <v>0</v>
      </c>
      <c r="S330" s="169"/>
      <c r="T330" s="169"/>
      <c r="U330" s="169"/>
      <c r="V330" s="169">
        <v>0</v>
      </c>
      <c r="W330" s="194">
        <v>0</v>
      </c>
      <c r="X330" s="194">
        <f t="shared" si="75"/>
        <v>0</v>
      </c>
      <c r="Z330" s="171">
        <v>0</v>
      </c>
      <c r="AA330" s="171">
        <v>0</v>
      </c>
      <c r="AB330" s="171"/>
      <c r="AC330" s="171"/>
      <c r="AD330" s="171"/>
      <c r="AE330" s="171">
        <v>0</v>
      </c>
      <c r="AF330" s="195">
        <v>0</v>
      </c>
      <c r="AG330" s="195">
        <f t="shared" si="76"/>
        <v>0</v>
      </c>
      <c r="AI330" s="173">
        <f>IFERROR(VLOOKUP(B330,[3]rptBudgetaryBudgetCrossOrganiza!$A$1:$K$607,4,FALSE),"0")</f>
        <v>0</v>
      </c>
      <c r="AJ330" s="173">
        <f>IFERROR(VLOOKUP(B330,[3]rptBudgetaryBudgetCrossOrganiza!$A$1:$K$607,6,FALSE),"0")</f>
        <v>0</v>
      </c>
      <c r="AK330" s="196">
        <f t="shared" si="64"/>
        <v>0</v>
      </c>
      <c r="AL330" s="196">
        <f>IFERROR(VLOOKUP(B330,[4]rptBudgetaryBudgetCrossOrganiza!$A$10385:$O$11376,13,FALSE),"0")</f>
        <v>0</v>
      </c>
      <c r="AM330" s="196"/>
      <c r="AN330" s="196"/>
      <c r="AO330" s="196"/>
      <c r="AP330" s="196"/>
      <c r="AQ330" s="196">
        <f t="shared" si="77"/>
        <v>0</v>
      </c>
      <c r="AS330" s="194"/>
      <c r="AT330" s="194"/>
      <c r="AU330" s="194"/>
      <c r="AV330" s="194"/>
      <c r="AW330" s="194"/>
      <c r="AX330" s="194"/>
      <c r="AY330" s="194"/>
      <c r="AZ330" s="194">
        <f t="shared" si="78"/>
        <v>0</v>
      </c>
    </row>
    <row r="331" spans="1:52" x14ac:dyDescent="0.2">
      <c r="A331" s="197">
        <v>4</v>
      </c>
      <c r="B331" s="141" t="s">
        <v>558</v>
      </c>
      <c r="C331" s="149" t="str">
        <f t="shared" si="70"/>
        <v>40</v>
      </c>
      <c r="D331" s="149" t="str">
        <f t="shared" si="71"/>
        <v>75</v>
      </c>
      <c r="E331" s="147" t="str">
        <f t="shared" si="72"/>
        <v>001</v>
      </c>
      <c r="F331" s="129" t="str">
        <f t="shared" si="73"/>
        <v>5000.12</v>
      </c>
      <c r="G331" s="141" t="s">
        <v>236</v>
      </c>
      <c r="H331" s="193">
        <f>IFERROR(VLOOKUP(B331,[5]rptBudgetaryBudgetCrossOrganiza!$A$2:$M$1097,4,FALSE),"0")</f>
        <v>0</v>
      </c>
      <c r="I331" s="193">
        <f>IFERROR(VLOOKUP(B331,[5]rptBudgetaryBudgetCrossOrganiza!$A$2:$M$1097,6,FALSE),"0")</f>
        <v>0</v>
      </c>
      <c r="J331" s="193"/>
      <c r="K331" s="193"/>
      <c r="L331" s="193"/>
      <c r="M331" s="193">
        <f>IFERROR(VLOOKUP(B331,[5]rptBudgetaryBudgetCrossOrganiza!$A$2:$M$1097,9,FALSE),"0")</f>
        <v>0</v>
      </c>
      <c r="N331" s="193">
        <v>0</v>
      </c>
      <c r="O331" s="193">
        <f t="shared" si="74"/>
        <v>0</v>
      </c>
      <c r="Q331" s="169">
        <v>0</v>
      </c>
      <c r="R331" s="169">
        <v>0</v>
      </c>
      <c r="S331" s="169"/>
      <c r="T331" s="169"/>
      <c r="U331" s="169"/>
      <c r="V331" s="169">
        <v>0</v>
      </c>
      <c r="W331" s="194">
        <v>0</v>
      </c>
      <c r="X331" s="194">
        <f t="shared" si="75"/>
        <v>0</v>
      </c>
      <c r="Z331" s="171">
        <v>0</v>
      </c>
      <c r="AA331" s="171">
        <v>0</v>
      </c>
      <c r="AB331" s="171"/>
      <c r="AC331" s="171"/>
      <c r="AD331" s="171"/>
      <c r="AE331" s="171">
        <v>0</v>
      </c>
      <c r="AF331" s="195">
        <v>0</v>
      </c>
      <c r="AG331" s="195">
        <f t="shared" si="76"/>
        <v>0</v>
      </c>
      <c r="AI331" s="173">
        <f>IFERROR(VLOOKUP(B331,[3]rptBudgetaryBudgetCrossOrganiza!$A$1:$K$607,4,FALSE),"0")</f>
        <v>0</v>
      </c>
      <c r="AJ331" s="173">
        <f>IFERROR(VLOOKUP(B331,[3]rptBudgetaryBudgetCrossOrganiza!$A$1:$K$607,6,FALSE),"0")</f>
        <v>0</v>
      </c>
      <c r="AK331" s="196">
        <f t="shared" si="64"/>
        <v>0</v>
      </c>
      <c r="AL331" s="196">
        <f>IFERROR(VLOOKUP(B331,[4]rptBudgetaryBudgetCrossOrganiza!$A$10385:$O$11376,13,FALSE),"0")</f>
        <v>0</v>
      </c>
      <c r="AM331" s="196"/>
      <c r="AN331" s="196"/>
      <c r="AO331" s="196"/>
      <c r="AP331" s="196"/>
      <c r="AQ331" s="196">
        <f t="shared" si="77"/>
        <v>0</v>
      </c>
      <c r="AS331" s="194"/>
      <c r="AT331" s="194"/>
      <c r="AU331" s="194"/>
      <c r="AV331" s="194"/>
      <c r="AW331" s="194"/>
      <c r="AX331" s="194"/>
      <c r="AY331" s="194"/>
      <c r="AZ331" s="194">
        <f t="shared" si="78"/>
        <v>0</v>
      </c>
    </row>
    <row r="332" spans="1:52" x14ac:dyDescent="0.2">
      <c r="A332" s="197">
        <v>4</v>
      </c>
      <c r="B332" s="141" t="s">
        <v>559</v>
      </c>
      <c r="C332" s="149" t="str">
        <f t="shared" si="70"/>
        <v>40</v>
      </c>
      <c r="D332" s="149" t="str">
        <f t="shared" si="71"/>
        <v>75</v>
      </c>
      <c r="E332" s="147" t="str">
        <f t="shared" si="72"/>
        <v>001</v>
      </c>
      <c r="F332" s="129" t="str">
        <f t="shared" si="73"/>
        <v>5000.99</v>
      </c>
      <c r="G332" s="141" t="s">
        <v>238</v>
      </c>
      <c r="H332" s="193">
        <f>IFERROR(VLOOKUP(B332,[5]rptBudgetaryBudgetCrossOrganiza!$A$2:$M$1097,4,FALSE),"0")</f>
        <v>0</v>
      </c>
      <c r="I332" s="193">
        <f>IFERROR(VLOOKUP(B332,[5]rptBudgetaryBudgetCrossOrganiza!$A$2:$M$1097,6,FALSE),"0")</f>
        <v>0</v>
      </c>
      <c r="J332" s="193"/>
      <c r="K332" s="193"/>
      <c r="L332" s="193"/>
      <c r="M332" s="193">
        <f>IFERROR(VLOOKUP(B332,[5]rptBudgetaryBudgetCrossOrganiza!$A$2:$M$1097,9,FALSE),"0")</f>
        <v>0</v>
      </c>
      <c r="N332" s="193">
        <v>0</v>
      </c>
      <c r="O332" s="193">
        <f t="shared" si="74"/>
        <v>0</v>
      </c>
      <c r="Q332" s="169">
        <v>0</v>
      </c>
      <c r="R332" s="169">
        <v>0</v>
      </c>
      <c r="S332" s="169"/>
      <c r="T332" s="169"/>
      <c r="U332" s="169"/>
      <c r="V332" s="169">
        <v>0</v>
      </c>
      <c r="W332" s="194">
        <v>0</v>
      </c>
      <c r="X332" s="194">
        <f t="shared" si="75"/>
        <v>0</v>
      </c>
      <c r="Z332" s="171">
        <v>0</v>
      </c>
      <c r="AA332" s="171">
        <v>0</v>
      </c>
      <c r="AB332" s="171"/>
      <c r="AC332" s="171"/>
      <c r="AD332" s="171"/>
      <c r="AE332" s="171">
        <v>0</v>
      </c>
      <c r="AF332" s="195">
        <v>0</v>
      </c>
      <c r="AG332" s="195">
        <f t="shared" si="76"/>
        <v>0</v>
      </c>
      <c r="AI332" s="173">
        <f>IFERROR(VLOOKUP(B332,[3]rptBudgetaryBudgetCrossOrganiza!$A$1:$K$607,4,FALSE),"0")</f>
        <v>0</v>
      </c>
      <c r="AJ332" s="173">
        <f>IFERROR(VLOOKUP(B332,[3]rptBudgetaryBudgetCrossOrganiza!$A$1:$K$607,6,FALSE),"0")</f>
        <v>0</v>
      </c>
      <c r="AK332" s="196">
        <f t="shared" si="64"/>
        <v>0</v>
      </c>
      <c r="AL332" s="196">
        <f>IFERROR(VLOOKUP(B332,[4]rptBudgetaryBudgetCrossOrganiza!$A$10385:$O$11376,13,FALSE),"0")</f>
        <v>0</v>
      </c>
      <c r="AM332" s="196"/>
      <c r="AN332" s="196"/>
      <c r="AO332" s="196"/>
      <c r="AP332" s="196"/>
      <c r="AQ332" s="196">
        <f t="shared" si="77"/>
        <v>0</v>
      </c>
      <c r="AS332" s="194"/>
      <c r="AT332" s="194"/>
      <c r="AU332" s="194"/>
      <c r="AV332" s="194"/>
      <c r="AW332" s="194"/>
      <c r="AX332" s="194"/>
      <c r="AY332" s="194"/>
      <c r="AZ332" s="194">
        <f t="shared" si="78"/>
        <v>0</v>
      </c>
    </row>
    <row r="333" spans="1:52" x14ac:dyDescent="0.2">
      <c r="A333" s="197">
        <v>4</v>
      </c>
      <c r="B333" s="141" t="s">
        <v>560</v>
      </c>
      <c r="C333" s="149" t="str">
        <f t="shared" si="70"/>
        <v>40</v>
      </c>
      <c r="D333" s="149" t="str">
        <f t="shared" si="71"/>
        <v>75</v>
      </c>
      <c r="E333" s="147" t="str">
        <f t="shared" si="72"/>
        <v>001</v>
      </c>
      <c r="F333" s="129" t="str">
        <f t="shared" si="73"/>
        <v>5100.00</v>
      </c>
      <c r="G333" s="141" t="s">
        <v>240</v>
      </c>
      <c r="H333" s="193">
        <f>IFERROR(VLOOKUP(B333,[5]rptBudgetaryBudgetCrossOrganiza!$A$2:$M$1097,4,FALSE),"0")</f>
        <v>85010</v>
      </c>
      <c r="I333" s="193">
        <f>IFERROR(VLOOKUP(B333,[5]rptBudgetaryBudgetCrossOrganiza!$A$2:$M$1097,6,FALSE),"0")</f>
        <v>85010</v>
      </c>
      <c r="J333" s="193"/>
      <c r="K333" s="193"/>
      <c r="L333" s="193"/>
      <c r="M333" s="193">
        <f>IFERROR(VLOOKUP(B333,[5]rptBudgetaryBudgetCrossOrganiza!$A$2:$M$1097,9,FALSE),"0")</f>
        <v>85221.21</v>
      </c>
      <c r="N333" s="193">
        <v>85221.21</v>
      </c>
      <c r="O333" s="193">
        <f t="shared" si="74"/>
        <v>211.2100000000064</v>
      </c>
      <c r="Q333" s="169">
        <v>97970</v>
      </c>
      <c r="R333" s="169">
        <v>97970</v>
      </c>
      <c r="S333" s="169"/>
      <c r="T333" s="169"/>
      <c r="U333" s="169"/>
      <c r="V333" s="169">
        <v>77877.25</v>
      </c>
      <c r="W333" s="194">
        <v>77877.25</v>
      </c>
      <c r="X333" s="194">
        <f t="shared" si="75"/>
        <v>-20092.75</v>
      </c>
      <c r="Z333" s="171">
        <v>96230</v>
      </c>
      <c r="AA333" s="171">
        <v>96230</v>
      </c>
      <c r="AB333" s="171"/>
      <c r="AC333" s="171"/>
      <c r="AD333" s="171"/>
      <c r="AE333" s="171">
        <v>65696.7</v>
      </c>
      <c r="AF333" s="195">
        <v>65696.7</v>
      </c>
      <c r="AG333" s="195">
        <f t="shared" si="76"/>
        <v>-30533.300000000003</v>
      </c>
      <c r="AI333" s="173">
        <f>IFERROR(VLOOKUP(B333,[3]rptBudgetaryBudgetCrossOrganiza!$A$1:$K$607,4,FALSE),"0")</f>
        <v>96230</v>
      </c>
      <c r="AJ333" s="173">
        <f>IFERROR(VLOOKUP(B333,[3]rptBudgetaryBudgetCrossOrganiza!$A$1:$K$607,6,FALSE),"0")</f>
        <v>96230</v>
      </c>
      <c r="AK333" s="196">
        <f t="shared" si="64"/>
        <v>96230</v>
      </c>
      <c r="AL333" s="196">
        <f>IFERROR(VLOOKUP(B333,[4]rptBudgetaryBudgetCrossOrganiza!$A$10385:$O$11376,13,FALSE),"0")</f>
        <v>18207.82</v>
      </c>
      <c r="AM333" s="196"/>
      <c r="AN333" s="196"/>
      <c r="AO333" s="196"/>
      <c r="AP333" s="196"/>
      <c r="AQ333" s="196">
        <f t="shared" si="77"/>
        <v>-96230</v>
      </c>
      <c r="AS333" s="194"/>
      <c r="AT333" s="194"/>
      <c r="AU333" s="194"/>
      <c r="AV333" s="194"/>
      <c r="AW333" s="194"/>
      <c r="AX333" s="194"/>
      <c r="AY333" s="194"/>
      <c r="AZ333" s="194">
        <f t="shared" si="78"/>
        <v>0</v>
      </c>
    </row>
    <row r="334" spans="1:52" x14ac:dyDescent="0.2">
      <c r="A334" s="197">
        <v>4</v>
      </c>
      <c r="B334" s="141" t="s">
        <v>561</v>
      </c>
      <c r="C334" s="149" t="str">
        <f t="shared" si="70"/>
        <v>40</v>
      </c>
      <c r="D334" s="149" t="str">
        <f t="shared" si="71"/>
        <v>75</v>
      </c>
      <c r="E334" s="147" t="str">
        <f t="shared" si="72"/>
        <v>001</v>
      </c>
      <c r="F334" s="129" t="str">
        <f t="shared" si="73"/>
        <v>5100.01</v>
      </c>
      <c r="G334" s="141" t="s">
        <v>242</v>
      </c>
      <c r="H334" s="193">
        <f>IFERROR(VLOOKUP(B334,[5]rptBudgetaryBudgetCrossOrganiza!$A$2:$M$1097,4,FALSE),"0")</f>
        <v>41407</v>
      </c>
      <c r="I334" s="193">
        <f>IFERROR(VLOOKUP(B334,[5]rptBudgetaryBudgetCrossOrganiza!$A$2:$M$1097,6,FALSE),"0")</f>
        <v>41407</v>
      </c>
      <c r="J334" s="193"/>
      <c r="K334" s="193"/>
      <c r="L334" s="193"/>
      <c r="M334" s="193">
        <f>IFERROR(VLOOKUP(B334,[5]rptBudgetaryBudgetCrossOrganiza!$A$2:$M$1097,9,FALSE),"0")</f>
        <v>41395.96</v>
      </c>
      <c r="N334" s="193">
        <v>41395.96</v>
      </c>
      <c r="O334" s="193">
        <f t="shared" si="74"/>
        <v>-11.040000000000873</v>
      </c>
      <c r="Q334" s="169">
        <v>44380</v>
      </c>
      <c r="R334" s="169">
        <v>44380</v>
      </c>
      <c r="S334" s="169"/>
      <c r="T334" s="169"/>
      <c r="U334" s="169"/>
      <c r="V334" s="169">
        <v>36208.33</v>
      </c>
      <c r="W334" s="194">
        <v>36208.33</v>
      </c>
      <c r="X334" s="194"/>
      <c r="Z334" s="171">
        <v>40625</v>
      </c>
      <c r="AA334" s="171">
        <v>40625</v>
      </c>
      <c r="AB334" s="171"/>
      <c r="AC334" s="171"/>
      <c r="AD334" s="171"/>
      <c r="AE334" s="171">
        <v>30925.599999999999</v>
      </c>
      <c r="AF334" s="195">
        <v>30925.599999999999</v>
      </c>
      <c r="AG334" s="195">
        <f t="shared" si="76"/>
        <v>-9699.4000000000015</v>
      </c>
      <c r="AI334" s="173">
        <f>IFERROR(VLOOKUP(B334,[3]rptBudgetaryBudgetCrossOrganiza!$A$1:$K$607,4,FALSE),"0")</f>
        <v>40625</v>
      </c>
      <c r="AJ334" s="173">
        <f>IFERROR(VLOOKUP(B334,[3]rptBudgetaryBudgetCrossOrganiza!$A$1:$K$607,6,FALSE),"0")</f>
        <v>40625</v>
      </c>
      <c r="AK334" s="196">
        <f t="shared" si="64"/>
        <v>40625</v>
      </c>
      <c r="AL334" s="196">
        <f>IFERROR(VLOOKUP(B334,[4]rptBudgetaryBudgetCrossOrganiza!$A$10385:$O$11376,13,FALSE),"0")</f>
        <v>8764.07</v>
      </c>
      <c r="AM334" s="196"/>
      <c r="AN334" s="196"/>
      <c r="AO334" s="196"/>
      <c r="AP334" s="196"/>
      <c r="AQ334" s="196">
        <f t="shared" si="77"/>
        <v>-40625</v>
      </c>
      <c r="AS334" s="194"/>
      <c r="AT334" s="194"/>
      <c r="AU334" s="194"/>
      <c r="AV334" s="194"/>
      <c r="AW334" s="194"/>
      <c r="AX334" s="194"/>
      <c r="AY334" s="194"/>
      <c r="AZ334" s="194"/>
    </row>
    <row r="335" spans="1:52" x14ac:dyDescent="0.2">
      <c r="A335" s="197">
        <v>4</v>
      </c>
      <c r="B335" s="141" t="s">
        <v>562</v>
      </c>
      <c r="C335" s="149" t="str">
        <f t="shared" si="70"/>
        <v>40</v>
      </c>
      <c r="D335" s="149" t="str">
        <f t="shared" si="71"/>
        <v>75</v>
      </c>
      <c r="E335" s="147" t="str">
        <f t="shared" si="72"/>
        <v>001</v>
      </c>
      <c r="F335" s="129" t="str">
        <f t="shared" si="73"/>
        <v>5100.02</v>
      </c>
      <c r="G335" s="141" t="s">
        <v>244</v>
      </c>
      <c r="H335" s="193">
        <f>IFERROR(VLOOKUP(B335,[5]rptBudgetaryBudgetCrossOrganiza!$A$2:$M$1097,4,FALSE),"0")</f>
        <v>87322</v>
      </c>
      <c r="I335" s="193">
        <f>IFERROR(VLOOKUP(B335,[5]rptBudgetaryBudgetCrossOrganiza!$A$2:$M$1097,6,FALSE),"0")</f>
        <v>87322</v>
      </c>
      <c r="J335" s="193"/>
      <c r="K335" s="193"/>
      <c r="L335" s="193"/>
      <c r="M335" s="193">
        <f>IFERROR(VLOOKUP(B335,[5]rptBudgetaryBudgetCrossOrganiza!$A$2:$M$1097,9,FALSE),"0")</f>
        <v>96320.25</v>
      </c>
      <c r="N335" s="193">
        <v>96320.25</v>
      </c>
      <c r="O335" s="193">
        <f t="shared" si="74"/>
        <v>8998.25</v>
      </c>
      <c r="Q335" s="169">
        <v>103970</v>
      </c>
      <c r="R335" s="169">
        <v>103970</v>
      </c>
      <c r="S335" s="169"/>
      <c r="T335" s="169"/>
      <c r="U335" s="169"/>
      <c r="V335" s="169">
        <v>89277.73</v>
      </c>
      <c r="W335" s="194">
        <v>89277.73</v>
      </c>
      <c r="X335" s="194"/>
      <c r="Z335" s="171">
        <v>97435</v>
      </c>
      <c r="AA335" s="171">
        <v>97435</v>
      </c>
      <c r="AB335" s="171"/>
      <c r="AC335" s="171"/>
      <c r="AD335" s="171"/>
      <c r="AE335" s="171">
        <v>68028.62</v>
      </c>
      <c r="AF335" s="195">
        <v>68028.62</v>
      </c>
      <c r="AG335" s="195">
        <f t="shared" si="76"/>
        <v>-29406.380000000005</v>
      </c>
      <c r="AI335" s="173">
        <f>IFERROR(VLOOKUP(B335,[3]rptBudgetaryBudgetCrossOrganiza!$A$1:$K$607,4,FALSE),"0")</f>
        <v>97435</v>
      </c>
      <c r="AJ335" s="173">
        <f>IFERROR(VLOOKUP(B335,[3]rptBudgetaryBudgetCrossOrganiza!$A$1:$K$607,6,FALSE),"0")</f>
        <v>97435</v>
      </c>
      <c r="AK335" s="196">
        <f t="shared" si="64"/>
        <v>97435</v>
      </c>
      <c r="AL335" s="196">
        <f>IFERROR(VLOOKUP(B335,[4]rptBudgetaryBudgetCrossOrganiza!$A$10385:$O$11376,13,FALSE),"0")</f>
        <v>14869.68</v>
      </c>
      <c r="AM335" s="196"/>
      <c r="AN335" s="196"/>
      <c r="AO335" s="196"/>
      <c r="AP335" s="196"/>
      <c r="AQ335" s="196">
        <f t="shared" si="77"/>
        <v>-97435</v>
      </c>
      <c r="AS335" s="194"/>
      <c r="AT335" s="194"/>
      <c r="AU335" s="194"/>
      <c r="AV335" s="194"/>
      <c r="AW335" s="194"/>
      <c r="AX335" s="194"/>
      <c r="AY335" s="194"/>
      <c r="AZ335" s="194"/>
    </row>
    <row r="336" spans="1:52" x14ac:dyDescent="0.2">
      <c r="A336" s="197">
        <v>4</v>
      </c>
      <c r="B336" s="141" t="s">
        <v>563</v>
      </c>
      <c r="C336" s="149" t="str">
        <f t="shared" si="70"/>
        <v>40</v>
      </c>
      <c r="D336" s="149" t="str">
        <f t="shared" si="71"/>
        <v>75</v>
      </c>
      <c r="E336" s="147" t="str">
        <f t="shared" si="72"/>
        <v>001</v>
      </c>
      <c r="F336" s="129" t="str">
        <f t="shared" si="73"/>
        <v>5100.03</v>
      </c>
      <c r="G336" s="141" t="s">
        <v>246</v>
      </c>
      <c r="H336" s="193">
        <f>IFERROR(VLOOKUP(B336,[5]rptBudgetaryBudgetCrossOrganiza!$A$2:$M$1097,4,FALSE),"0")</f>
        <v>10185</v>
      </c>
      <c r="I336" s="193">
        <f>IFERROR(VLOOKUP(B336,[5]rptBudgetaryBudgetCrossOrganiza!$A$2:$M$1097,6,FALSE),"0")</f>
        <v>10185</v>
      </c>
      <c r="J336" s="193"/>
      <c r="K336" s="193"/>
      <c r="L336" s="193"/>
      <c r="M336" s="193">
        <f>IFERROR(VLOOKUP(B336,[5]rptBudgetaryBudgetCrossOrganiza!$A$2:$M$1097,9,FALSE),"0")</f>
        <v>9932.4</v>
      </c>
      <c r="N336" s="193">
        <v>9932.4</v>
      </c>
      <c r="O336" s="193"/>
      <c r="Q336" s="169">
        <v>9940</v>
      </c>
      <c r="R336" s="169">
        <v>9940</v>
      </c>
      <c r="S336" s="169"/>
      <c r="T336" s="169"/>
      <c r="U336" s="169"/>
      <c r="V336" s="169">
        <v>8059.54</v>
      </c>
      <c r="W336" s="194">
        <v>8059.54</v>
      </c>
      <c r="X336" s="194"/>
      <c r="Z336" s="171">
        <v>9345</v>
      </c>
      <c r="AA336" s="171">
        <v>9345</v>
      </c>
      <c r="AB336" s="171"/>
      <c r="AC336" s="171"/>
      <c r="AD336" s="171"/>
      <c r="AE336" s="171">
        <v>6960.49</v>
      </c>
      <c r="AF336" s="195">
        <v>6960.49</v>
      </c>
      <c r="AG336" s="195"/>
      <c r="AI336" s="173">
        <f>IFERROR(VLOOKUP(B336,[3]rptBudgetaryBudgetCrossOrganiza!$A$1:$K$607,4,FALSE),"0")</f>
        <v>9345</v>
      </c>
      <c r="AJ336" s="173">
        <f>IFERROR(VLOOKUP(B336,[3]rptBudgetaryBudgetCrossOrganiza!$A$1:$K$607,6,FALSE),"0")</f>
        <v>9345</v>
      </c>
      <c r="AK336" s="196">
        <f t="shared" si="64"/>
        <v>9345</v>
      </c>
      <c r="AL336" s="196">
        <f>IFERROR(VLOOKUP(B336,[4]rptBudgetaryBudgetCrossOrganiza!$A$10385:$O$11376,13,FALSE),"0")</f>
        <v>1677.24</v>
      </c>
      <c r="AM336" s="196"/>
      <c r="AN336" s="196"/>
      <c r="AO336" s="196"/>
      <c r="AP336" s="196"/>
      <c r="AQ336" s="196"/>
      <c r="AS336" s="194"/>
      <c r="AT336" s="194"/>
      <c r="AU336" s="194"/>
      <c r="AV336" s="194"/>
      <c r="AW336" s="194"/>
      <c r="AX336" s="194"/>
      <c r="AY336" s="194"/>
      <c r="AZ336" s="194"/>
    </row>
    <row r="337" spans="1:52" x14ac:dyDescent="0.2">
      <c r="A337" s="197">
        <v>4</v>
      </c>
      <c r="B337" s="141" t="s">
        <v>564</v>
      </c>
      <c r="C337" s="149" t="str">
        <f t="shared" si="70"/>
        <v>40</v>
      </c>
      <c r="D337" s="149" t="str">
        <f t="shared" si="71"/>
        <v>75</v>
      </c>
      <c r="E337" s="147" t="str">
        <f t="shared" si="72"/>
        <v>001</v>
      </c>
      <c r="F337" s="129" t="str">
        <f t="shared" si="73"/>
        <v>5100.04</v>
      </c>
      <c r="G337" s="141" t="s">
        <v>248</v>
      </c>
      <c r="H337" s="193">
        <f>IFERROR(VLOOKUP(B337,[5]rptBudgetaryBudgetCrossOrganiza!$A$2:$M$1097,4,FALSE),"0")</f>
        <v>1273</v>
      </c>
      <c r="I337" s="193">
        <f>IFERROR(VLOOKUP(B337,[5]rptBudgetaryBudgetCrossOrganiza!$A$2:$M$1097,6,FALSE),"0")</f>
        <v>1273</v>
      </c>
      <c r="J337" s="193"/>
      <c r="K337" s="193"/>
      <c r="L337" s="193"/>
      <c r="M337" s="193">
        <f>IFERROR(VLOOKUP(B337,[5]rptBudgetaryBudgetCrossOrganiza!$A$2:$M$1097,9,FALSE),"0")</f>
        <v>1508.64</v>
      </c>
      <c r="N337" s="193">
        <v>1508.64</v>
      </c>
      <c r="O337" s="193"/>
      <c r="Q337" s="169">
        <v>1515</v>
      </c>
      <c r="R337" s="169">
        <v>1515</v>
      </c>
      <c r="S337" s="169"/>
      <c r="T337" s="169"/>
      <c r="U337" s="169"/>
      <c r="V337" s="169">
        <v>1244</v>
      </c>
      <c r="W337" s="194">
        <v>1244</v>
      </c>
      <c r="X337" s="194"/>
      <c r="Z337" s="171">
        <v>1400</v>
      </c>
      <c r="AA337" s="171">
        <v>1400</v>
      </c>
      <c r="AB337" s="171"/>
      <c r="AC337" s="171"/>
      <c r="AD337" s="171"/>
      <c r="AE337" s="171">
        <v>1099.94</v>
      </c>
      <c r="AF337" s="195">
        <v>1099.94</v>
      </c>
      <c r="AG337" s="195"/>
      <c r="AI337" s="173">
        <f>IFERROR(VLOOKUP(B337,[3]rptBudgetaryBudgetCrossOrganiza!$A$1:$K$607,4,FALSE),"0")</f>
        <v>1400</v>
      </c>
      <c r="AJ337" s="173">
        <f>IFERROR(VLOOKUP(B337,[3]rptBudgetaryBudgetCrossOrganiza!$A$1:$K$607,6,FALSE),"0")</f>
        <v>1400</v>
      </c>
      <c r="AK337" s="196">
        <f t="shared" si="64"/>
        <v>1400</v>
      </c>
      <c r="AL337" s="196">
        <f>IFERROR(VLOOKUP(B337,[4]rptBudgetaryBudgetCrossOrganiza!$A$10385:$O$11376,13,FALSE),"0")</f>
        <v>275.52</v>
      </c>
      <c r="AM337" s="196"/>
      <c r="AN337" s="196"/>
      <c r="AO337" s="196"/>
      <c r="AP337" s="196"/>
      <c r="AQ337" s="196"/>
      <c r="AS337" s="194"/>
      <c r="AT337" s="194"/>
      <c r="AU337" s="194"/>
      <c r="AV337" s="194"/>
      <c r="AW337" s="194"/>
      <c r="AX337" s="194"/>
      <c r="AY337" s="194"/>
      <c r="AZ337" s="194"/>
    </row>
    <row r="338" spans="1:52" x14ac:dyDescent="0.2">
      <c r="A338" s="197">
        <v>4</v>
      </c>
      <c r="B338" s="141" t="s">
        <v>565</v>
      </c>
      <c r="C338" s="149" t="str">
        <f t="shared" si="70"/>
        <v>40</v>
      </c>
      <c r="D338" s="149" t="str">
        <f t="shared" si="71"/>
        <v>75</v>
      </c>
      <c r="E338" s="147" t="str">
        <f t="shared" si="72"/>
        <v>001</v>
      </c>
      <c r="F338" s="129" t="str">
        <f t="shared" si="73"/>
        <v>5100.05</v>
      </c>
      <c r="G338" s="141" t="s">
        <v>250</v>
      </c>
      <c r="H338" s="193">
        <f>IFERROR(VLOOKUP(B338,[5]rptBudgetaryBudgetCrossOrganiza!$A$2:$M$1097,4,FALSE),"0")</f>
        <v>885</v>
      </c>
      <c r="I338" s="193">
        <f>IFERROR(VLOOKUP(B338,[5]rptBudgetaryBudgetCrossOrganiza!$A$2:$M$1097,6,FALSE),"0")</f>
        <v>885</v>
      </c>
      <c r="J338" s="193"/>
      <c r="K338" s="193"/>
      <c r="L338" s="193"/>
      <c r="M338" s="193">
        <f>IFERROR(VLOOKUP(B338,[5]rptBudgetaryBudgetCrossOrganiza!$A$2:$M$1097,9,FALSE),"0")</f>
        <v>951.12</v>
      </c>
      <c r="N338" s="193">
        <v>951.12</v>
      </c>
      <c r="O338" s="193"/>
      <c r="Q338" s="169">
        <v>945</v>
      </c>
      <c r="R338" s="169">
        <v>945</v>
      </c>
      <c r="S338" s="169"/>
      <c r="T338" s="169"/>
      <c r="U338" s="169"/>
      <c r="V338" s="169">
        <v>921.98</v>
      </c>
      <c r="W338" s="194">
        <v>921.98</v>
      </c>
      <c r="X338" s="194"/>
      <c r="Z338" s="171">
        <v>1120</v>
      </c>
      <c r="AA338" s="171">
        <v>1120</v>
      </c>
      <c r="AB338" s="171"/>
      <c r="AC338" s="171"/>
      <c r="AD338" s="171"/>
      <c r="AE338" s="171">
        <v>742.25</v>
      </c>
      <c r="AF338" s="195">
        <v>742.25</v>
      </c>
      <c r="AG338" s="195"/>
      <c r="AI338" s="173">
        <f>IFERROR(VLOOKUP(B338,[3]rptBudgetaryBudgetCrossOrganiza!$A$1:$K$607,4,FALSE),"0")</f>
        <v>1120</v>
      </c>
      <c r="AJ338" s="173">
        <f>IFERROR(VLOOKUP(B338,[3]rptBudgetaryBudgetCrossOrganiza!$A$1:$K$607,6,FALSE),"0")</f>
        <v>1120</v>
      </c>
      <c r="AK338" s="196">
        <f t="shared" si="64"/>
        <v>1120</v>
      </c>
      <c r="AL338" s="196">
        <f>IFERROR(VLOOKUP(B338,[4]rptBudgetaryBudgetCrossOrganiza!$A$10385:$O$11376,13,FALSE),"0")</f>
        <v>184.71</v>
      </c>
      <c r="AM338" s="196"/>
      <c r="AN338" s="196"/>
      <c r="AO338" s="196"/>
      <c r="AP338" s="196"/>
      <c r="AQ338" s="196"/>
      <c r="AS338" s="194"/>
      <c r="AT338" s="194"/>
      <c r="AU338" s="194"/>
      <c r="AV338" s="194"/>
      <c r="AW338" s="194"/>
      <c r="AX338" s="194"/>
      <c r="AY338" s="194"/>
      <c r="AZ338" s="194"/>
    </row>
    <row r="339" spans="1:52" x14ac:dyDescent="0.2">
      <c r="A339" s="197">
        <v>4</v>
      </c>
      <c r="B339" s="141" t="s">
        <v>566</v>
      </c>
      <c r="C339" s="149" t="str">
        <f t="shared" si="70"/>
        <v>40</v>
      </c>
      <c r="D339" s="149" t="str">
        <f t="shared" si="71"/>
        <v>75</v>
      </c>
      <c r="E339" s="147" t="str">
        <f t="shared" si="72"/>
        <v>001</v>
      </c>
      <c r="F339" s="129" t="str">
        <f t="shared" si="73"/>
        <v>5100.06</v>
      </c>
      <c r="G339" s="141" t="s">
        <v>252</v>
      </c>
      <c r="H339" s="193">
        <f>IFERROR(VLOOKUP(B339,[5]rptBudgetaryBudgetCrossOrganiza!$A$2:$M$1097,4,FALSE),"0")</f>
        <v>14650</v>
      </c>
      <c r="I339" s="193">
        <f>IFERROR(VLOOKUP(B339,[5]rptBudgetaryBudgetCrossOrganiza!$A$2:$M$1097,6,FALSE),"0")</f>
        <v>14650</v>
      </c>
      <c r="J339" s="193"/>
      <c r="K339" s="193"/>
      <c r="L339" s="193"/>
      <c r="M339" s="193">
        <f>IFERROR(VLOOKUP(B339,[5]rptBudgetaryBudgetCrossOrganiza!$A$2:$M$1097,9,FALSE),"0")</f>
        <v>14650</v>
      </c>
      <c r="N339" s="193">
        <v>14650</v>
      </c>
      <c r="O339" s="193"/>
      <c r="Q339" s="169">
        <v>15640</v>
      </c>
      <c r="R339" s="169">
        <v>15640</v>
      </c>
      <c r="S339" s="169"/>
      <c r="T339" s="169"/>
      <c r="U339" s="169"/>
      <c r="V339" s="169">
        <v>15640</v>
      </c>
      <c r="W339" s="194">
        <v>15640</v>
      </c>
      <c r="X339" s="194"/>
      <c r="Z339" s="171">
        <v>19090</v>
      </c>
      <c r="AA339" s="171">
        <v>19090</v>
      </c>
      <c r="AB339" s="171"/>
      <c r="AC339" s="171"/>
      <c r="AD339" s="171"/>
      <c r="AE339" s="171">
        <v>6363.32</v>
      </c>
      <c r="AF339" s="195">
        <v>6363.32</v>
      </c>
      <c r="AG339" s="195"/>
      <c r="AI339" s="173">
        <f>IFERROR(VLOOKUP(B339,[3]rptBudgetaryBudgetCrossOrganiza!$A$1:$K$607,4,FALSE),"0")</f>
        <v>19090</v>
      </c>
      <c r="AJ339" s="173">
        <f>IFERROR(VLOOKUP(B339,[3]rptBudgetaryBudgetCrossOrganiza!$A$1:$K$607,6,FALSE),"0")</f>
        <v>19090</v>
      </c>
      <c r="AK339" s="196">
        <f t="shared" si="64"/>
        <v>19090</v>
      </c>
      <c r="AL339" s="196">
        <f>IFERROR(VLOOKUP(B339,[4]rptBudgetaryBudgetCrossOrganiza!$A$10385:$O$11376,13,FALSE),"0")</f>
        <v>0</v>
      </c>
      <c r="AM339" s="196"/>
      <c r="AN339" s="196"/>
      <c r="AO339" s="196"/>
      <c r="AP339" s="196"/>
      <c r="AQ339" s="196"/>
      <c r="AS339" s="194"/>
      <c r="AT339" s="194"/>
      <c r="AU339" s="194"/>
      <c r="AV339" s="194"/>
      <c r="AW339" s="194"/>
      <c r="AX339" s="194"/>
      <c r="AY339" s="194"/>
      <c r="AZ339" s="194"/>
    </row>
    <row r="340" spans="1:52" x14ac:dyDescent="0.2">
      <c r="A340" s="197">
        <v>4</v>
      </c>
      <c r="B340" s="141" t="s">
        <v>567</v>
      </c>
      <c r="C340" s="149" t="str">
        <f t="shared" si="70"/>
        <v>40</v>
      </c>
      <c r="D340" s="149" t="str">
        <f t="shared" si="71"/>
        <v>75</v>
      </c>
      <c r="E340" s="147" t="str">
        <f t="shared" si="72"/>
        <v>001</v>
      </c>
      <c r="F340" s="129" t="str">
        <f t="shared" si="73"/>
        <v>5100.07</v>
      </c>
      <c r="G340" s="141" t="s">
        <v>254</v>
      </c>
      <c r="H340" s="193">
        <f>IFERROR(VLOOKUP(B340,[5]rptBudgetaryBudgetCrossOrganiza!$A$2:$M$1097,4,FALSE),"0")</f>
        <v>3860</v>
      </c>
      <c r="I340" s="193">
        <f>IFERROR(VLOOKUP(B340,[5]rptBudgetaryBudgetCrossOrganiza!$A$2:$M$1097,6,FALSE),"0")</f>
        <v>3860</v>
      </c>
      <c r="J340" s="193"/>
      <c r="K340" s="193"/>
      <c r="L340" s="193"/>
      <c r="M340" s="193">
        <f>IFERROR(VLOOKUP(B340,[5]rptBudgetaryBudgetCrossOrganiza!$A$2:$M$1097,9,FALSE),"0")</f>
        <v>2966.1</v>
      </c>
      <c r="N340" s="193">
        <v>2966.1</v>
      </c>
      <c r="O340" s="193"/>
      <c r="Q340" s="169">
        <v>3440</v>
      </c>
      <c r="R340" s="169">
        <v>3440</v>
      </c>
      <c r="S340" s="169"/>
      <c r="T340" s="169"/>
      <c r="U340" s="169"/>
      <c r="V340" s="169">
        <v>2392.73</v>
      </c>
      <c r="W340" s="194">
        <v>2392.73</v>
      </c>
      <c r="X340" s="194"/>
      <c r="Z340" s="171">
        <v>2850</v>
      </c>
      <c r="AA340" s="171">
        <v>2850</v>
      </c>
      <c r="AB340" s="171"/>
      <c r="AC340" s="171"/>
      <c r="AD340" s="171"/>
      <c r="AE340" s="171">
        <v>1779.54</v>
      </c>
      <c r="AF340" s="195">
        <v>1779.54</v>
      </c>
      <c r="AG340" s="195"/>
      <c r="AI340" s="173">
        <f>IFERROR(VLOOKUP(B340,[3]rptBudgetaryBudgetCrossOrganiza!$A$1:$K$607,4,FALSE),"0")</f>
        <v>2850</v>
      </c>
      <c r="AJ340" s="173">
        <f>IFERROR(VLOOKUP(B340,[3]rptBudgetaryBudgetCrossOrganiza!$A$1:$K$607,6,FALSE),"0")</f>
        <v>2850</v>
      </c>
      <c r="AK340" s="196">
        <f t="shared" si="64"/>
        <v>2850</v>
      </c>
      <c r="AL340" s="196">
        <f>IFERROR(VLOOKUP(B340,[4]rptBudgetaryBudgetCrossOrganiza!$A$10385:$O$11376,13,FALSE),"0")</f>
        <v>391.93</v>
      </c>
      <c r="AM340" s="196"/>
      <c r="AN340" s="196"/>
      <c r="AO340" s="196"/>
      <c r="AP340" s="196"/>
      <c r="AQ340" s="196"/>
      <c r="AS340" s="194"/>
      <c r="AT340" s="194"/>
      <c r="AU340" s="194"/>
      <c r="AV340" s="194"/>
      <c r="AW340" s="194"/>
      <c r="AX340" s="194"/>
      <c r="AY340" s="194"/>
      <c r="AZ340" s="194"/>
    </row>
    <row r="341" spans="1:52" x14ac:dyDescent="0.2">
      <c r="A341" s="197">
        <v>4</v>
      </c>
      <c r="B341" s="141" t="s">
        <v>568</v>
      </c>
      <c r="C341" s="149" t="str">
        <f t="shared" si="70"/>
        <v>40</v>
      </c>
      <c r="D341" s="149" t="str">
        <f t="shared" si="71"/>
        <v>75</v>
      </c>
      <c r="E341" s="147" t="str">
        <f t="shared" si="72"/>
        <v>001</v>
      </c>
      <c r="F341" s="129" t="str">
        <f t="shared" si="73"/>
        <v>5100.08</v>
      </c>
      <c r="G341" s="141" t="s">
        <v>256</v>
      </c>
      <c r="H341" s="193">
        <f>IFERROR(VLOOKUP(B341,[5]rptBudgetaryBudgetCrossOrganiza!$A$2:$M$1097,4,FALSE),"0")</f>
        <v>2915</v>
      </c>
      <c r="I341" s="193">
        <f>IFERROR(VLOOKUP(B341,[5]rptBudgetaryBudgetCrossOrganiza!$A$2:$M$1097,6,FALSE),"0")</f>
        <v>2915</v>
      </c>
      <c r="J341" s="193"/>
      <c r="K341" s="193"/>
      <c r="L341" s="193"/>
      <c r="M341" s="193">
        <f>IFERROR(VLOOKUP(B341,[5]rptBudgetaryBudgetCrossOrganiza!$A$2:$M$1097,9,FALSE),"0")</f>
        <v>3955.22</v>
      </c>
      <c r="N341" s="193">
        <v>3955.22</v>
      </c>
      <c r="O341" s="193"/>
      <c r="Q341" s="169">
        <v>4035</v>
      </c>
      <c r="R341" s="169">
        <v>4035</v>
      </c>
      <c r="S341" s="169"/>
      <c r="T341" s="169"/>
      <c r="U341" s="169"/>
      <c r="V341" s="169">
        <v>4246.0600000000004</v>
      </c>
      <c r="W341" s="194">
        <v>4246.0600000000004</v>
      </c>
      <c r="X341" s="194"/>
      <c r="Z341" s="171">
        <v>4035</v>
      </c>
      <c r="AA341" s="171">
        <v>4035</v>
      </c>
      <c r="AB341" s="171"/>
      <c r="AC341" s="171"/>
      <c r="AD341" s="171"/>
      <c r="AE341" s="171">
        <v>2601.86</v>
      </c>
      <c r="AF341" s="195">
        <v>2601.86</v>
      </c>
      <c r="AG341" s="195"/>
      <c r="AI341" s="173">
        <f>IFERROR(VLOOKUP(B341,[3]rptBudgetaryBudgetCrossOrganiza!$A$1:$K$607,4,FALSE),"0")</f>
        <v>4035</v>
      </c>
      <c r="AJ341" s="173">
        <f>IFERROR(VLOOKUP(B341,[3]rptBudgetaryBudgetCrossOrganiza!$A$1:$K$607,6,FALSE),"0")</f>
        <v>4035</v>
      </c>
      <c r="AK341" s="196">
        <f t="shared" si="64"/>
        <v>4035</v>
      </c>
      <c r="AL341" s="196">
        <f>IFERROR(VLOOKUP(B341,[4]rptBudgetaryBudgetCrossOrganiza!$A$10385:$O$11376,13,FALSE),"0")</f>
        <v>1670.91</v>
      </c>
      <c r="AM341" s="196"/>
      <c r="AN341" s="196"/>
      <c r="AO341" s="196"/>
      <c r="AP341" s="196"/>
      <c r="AQ341" s="196"/>
      <c r="AS341" s="194"/>
      <c r="AT341" s="194"/>
      <c r="AU341" s="194"/>
      <c r="AV341" s="194"/>
      <c r="AW341" s="194"/>
      <c r="AX341" s="194"/>
      <c r="AY341" s="194"/>
      <c r="AZ341" s="194"/>
    </row>
    <row r="342" spans="1:52" x14ac:dyDescent="0.2">
      <c r="A342" s="197">
        <v>4</v>
      </c>
      <c r="B342" s="141" t="s">
        <v>569</v>
      </c>
      <c r="C342" s="149" t="str">
        <f t="shared" si="70"/>
        <v>40</v>
      </c>
      <c r="D342" s="149" t="str">
        <f t="shared" si="71"/>
        <v>75</v>
      </c>
      <c r="E342" s="147" t="str">
        <f t="shared" si="72"/>
        <v>001</v>
      </c>
      <c r="F342" s="129" t="str">
        <f t="shared" si="73"/>
        <v>5100.09</v>
      </c>
      <c r="G342" s="141" t="s">
        <v>258</v>
      </c>
      <c r="H342" s="193">
        <f>IFERROR(VLOOKUP(B342,[5]rptBudgetaryBudgetCrossOrganiza!$A$2:$M$1097,4,FALSE),"0")</f>
        <v>0</v>
      </c>
      <c r="I342" s="193">
        <f>IFERROR(VLOOKUP(B342,[5]rptBudgetaryBudgetCrossOrganiza!$A$2:$M$1097,6,FALSE),"0")</f>
        <v>0</v>
      </c>
      <c r="J342" s="193"/>
      <c r="K342" s="193"/>
      <c r="L342" s="193"/>
      <c r="M342" s="193">
        <f>IFERROR(VLOOKUP(B342,[5]rptBudgetaryBudgetCrossOrganiza!$A$2:$M$1097,9,FALSE),"0")</f>
        <v>0</v>
      </c>
      <c r="N342" s="193">
        <v>0</v>
      </c>
      <c r="O342" s="193"/>
      <c r="Q342" s="169">
        <v>0</v>
      </c>
      <c r="R342" s="169">
        <v>0</v>
      </c>
      <c r="S342" s="169"/>
      <c r="T342" s="169"/>
      <c r="U342" s="169"/>
      <c r="V342" s="169">
        <v>0</v>
      </c>
      <c r="W342" s="194">
        <v>0</v>
      </c>
      <c r="X342" s="194"/>
      <c r="Z342" s="171">
        <v>0</v>
      </c>
      <c r="AA342" s="171">
        <v>0</v>
      </c>
      <c r="AB342" s="171"/>
      <c r="AC342" s="171"/>
      <c r="AD342" s="171"/>
      <c r="AE342" s="171">
        <v>0</v>
      </c>
      <c r="AF342" s="195">
        <v>0</v>
      </c>
      <c r="AG342" s="195"/>
      <c r="AI342" s="173">
        <f>IFERROR(VLOOKUP(B342,[3]rptBudgetaryBudgetCrossOrganiza!$A$1:$K$607,4,FALSE),"0")</f>
        <v>0</v>
      </c>
      <c r="AJ342" s="173">
        <f>IFERROR(VLOOKUP(B342,[3]rptBudgetaryBudgetCrossOrganiza!$A$1:$K$607,6,FALSE),"0")</f>
        <v>0</v>
      </c>
      <c r="AK342" s="196">
        <f t="shared" ref="AK342:AK349" si="79">AJ342</f>
        <v>0</v>
      </c>
      <c r="AL342" s="196">
        <f>IFERROR(VLOOKUP(B342,[4]rptBudgetaryBudgetCrossOrganiza!$A$10385:$O$11376,13,FALSE),"0")</f>
        <v>0</v>
      </c>
      <c r="AM342" s="196"/>
      <c r="AN342" s="196"/>
      <c r="AO342" s="196"/>
      <c r="AP342" s="196"/>
      <c r="AQ342" s="196"/>
      <c r="AS342" s="194"/>
      <c r="AT342" s="194"/>
      <c r="AU342" s="194"/>
      <c r="AV342" s="194"/>
      <c r="AW342" s="194"/>
      <c r="AX342" s="194"/>
      <c r="AY342" s="194"/>
      <c r="AZ342" s="194"/>
    </row>
    <row r="343" spans="1:52" x14ac:dyDescent="0.2">
      <c r="A343" s="197">
        <v>4</v>
      </c>
      <c r="B343" s="141" t="s">
        <v>570</v>
      </c>
      <c r="C343" s="149" t="str">
        <f t="shared" si="70"/>
        <v>40</v>
      </c>
      <c r="D343" s="149" t="str">
        <f t="shared" si="71"/>
        <v>75</v>
      </c>
      <c r="E343" s="147" t="str">
        <f t="shared" si="72"/>
        <v>001</v>
      </c>
      <c r="F343" s="129" t="str">
        <f t="shared" si="73"/>
        <v>5100.10</v>
      </c>
      <c r="G343" s="141" t="s">
        <v>260</v>
      </c>
      <c r="H343" s="193">
        <f>IFERROR(VLOOKUP(B343,[5]rptBudgetaryBudgetCrossOrganiza!$A$2:$M$1097,4,FALSE),"0")</f>
        <v>0</v>
      </c>
      <c r="I343" s="193">
        <f>IFERROR(VLOOKUP(B343,[5]rptBudgetaryBudgetCrossOrganiza!$A$2:$M$1097,6,FALSE),"0")</f>
        <v>0</v>
      </c>
      <c r="J343" s="193"/>
      <c r="K343" s="193"/>
      <c r="L343" s="193"/>
      <c r="M343" s="193">
        <f>IFERROR(VLOOKUP(B343,[5]rptBudgetaryBudgetCrossOrganiza!$A$2:$M$1097,9,FALSE),"0")</f>
        <v>0</v>
      </c>
      <c r="N343" s="193">
        <v>0</v>
      </c>
      <c r="O343" s="193"/>
      <c r="Q343" s="169">
        <v>0</v>
      </c>
      <c r="R343" s="169">
        <v>0</v>
      </c>
      <c r="S343" s="169"/>
      <c r="T343" s="169"/>
      <c r="U343" s="169"/>
      <c r="V343" s="169">
        <v>0</v>
      </c>
      <c r="W343" s="194">
        <v>0</v>
      </c>
      <c r="X343" s="194"/>
      <c r="Z343" s="171">
        <v>0</v>
      </c>
      <c r="AA343" s="171">
        <v>0</v>
      </c>
      <c r="AB343" s="171"/>
      <c r="AC343" s="171"/>
      <c r="AD343" s="171"/>
      <c r="AE343" s="171">
        <v>312.5</v>
      </c>
      <c r="AF343" s="195">
        <v>312.5</v>
      </c>
      <c r="AG343" s="195"/>
      <c r="AI343" s="173">
        <f>IFERROR(VLOOKUP(B343,[3]rptBudgetaryBudgetCrossOrganiza!$A$1:$K$607,4,FALSE),"0")</f>
        <v>0</v>
      </c>
      <c r="AJ343" s="173">
        <f>IFERROR(VLOOKUP(B343,[3]rptBudgetaryBudgetCrossOrganiza!$A$1:$K$607,6,FALSE),"0")</f>
        <v>0</v>
      </c>
      <c r="AK343" s="196">
        <f t="shared" si="79"/>
        <v>0</v>
      </c>
      <c r="AL343" s="196">
        <f>IFERROR(VLOOKUP(B343,[4]rptBudgetaryBudgetCrossOrganiza!$A$10385:$O$11376,13,FALSE),"0")</f>
        <v>0</v>
      </c>
      <c r="AM343" s="196"/>
      <c r="AN343" s="196"/>
      <c r="AO343" s="196"/>
      <c r="AP343" s="196"/>
      <c r="AQ343" s="196"/>
      <c r="AS343" s="194"/>
      <c r="AT343" s="194"/>
      <c r="AU343" s="194"/>
      <c r="AV343" s="194"/>
      <c r="AW343" s="194"/>
      <c r="AX343" s="194"/>
      <c r="AY343" s="194"/>
      <c r="AZ343" s="194"/>
    </row>
    <row r="344" spans="1:52" x14ac:dyDescent="0.2">
      <c r="A344" s="197">
        <v>4</v>
      </c>
      <c r="B344" s="141" t="s">
        <v>571</v>
      </c>
      <c r="C344" s="149" t="str">
        <f t="shared" si="70"/>
        <v>40</v>
      </c>
      <c r="D344" s="149" t="str">
        <f t="shared" si="71"/>
        <v>75</v>
      </c>
      <c r="E344" s="147" t="str">
        <f t="shared" si="72"/>
        <v>001</v>
      </c>
      <c r="F344" s="129" t="str">
        <f t="shared" si="73"/>
        <v>5100.11</v>
      </c>
      <c r="G344" s="141" t="s">
        <v>262</v>
      </c>
      <c r="H344" s="193">
        <f>IFERROR(VLOOKUP(B344,[5]rptBudgetaryBudgetCrossOrganiza!$A$2:$M$1097,4,FALSE),"0")</f>
        <v>7640</v>
      </c>
      <c r="I344" s="193">
        <f>IFERROR(VLOOKUP(B344,[5]rptBudgetaryBudgetCrossOrganiza!$A$2:$M$1097,6,FALSE),"0")</f>
        <v>7640</v>
      </c>
      <c r="J344" s="193"/>
      <c r="K344" s="193"/>
      <c r="L344" s="193"/>
      <c r="M344" s="193">
        <f>IFERROR(VLOOKUP(B344,[5]rptBudgetaryBudgetCrossOrganiza!$A$2:$M$1097,9,FALSE),"0")</f>
        <v>7547.9</v>
      </c>
      <c r="N344" s="193">
        <v>7547.9</v>
      </c>
      <c r="O344" s="193"/>
      <c r="Q344" s="169">
        <v>8480</v>
      </c>
      <c r="R344" s="169">
        <v>8480</v>
      </c>
      <c r="S344" s="169"/>
      <c r="T344" s="169"/>
      <c r="U344" s="169"/>
      <c r="V344" s="169">
        <v>6767.92</v>
      </c>
      <c r="W344" s="194">
        <v>6767.92</v>
      </c>
      <c r="X344" s="194"/>
      <c r="Z344" s="171">
        <v>7500</v>
      </c>
      <c r="AA344" s="171">
        <v>7500</v>
      </c>
      <c r="AB344" s="171"/>
      <c r="AC344" s="171"/>
      <c r="AD344" s="171"/>
      <c r="AE344" s="171">
        <v>5178.25</v>
      </c>
      <c r="AF344" s="195">
        <v>5178.25</v>
      </c>
      <c r="AG344" s="195"/>
      <c r="AI344" s="173">
        <f>IFERROR(VLOOKUP(B344,[3]rptBudgetaryBudgetCrossOrganiza!$A$1:$K$607,4,FALSE),"0")</f>
        <v>7500</v>
      </c>
      <c r="AJ344" s="173">
        <f>IFERROR(VLOOKUP(B344,[3]rptBudgetaryBudgetCrossOrganiza!$A$1:$K$607,6,FALSE),"0")</f>
        <v>7500</v>
      </c>
      <c r="AK344" s="196">
        <f t="shared" si="79"/>
        <v>7500</v>
      </c>
      <c r="AL344" s="196">
        <f>IFERROR(VLOOKUP(B344,[4]rptBudgetaryBudgetCrossOrganiza!$A$10385:$O$11376,13,FALSE),"0")</f>
        <v>1551.44</v>
      </c>
      <c r="AM344" s="196"/>
      <c r="AN344" s="196"/>
      <c r="AO344" s="196"/>
      <c r="AP344" s="196"/>
      <c r="AQ344" s="196"/>
      <c r="AS344" s="194"/>
      <c r="AT344" s="194"/>
      <c r="AU344" s="194"/>
      <c r="AV344" s="194"/>
      <c r="AW344" s="194"/>
      <c r="AX344" s="194"/>
      <c r="AY344" s="194"/>
      <c r="AZ344" s="194"/>
    </row>
    <row r="345" spans="1:52" x14ac:dyDescent="0.2">
      <c r="A345" s="197">
        <v>4</v>
      </c>
      <c r="B345" s="141" t="s">
        <v>572</v>
      </c>
      <c r="C345" s="149" t="str">
        <f t="shared" si="70"/>
        <v>40</v>
      </c>
      <c r="D345" s="149" t="str">
        <f t="shared" si="71"/>
        <v>75</v>
      </c>
      <c r="E345" s="147" t="str">
        <f t="shared" si="72"/>
        <v>001</v>
      </c>
      <c r="F345" s="129" t="str">
        <f t="shared" si="73"/>
        <v>5100.12</v>
      </c>
      <c r="G345" s="141" t="s">
        <v>264</v>
      </c>
      <c r="H345" s="193">
        <f>IFERROR(VLOOKUP(B345,[5]rptBudgetaryBudgetCrossOrganiza!$A$2:$M$1097,4,FALSE),"0")</f>
        <v>3450</v>
      </c>
      <c r="I345" s="193">
        <f>IFERROR(VLOOKUP(B345,[5]rptBudgetaryBudgetCrossOrganiza!$A$2:$M$1097,6,FALSE),"0")</f>
        <v>3450</v>
      </c>
      <c r="J345" s="193"/>
      <c r="K345" s="193"/>
      <c r="L345" s="193"/>
      <c r="M345" s="193">
        <f>IFERROR(VLOOKUP(B345,[5]rptBudgetaryBudgetCrossOrganiza!$A$2:$M$1097,9,FALSE),"0")</f>
        <v>4627.37</v>
      </c>
      <c r="N345" s="193">
        <v>4627.37</v>
      </c>
      <c r="O345" s="193"/>
      <c r="Q345" s="169">
        <v>4000</v>
      </c>
      <c r="R345" s="169">
        <v>4000</v>
      </c>
      <c r="S345" s="169"/>
      <c r="T345" s="169"/>
      <c r="U345" s="169"/>
      <c r="V345" s="169">
        <v>3568.01</v>
      </c>
      <c r="W345" s="194">
        <v>3568.01</v>
      </c>
      <c r="X345" s="194"/>
      <c r="Z345" s="171">
        <v>4000</v>
      </c>
      <c r="AA345" s="171">
        <v>4000</v>
      </c>
      <c r="AB345" s="171"/>
      <c r="AC345" s="171"/>
      <c r="AD345" s="171"/>
      <c r="AE345" s="171">
        <v>2622.67</v>
      </c>
      <c r="AF345" s="195">
        <v>2622.67</v>
      </c>
      <c r="AG345" s="195"/>
      <c r="AI345" s="173">
        <f>IFERROR(VLOOKUP(B345,[3]rptBudgetaryBudgetCrossOrganiza!$A$1:$K$607,4,FALSE),"0")</f>
        <v>4000</v>
      </c>
      <c r="AJ345" s="173">
        <f>IFERROR(VLOOKUP(B345,[3]rptBudgetaryBudgetCrossOrganiza!$A$1:$K$607,6,FALSE),"0")</f>
        <v>4000</v>
      </c>
      <c r="AK345" s="196">
        <f t="shared" si="79"/>
        <v>4000</v>
      </c>
      <c r="AL345" s="196">
        <f>IFERROR(VLOOKUP(B345,[4]rptBudgetaryBudgetCrossOrganiza!$A$10385:$O$11376,13,FALSE),"0")</f>
        <v>1050</v>
      </c>
      <c r="AM345" s="196"/>
      <c r="AN345" s="196"/>
      <c r="AO345" s="196"/>
      <c r="AP345" s="196"/>
      <c r="AQ345" s="196"/>
      <c r="AS345" s="194"/>
      <c r="AT345" s="194"/>
      <c r="AU345" s="194"/>
      <c r="AV345" s="194"/>
      <c r="AW345" s="194"/>
      <c r="AX345" s="194"/>
      <c r="AY345" s="194"/>
      <c r="AZ345" s="194"/>
    </row>
    <row r="346" spans="1:52" x14ac:dyDescent="0.2">
      <c r="A346" s="197">
        <v>4</v>
      </c>
      <c r="B346" s="141" t="s">
        <v>573</v>
      </c>
      <c r="C346" s="149" t="str">
        <f t="shared" si="70"/>
        <v>40</v>
      </c>
      <c r="D346" s="149" t="str">
        <f t="shared" si="71"/>
        <v>75</v>
      </c>
      <c r="E346" s="147" t="str">
        <f t="shared" si="72"/>
        <v>001</v>
      </c>
      <c r="F346" s="129" t="str">
        <f t="shared" si="73"/>
        <v>5100.15</v>
      </c>
      <c r="G346" s="141" t="s">
        <v>270</v>
      </c>
      <c r="H346" s="193">
        <f>IFERROR(VLOOKUP(B346,[5]rptBudgetaryBudgetCrossOrganiza!$A$2:$M$1097,4,FALSE),"0")</f>
        <v>1080</v>
      </c>
      <c r="I346" s="193">
        <f>IFERROR(VLOOKUP(B346,[5]rptBudgetaryBudgetCrossOrganiza!$A$2:$M$1097,6,FALSE),"0")</f>
        <v>1080</v>
      </c>
      <c r="J346" s="193"/>
      <c r="K346" s="193"/>
      <c r="L346" s="193"/>
      <c r="M346" s="193">
        <f>IFERROR(VLOOKUP(B346,[5]rptBudgetaryBudgetCrossOrganiza!$A$2:$M$1097,9,FALSE),"0")</f>
        <v>1080</v>
      </c>
      <c r="N346" s="193">
        <v>1080</v>
      </c>
      <c r="O346" s="193"/>
      <c r="Q346" s="169">
        <v>1080</v>
      </c>
      <c r="R346" s="169">
        <v>1080</v>
      </c>
      <c r="S346" s="169"/>
      <c r="T346" s="169"/>
      <c r="U346" s="169"/>
      <c r="V346" s="169">
        <v>832.5</v>
      </c>
      <c r="W346" s="194">
        <v>832.5</v>
      </c>
      <c r="X346" s="194"/>
      <c r="Z346" s="171">
        <v>1080</v>
      </c>
      <c r="AA346" s="171">
        <v>1080</v>
      </c>
      <c r="AB346" s="171"/>
      <c r="AC346" s="171"/>
      <c r="AD346" s="171"/>
      <c r="AE346" s="171">
        <v>540</v>
      </c>
      <c r="AF346" s="195">
        <v>540</v>
      </c>
      <c r="AG346" s="195"/>
      <c r="AI346" s="173">
        <f>IFERROR(VLOOKUP(B346,[3]rptBudgetaryBudgetCrossOrganiza!$A$1:$K$607,4,FALSE),"0")</f>
        <v>1080</v>
      </c>
      <c r="AJ346" s="173">
        <f>IFERROR(VLOOKUP(B346,[3]rptBudgetaryBudgetCrossOrganiza!$A$1:$K$607,6,FALSE),"0")</f>
        <v>1080</v>
      </c>
      <c r="AK346" s="196">
        <f t="shared" si="79"/>
        <v>1080</v>
      </c>
      <c r="AL346" s="196">
        <f>IFERROR(VLOOKUP(B346,[4]rptBudgetaryBudgetCrossOrganiza!$A$10385:$O$11376,13,FALSE),"0")</f>
        <v>135</v>
      </c>
      <c r="AM346" s="196"/>
      <c r="AN346" s="196"/>
      <c r="AO346" s="196"/>
      <c r="AP346" s="196"/>
      <c r="AQ346" s="196"/>
      <c r="AS346" s="194"/>
      <c r="AT346" s="194"/>
      <c r="AU346" s="194"/>
      <c r="AV346" s="194"/>
      <c r="AW346" s="194"/>
      <c r="AX346" s="194"/>
      <c r="AY346" s="194"/>
      <c r="AZ346" s="194"/>
    </row>
    <row r="347" spans="1:52" x14ac:dyDescent="0.2">
      <c r="A347" s="197">
        <v>4</v>
      </c>
      <c r="B347" s="141" t="s">
        <v>574</v>
      </c>
      <c r="C347" s="149" t="str">
        <f t="shared" si="70"/>
        <v>40</v>
      </c>
      <c r="D347" s="149" t="str">
        <f t="shared" si="71"/>
        <v>75</v>
      </c>
      <c r="E347" s="147" t="str">
        <f t="shared" si="72"/>
        <v>001</v>
      </c>
      <c r="F347" s="129" t="str">
        <f t="shared" si="73"/>
        <v>5100.17</v>
      </c>
      <c r="G347" s="141" t="s">
        <v>274</v>
      </c>
      <c r="H347" s="193">
        <f>IFERROR(VLOOKUP(B347,[5]rptBudgetaryBudgetCrossOrganiza!$A$2:$M$1097,4,FALSE),"0")</f>
        <v>56820</v>
      </c>
      <c r="I347" s="193">
        <f>IFERROR(VLOOKUP(B347,[5]rptBudgetaryBudgetCrossOrganiza!$A$2:$M$1097,6,FALSE),"0")</f>
        <v>56820</v>
      </c>
      <c r="J347" s="193"/>
      <c r="K347" s="193"/>
      <c r="L347" s="193"/>
      <c r="M347" s="193">
        <f>IFERROR(VLOOKUP(B347,[5]rptBudgetaryBudgetCrossOrganiza!$A$2:$M$1097,9,FALSE),"0")</f>
        <v>61457.19</v>
      </c>
      <c r="N347" s="193">
        <v>61457.19</v>
      </c>
      <c r="O347" s="193"/>
      <c r="Q347" s="169">
        <v>83775</v>
      </c>
      <c r="R347" s="169">
        <v>83775</v>
      </c>
      <c r="S347" s="169"/>
      <c r="T347" s="169"/>
      <c r="U347" s="169"/>
      <c r="V347" s="169">
        <v>77950.399999999994</v>
      </c>
      <c r="W347" s="194">
        <v>77950.399999999994</v>
      </c>
      <c r="X347" s="194"/>
      <c r="Z347" s="171">
        <v>114535</v>
      </c>
      <c r="AA347" s="171">
        <v>114535</v>
      </c>
      <c r="AB347" s="171"/>
      <c r="AC347" s="171"/>
      <c r="AD347" s="171"/>
      <c r="AE347" s="171">
        <v>87626.14</v>
      </c>
      <c r="AF347" s="195">
        <v>87626.14</v>
      </c>
      <c r="AG347" s="195"/>
      <c r="AI347" s="173">
        <f>IFERROR(VLOOKUP(B347,[3]rptBudgetaryBudgetCrossOrganiza!$A$1:$K$607,4,FALSE),"0")</f>
        <v>114535</v>
      </c>
      <c r="AJ347" s="173">
        <f>IFERROR(VLOOKUP(B347,[3]rptBudgetaryBudgetCrossOrganiza!$A$1:$K$607,6,FALSE),"0")</f>
        <v>114535</v>
      </c>
      <c r="AK347" s="196">
        <f t="shared" si="79"/>
        <v>114535</v>
      </c>
      <c r="AL347" s="196">
        <f>IFERROR(VLOOKUP(B347,[4]rptBudgetaryBudgetCrossOrganiza!$A$10385:$O$11376,13,FALSE),"0")</f>
        <v>21596.16</v>
      </c>
      <c r="AM347" s="196"/>
      <c r="AN347" s="196"/>
      <c r="AO347" s="196"/>
      <c r="AP347" s="196"/>
      <c r="AQ347" s="196"/>
      <c r="AS347" s="194"/>
      <c r="AT347" s="194"/>
      <c r="AU347" s="194"/>
      <c r="AV347" s="194"/>
      <c r="AW347" s="194"/>
      <c r="AX347" s="194"/>
      <c r="AY347" s="194"/>
      <c r="AZ347" s="194"/>
    </row>
    <row r="348" spans="1:52" x14ac:dyDescent="0.2">
      <c r="A348" s="197">
        <v>4</v>
      </c>
      <c r="B348" s="141" t="s">
        <v>575</v>
      </c>
      <c r="C348" s="149" t="str">
        <f t="shared" si="70"/>
        <v>40</v>
      </c>
      <c r="D348" s="149" t="str">
        <f t="shared" si="71"/>
        <v>75</v>
      </c>
      <c r="E348" s="147" t="str">
        <f t="shared" si="72"/>
        <v>001</v>
      </c>
      <c r="F348" s="129" t="str">
        <f t="shared" si="73"/>
        <v>5100.98</v>
      </c>
      <c r="G348" s="141" t="s">
        <v>576</v>
      </c>
      <c r="H348" s="193">
        <f>IFERROR(VLOOKUP(B348,[5]rptBudgetaryBudgetCrossOrganiza!$A$2:$M$1097,4,FALSE),"0")</f>
        <v>0</v>
      </c>
      <c r="I348" s="193">
        <f>IFERROR(VLOOKUP(B348,[5]rptBudgetaryBudgetCrossOrganiza!$A$2:$M$1097,6,FALSE),"0")</f>
        <v>0</v>
      </c>
      <c r="J348" s="193"/>
      <c r="K348" s="193"/>
      <c r="L348" s="193"/>
      <c r="M348" s="193">
        <f>IFERROR(VLOOKUP(B348,[5]rptBudgetaryBudgetCrossOrganiza!$A$2:$M$1097,9,FALSE),"0")</f>
        <v>0</v>
      </c>
      <c r="N348" s="193">
        <v>0</v>
      </c>
      <c r="O348" s="193"/>
      <c r="Q348" s="169">
        <v>0</v>
      </c>
      <c r="R348" s="169">
        <v>0</v>
      </c>
      <c r="S348" s="169"/>
      <c r="T348" s="169"/>
      <c r="U348" s="169"/>
      <c r="V348" s="169">
        <v>176868</v>
      </c>
      <c r="W348" s="194">
        <v>176868</v>
      </c>
      <c r="X348" s="194"/>
      <c r="Z348" s="171">
        <v>0</v>
      </c>
      <c r="AA348" s="171">
        <v>0</v>
      </c>
      <c r="AB348" s="171"/>
      <c r="AC348" s="171"/>
      <c r="AD348" s="171"/>
      <c r="AE348" s="171">
        <v>0</v>
      </c>
      <c r="AF348" s="195">
        <v>0</v>
      </c>
      <c r="AG348" s="195"/>
      <c r="AI348" s="173">
        <f>IFERROR(VLOOKUP(B348,[3]rptBudgetaryBudgetCrossOrganiza!$A$1:$K$607,4,FALSE),"0")</f>
        <v>0</v>
      </c>
      <c r="AJ348" s="173">
        <f>IFERROR(VLOOKUP(B348,[3]rptBudgetaryBudgetCrossOrganiza!$A$1:$K$607,6,FALSE),"0")</f>
        <v>0</v>
      </c>
      <c r="AK348" s="196">
        <f t="shared" si="79"/>
        <v>0</v>
      </c>
      <c r="AL348" s="196">
        <f>IFERROR(VLOOKUP(B348,[4]rptBudgetaryBudgetCrossOrganiza!$A$10385:$O$11376,13,FALSE),"0")</f>
        <v>0</v>
      </c>
      <c r="AM348" s="196"/>
      <c r="AN348" s="196"/>
      <c r="AO348" s="196"/>
      <c r="AP348" s="196"/>
      <c r="AQ348" s="196"/>
      <c r="AS348" s="194"/>
      <c r="AT348" s="194"/>
      <c r="AU348" s="194"/>
      <c r="AV348" s="194"/>
      <c r="AW348" s="194"/>
      <c r="AX348" s="194"/>
      <c r="AY348" s="194"/>
      <c r="AZ348" s="194"/>
    </row>
    <row r="349" spans="1:52" x14ac:dyDescent="0.2">
      <c r="A349" s="197">
        <v>4</v>
      </c>
      <c r="B349" s="141" t="s">
        <v>577</v>
      </c>
      <c r="C349" s="149" t="str">
        <f t="shared" si="70"/>
        <v>40</v>
      </c>
      <c r="D349" s="149" t="str">
        <f t="shared" si="71"/>
        <v>75</v>
      </c>
      <c r="E349" s="147" t="str">
        <f t="shared" si="72"/>
        <v>001</v>
      </c>
      <c r="F349" s="129" t="str">
        <f t="shared" si="73"/>
        <v>5100.99</v>
      </c>
      <c r="G349" s="141" t="s">
        <v>578</v>
      </c>
      <c r="H349" s="193">
        <f>IFERROR(VLOOKUP(B349,[5]rptBudgetaryBudgetCrossOrganiza!$A$2:$M$1097,4,FALSE),"0")</f>
        <v>0</v>
      </c>
      <c r="I349" s="193">
        <f>IFERROR(VLOOKUP(B349,[5]rptBudgetaryBudgetCrossOrganiza!$A$2:$M$1097,6,FALSE),"0")</f>
        <v>0</v>
      </c>
      <c r="J349" s="193"/>
      <c r="K349" s="193"/>
      <c r="L349" s="193"/>
      <c r="M349" s="193">
        <f>IFERROR(VLOOKUP(B349,[5]rptBudgetaryBudgetCrossOrganiza!$A$2:$M$1097,9,FALSE),"0")</f>
        <v>-106209</v>
      </c>
      <c r="N349" s="193">
        <v>-106209</v>
      </c>
      <c r="O349" s="193"/>
      <c r="Q349" s="169">
        <v>0</v>
      </c>
      <c r="R349" s="169">
        <v>0</v>
      </c>
      <c r="S349" s="169"/>
      <c r="T349" s="169"/>
      <c r="U349" s="169"/>
      <c r="V349" s="169">
        <v>219258</v>
      </c>
      <c r="W349" s="194">
        <v>219258</v>
      </c>
      <c r="X349" s="194"/>
      <c r="Z349" s="171">
        <v>0</v>
      </c>
      <c r="AA349" s="171">
        <v>0</v>
      </c>
      <c r="AB349" s="171"/>
      <c r="AC349" s="171"/>
      <c r="AD349" s="171"/>
      <c r="AE349" s="171">
        <v>0</v>
      </c>
      <c r="AF349" s="195">
        <v>0</v>
      </c>
      <c r="AG349" s="195"/>
      <c r="AI349" s="173">
        <f>IFERROR(VLOOKUP(B349,[3]rptBudgetaryBudgetCrossOrganiza!$A$1:$K$607,4,FALSE),"0")</f>
        <v>0</v>
      </c>
      <c r="AJ349" s="173">
        <f>IFERROR(VLOOKUP(B349,[3]rptBudgetaryBudgetCrossOrganiza!$A$1:$K$607,6,FALSE),"0")</f>
        <v>0</v>
      </c>
      <c r="AK349" s="196">
        <f t="shared" si="79"/>
        <v>0</v>
      </c>
      <c r="AL349" s="196">
        <f>IFERROR(VLOOKUP(B349,[4]rptBudgetaryBudgetCrossOrganiza!$A$10385:$O$11376,13,FALSE),"0")</f>
        <v>0</v>
      </c>
      <c r="AM349" s="196"/>
      <c r="AN349" s="196"/>
      <c r="AO349" s="196"/>
      <c r="AP349" s="196"/>
      <c r="AQ349" s="196"/>
      <c r="AS349" s="194"/>
      <c r="AT349" s="194"/>
      <c r="AU349" s="194"/>
      <c r="AV349" s="194"/>
      <c r="AW349" s="194"/>
      <c r="AX349" s="194"/>
      <c r="AY349" s="194"/>
      <c r="AZ349" s="194"/>
    </row>
    <row r="350" spans="1:52" x14ac:dyDescent="0.2">
      <c r="A350" s="141">
        <v>5</v>
      </c>
      <c r="B350" s="141" t="s">
        <v>579</v>
      </c>
      <c r="C350" s="149" t="str">
        <f t="shared" si="70"/>
        <v>40</v>
      </c>
      <c r="D350" s="149" t="str">
        <f t="shared" si="71"/>
        <v>75</v>
      </c>
      <c r="E350" s="147" t="str">
        <f t="shared" si="72"/>
        <v>001</v>
      </c>
      <c r="F350" s="129" t="str">
        <f t="shared" si="73"/>
        <v>6000.01</v>
      </c>
      <c r="G350" s="141" t="s">
        <v>276</v>
      </c>
      <c r="H350" s="193">
        <f>IFERROR(VLOOKUP(B350,[5]rptBudgetaryBudgetCrossOrganiza!$A$2:$M$1097,4,FALSE),"0")</f>
        <v>0</v>
      </c>
      <c r="I350" s="193">
        <f>IFERROR(VLOOKUP(B350,[5]rptBudgetaryBudgetCrossOrganiza!$A$2:$M$1097,6,FALSE),"0")</f>
        <v>17495</v>
      </c>
      <c r="J350" s="193"/>
      <c r="K350" s="193"/>
      <c r="L350" s="193"/>
      <c r="M350" s="193">
        <f>IFERROR(VLOOKUP(B350,[5]rptBudgetaryBudgetCrossOrganiza!$A$2:$M$1097,9,FALSE),"0")</f>
        <v>15152.5</v>
      </c>
      <c r="N350" s="193">
        <v>15152.5</v>
      </c>
      <c r="O350" s="193"/>
      <c r="Q350" s="169">
        <v>0</v>
      </c>
      <c r="R350" s="169">
        <v>112500</v>
      </c>
      <c r="S350" s="169"/>
      <c r="T350" s="169"/>
      <c r="U350" s="169"/>
      <c r="V350" s="169">
        <v>72860.67</v>
      </c>
      <c r="W350" s="194">
        <v>72860.67</v>
      </c>
      <c r="X350" s="194"/>
      <c r="Z350" s="171">
        <v>75000</v>
      </c>
      <c r="AA350" s="171">
        <v>113388</v>
      </c>
      <c r="AB350" s="171"/>
      <c r="AC350" s="171"/>
      <c r="AD350" s="171"/>
      <c r="AE350" s="171">
        <v>24260</v>
      </c>
      <c r="AF350" s="195">
        <v>24260</v>
      </c>
      <c r="AG350" s="195"/>
      <c r="AI350" s="173">
        <f>IFERROR(VLOOKUP(B350,[3]rptBudgetaryBudgetCrossOrganiza!$A$1:$K$607,4,FALSE),"0")</f>
        <v>75000</v>
      </c>
      <c r="AJ350" s="173">
        <f>IFERROR(VLOOKUP(B350,[3]rptBudgetaryBudgetCrossOrganiza!$A$1:$K$607,6,FALSE),"0")</f>
        <v>75000</v>
      </c>
      <c r="AK350" s="211">
        <v>150000</v>
      </c>
      <c r="AL350" s="196">
        <f>IFERROR(VLOOKUP(B350,[4]rptBudgetaryBudgetCrossOrganiza!$A$10385:$O$11376,13,FALSE),"0")</f>
        <v>736.95</v>
      </c>
      <c r="AM350" s="196"/>
      <c r="AN350" s="196"/>
      <c r="AO350" s="196"/>
      <c r="AP350" s="196"/>
      <c r="AQ350" s="196"/>
      <c r="AS350" s="194"/>
      <c r="AT350" s="194"/>
      <c r="AU350" s="194"/>
      <c r="AV350" s="194"/>
      <c r="AW350" s="194"/>
      <c r="AX350" s="194"/>
      <c r="AY350" s="194"/>
      <c r="AZ350" s="194"/>
    </row>
    <row r="351" spans="1:52" x14ac:dyDescent="0.2">
      <c r="A351" s="141">
        <v>5</v>
      </c>
      <c r="B351" s="141" t="s">
        <v>580</v>
      </c>
      <c r="C351" s="149" t="str">
        <f t="shared" si="70"/>
        <v>40</v>
      </c>
      <c r="D351" s="149" t="str">
        <f t="shared" si="71"/>
        <v>75</v>
      </c>
      <c r="E351" s="147" t="str">
        <f t="shared" si="72"/>
        <v>001</v>
      </c>
      <c r="F351" s="129" t="str">
        <f t="shared" si="73"/>
        <v>6000.09</v>
      </c>
      <c r="G351" s="141" t="s">
        <v>581</v>
      </c>
      <c r="H351" s="193">
        <f>IFERROR(VLOOKUP(B351,[5]rptBudgetaryBudgetCrossOrganiza!$A$2:$M$1097,4,FALSE),"0")</f>
        <v>0</v>
      </c>
      <c r="I351" s="193">
        <f>IFERROR(VLOOKUP(B351,[5]rptBudgetaryBudgetCrossOrganiza!$A$2:$M$1097,6,FALSE),"0")</f>
        <v>0</v>
      </c>
      <c r="J351" s="193"/>
      <c r="K351" s="193"/>
      <c r="L351" s="193"/>
      <c r="M351" s="193">
        <f>IFERROR(VLOOKUP(B351,[5]rptBudgetaryBudgetCrossOrganiza!$A$2:$M$1097,9,FALSE),"0")</f>
        <v>0</v>
      </c>
      <c r="N351" s="193">
        <v>0</v>
      </c>
      <c r="O351" s="193"/>
      <c r="Q351" s="169">
        <v>0</v>
      </c>
      <c r="R351" s="169">
        <v>0</v>
      </c>
      <c r="S351" s="169"/>
      <c r="T351" s="169"/>
      <c r="U351" s="169"/>
      <c r="V351" s="169">
        <v>0</v>
      </c>
      <c r="W351" s="194">
        <v>0</v>
      </c>
      <c r="X351" s="194"/>
      <c r="Z351" s="171">
        <v>0</v>
      </c>
      <c r="AA351" s="171">
        <v>0</v>
      </c>
      <c r="AB351" s="171"/>
      <c r="AC351" s="171"/>
      <c r="AD351" s="171"/>
      <c r="AE351" s="171">
        <v>0</v>
      </c>
      <c r="AF351" s="195">
        <v>0</v>
      </c>
      <c r="AG351" s="195"/>
      <c r="AI351" s="173">
        <f>IFERROR(VLOOKUP(B351,[3]rptBudgetaryBudgetCrossOrganiza!$A$1:$K$607,4,FALSE),"0")</f>
        <v>0</v>
      </c>
      <c r="AJ351" s="173">
        <f>IFERROR(VLOOKUP(B351,[3]rptBudgetaryBudgetCrossOrganiza!$A$1:$K$607,6,FALSE),"0")</f>
        <v>0</v>
      </c>
      <c r="AK351" s="196">
        <v>0</v>
      </c>
      <c r="AL351" s="196">
        <f>IFERROR(VLOOKUP(B351,[4]rptBudgetaryBudgetCrossOrganiza!$A$10385:$O$11376,13,FALSE),"0")</f>
        <v>0</v>
      </c>
      <c r="AM351" s="196"/>
      <c r="AN351" s="196"/>
      <c r="AO351" s="196"/>
      <c r="AP351" s="196"/>
      <c r="AQ351" s="196"/>
      <c r="AS351" s="194"/>
      <c r="AT351" s="194"/>
      <c r="AU351" s="194"/>
      <c r="AV351" s="194"/>
      <c r="AW351" s="194"/>
      <c r="AX351" s="194"/>
      <c r="AY351" s="194"/>
      <c r="AZ351" s="194"/>
    </row>
    <row r="352" spans="1:52" x14ac:dyDescent="0.2">
      <c r="A352" s="141">
        <v>5</v>
      </c>
      <c r="B352" s="141" t="s">
        <v>582</v>
      </c>
      <c r="C352" s="149" t="str">
        <f t="shared" si="70"/>
        <v>40</v>
      </c>
      <c r="D352" s="149" t="str">
        <f t="shared" si="71"/>
        <v>75</v>
      </c>
      <c r="E352" s="147" t="str">
        <f t="shared" si="72"/>
        <v>001</v>
      </c>
      <c r="F352" s="129" t="str">
        <f t="shared" si="73"/>
        <v>6000.15</v>
      </c>
      <c r="G352" s="141" t="s">
        <v>311</v>
      </c>
      <c r="H352" s="193">
        <f>IFERROR(VLOOKUP(B352,[5]rptBudgetaryBudgetCrossOrganiza!$A$2:$M$1097,4,FALSE),"0")</f>
        <v>0</v>
      </c>
      <c r="I352" s="193">
        <f>IFERROR(VLOOKUP(B352,[5]rptBudgetaryBudgetCrossOrganiza!$A$2:$M$1097,6,FALSE),"0")</f>
        <v>0</v>
      </c>
      <c r="J352" s="193"/>
      <c r="K352" s="193"/>
      <c r="L352" s="193"/>
      <c r="M352" s="193">
        <f>IFERROR(VLOOKUP(B352,[5]rptBudgetaryBudgetCrossOrganiza!$A$2:$M$1097,9,FALSE),"0")</f>
        <v>0</v>
      </c>
      <c r="N352" s="193">
        <v>0</v>
      </c>
      <c r="O352" s="193"/>
      <c r="Q352" s="169">
        <v>0</v>
      </c>
      <c r="R352" s="169">
        <v>0</v>
      </c>
      <c r="S352" s="169"/>
      <c r="T352" s="169"/>
      <c r="U352" s="169"/>
      <c r="V352" s="169">
        <v>0</v>
      </c>
      <c r="W352" s="194">
        <v>0</v>
      </c>
      <c r="X352" s="194"/>
      <c r="Z352" s="171">
        <v>0</v>
      </c>
      <c r="AA352" s="171">
        <v>0</v>
      </c>
      <c r="AB352" s="171"/>
      <c r="AC352" s="171"/>
      <c r="AD352" s="171"/>
      <c r="AE352" s="171">
        <v>0</v>
      </c>
      <c r="AF352" s="195">
        <v>0</v>
      </c>
      <c r="AG352" s="195"/>
      <c r="AI352" s="173">
        <f>IFERROR(VLOOKUP(B352,[3]rptBudgetaryBudgetCrossOrganiza!$A$1:$K$607,4,FALSE),"0")</f>
        <v>0</v>
      </c>
      <c r="AJ352" s="173">
        <f>IFERROR(VLOOKUP(B352,[3]rptBudgetaryBudgetCrossOrganiza!$A$1:$K$607,6,FALSE),"0")</f>
        <v>0</v>
      </c>
      <c r="AK352" s="196">
        <v>0</v>
      </c>
      <c r="AL352" s="196">
        <f>IFERROR(VLOOKUP(B352,[4]rptBudgetaryBudgetCrossOrganiza!$A$10385:$O$11376,13,FALSE),"0")</f>
        <v>0</v>
      </c>
      <c r="AM352" s="196"/>
      <c r="AN352" s="196"/>
      <c r="AO352" s="196"/>
      <c r="AP352" s="196"/>
      <c r="AQ352" s="196"/>
      <c r="AS352" s="194"/>
      <c r="AT352" s="194"/>
      <c r="AU352" s="194"/>
      <c r="AV352" s="194"/>
      <c r="AW352" s="194"/>
      <c r="AX352" s="194"/>
      <c r="AY352" s="194"/>
      <c r="AZ352" s="194"/>
    </row>
    <row r="353" spans="1:52" x14ac:dyDescent="0.2">
      <c r="A353" s="141">
        <v>5</v>
      </c>
      <c r="B353" s="141" t="s">
        <v>583</v>
      </c>
      <c r="C353" s="149" t="str">
        <f t="shared" si="70"/>
        <v>40</v>
      </c>
      <c r="D353" s="149" t="str">
        <f t="shared" si="71"/>
        <v>75</v>
      </c>
      <c r="E353" s="147" t="str">
        <f t="shared" si="72"/>
        <v>001</v>
      </c>
      <c r="F353" s="129" t="str">
        <f t="shared" si="73"/>
        <v>6000.18</v>
      </c>
      <c r="G353" s="141" t="s">
        <v>584</v>
      </c>
      <c r="H353" s="193">
        <f>IFERROR(VLOOKUP(B353,[5]rptBudgetaryBudgetCrossOrganiza!$A$2:$M$1097,4,FALSE),"0")</f>
        <v>0</v>
      </c>
      <c r="I353" s="193">
        <f>IFERROR(VLOOKUP(B353,[5]rptBudgetaryBudgetCrossOrganiza!$A$2:$M$1097,6,FALSE),"0")</f>
        <v>0</v>
      </c>
      <c r="J353" s="193"/>
      <c r="K353" s="193"/>
      <c r="L353" s="193"/>
      <c r="M353" s="193">
        <f>IFERROR(VLOOKUP(B353,[5]rptBudgetaryBudgetCrossOrganiza!$A$2:$M$1097,9,FALSE),"0")</f>
        <v>0</v>
      </c>
      <c r="N353" s="193">
        <v>0</v>
      </c>
      <c r="O353" s="193"/>
      <c r="Q353" s="169">
        <v>0</v>
      </c>
      <c r="R353" s="169">
        <v>0</v>
      </c>
      <c r="S353" s="169"/>
      <c r="T353" s="169"/>
      <c r="U353" s="169"/>
      <c r="V353" s="169">
        <v>0</v>
      </c>
      <c r="W353" s="194">
        <v>0</v>
      </c>
      <c r="X353" s="194"/>
      <c r="Z353" s="171">
        <v>0</v>
      </c>
      <c r="AA353" s="171">
        <v>0</v>
      </c>
      <c r="AB353" s="171"/>
      <c r="AC353" s="171"/>
      <c r="AD353" s="171"/>
      <c r="AE353" s="171">
        <v>0</v>
      </c>
      <c r="AF353" s="195">
        <v>0</v>
      </c>
      <c r="AG353" s="195"/>
      <c r="AI353" s="173">
        <f>IFERROR(VLOOKUP(B353,[3]rptBudgetaryBudgetCrossOrganiza!$A$1:$K$607,4,FALSE),"0")</f>
        <v>0</v>
      </c>
      <c r="AJ353" s="173">
        <f>IFERROR(VLOOKUP(B353,[3]rptBudgetaryBudgetCrossOrganiza!$A$1:$K$607,6,FALSE),"0")</f>
        <v>0</v>
      </c>
      <c r="AK353" s="196">
        <v>0</v>
      </c>
      <c r="AL353" s="196">
        <f>IFERROR(VLOOKUP(B353,[4]rptBudgetaryBudgetCrossOrganiza!$A$10385:$O$11376,13,FALSE),"0")</f>
        <v>0</v>
      </c>
      <c r="AM353" s="196"/>
      <c r="AN353" s="196"/>
      <c r="AO353" s="196"/>
      <c r="AP353" s="196"/>
      <c r="AQ353" s="196"/>
      <c r="AS353" s="194"/>
      <c r="AT353" s="194"/>
      <c r="AU353" s="194"/>
      <c r="AV353" s="194"/>
      <c r="AW353" s="194"/>
      <c r="AX353" s="194"/>
      <c r="AY353" s="194"/>
      <c r="AZ353" s="194"/>
    </row>
    <row r="354" spans="1:52" x14ac:dyDescent="0.2">
      <c r="A354" s="141">
        <v>6</v>
      </c>
      <c r="B354" s="141" t="s">
        <v>585</v>
      </c>
      <c r="C354" s="149" t="str">
        <f t="shared" si="70"/>
        <v>40</v>
      </c>
      <c r="D354" s="149" t="str">
        <f t="shared" si="71"/>
        <v>75</v>
      </c>
      <c r="E354" s="147" t="str">
        <f t="shared" si="72"/>
        <v>001</v>
      </c>
      <c r="F354" s="129" t="str">
        <f t="shared" si="73"/>
        <v>6100.01</v>
      </c>
      <c r="G354" s="141" t="s">
        <v>586</v>
      </c>
      <c r="H354" s="193">
        <f>IFERROR(VLOOKUP(B354,[5]rptBudgetaryBudgetCrossOrganiza!$A$2:$M$1097,4,FALSE),"0")</f>
        <v>10200</v>
      </c>
      <c r="I354" s="193">
        <f>IFERROR(VLOOKUP(B354,[5]rptBudgetaryBudgetCrossOrganiza!$A$2:$M$1097,6,FALSE),"0")</f>
        <v>10200</v>
      </c>
      <c r="J354" s="193"/>
      <c r="K354" s="193"/>
      <c r="L354" s="193"/>
      <c r="M354" s="193">
        <f>IFERROR(VLOOKUP(B354,[5]rptBudgetaryBudgetCrossOrganiza!$A$2:$M$1097,9,FALSE),"0")</f>
        <v>7884.14</v>
      </c>
      <c r="N354" s="193">
        <v>7884.14</v>
      </c>
      <c r="O354" s="193"/>
      <c r="Q354" s="169">
        <v>9500</v>
      </c>
      <c r="R354" s="169">
        <v>9500</v>
      </c>
      <c r="S354" s="169"/>
      <c r="T354" s="169"/>
      <c r="U354" s="169"/>
      <c r="V354" s="169">
        <v>9029.81</v>
      </c>
      <c r="W354" s="194">
        <v>9029.81</v>
      </c>
      <c r="X354" s="194"/>
      <c r="Z354" s="171">
        <v>10000</v>
      </c>
      <c r="AA354" s="171">
        <v>10000</v>
      </c>
      <c r="AB354" s="171"/>
      <c r="AC354" s="171"/>
      <c r="AD354" s="171"/>
      <c r="AE354" s="171">
        <v>9159.98</v>
      </c>
      <c r="AF354" s="195">
        <v>9159.98</v>
      </c>
      <c r="AG354" s="195"/>
      <c r="AI354" s="173">
        <f>IFERROR(VLOOKUP(B354,[3]rptBudgetaryBudgetCrossOrganiza!$A$1:$K$607,4,FALSE),"0")</f>
        <v>10000</v>
      </c>
      <c r="AJ354" s="173">
        <f>IFERROR(VLOOKUP(B354,[3]rptBudgetaryBudgetCrossOrganiza!$A$1:$K$607,6,FALSE),"0")</f>
        <v>10000</v>
      </c>
      <c r="AK354" s="196">
        <v>10000</v>
      </c>
      <c r="AL354" s="196">
        <f>IFERROR(VLOOKUP(B354,[4]rptBudgetaryBudgetCrossOrganiza!$A$10385:$O$11376,13,FALSE),"0")</f>
        <v>1900.65</v>
      </c>
      <c r="AM354" s="196"/>
      <c r="AN354" s="196"/>
      <c r="AO354" s="196"/>
      <c r="AP354" s="196"/>
      <c r="AQ354" s="196"/>
      <c r="AS354" s="194"/>
      <c r="AT354" s="194"/>
      <c r="AU354" s="194"/>
      <c r="AV354" s="194"/>
      <c r="AW354" s="194"/>
      <c r="AX354" s="194"/>
      <c r="AY354" s="194"/>
      <c r="AZ354" s="194"/>
    </row>
    <row r="355" spans="1:52" x14ac:dyDescent="0.2">
      <c r="A355" s="141">
        <v>6</v>
      </c>
      <c r="B355" s="141" t="s">
        <v>587</v>
      </c>
      <c r="C355" s="149" t="str">
        <f t="shared" si="70"/>
        <v>40</v>
      </c>
      <c r="D355" s="149" t="str">
        <f t="shared" si="71"/>
        <v>75</v>
      </c>
      <c r="E355" s="147" t="str">
        <f t="shared" si="72"/>
        <v>001</v>
      </c>
      <c r="F355" s="129" t="str">
        <f t="shared" si="73"/>
        <v>6100.02</v>
      </c>
      <c r="G355" s="141" t="s">
        <v>588</v>
      </c>
      <c r="H355" s="193">
        <f>IFERROR(VLOOKUP(B355,[5]rptBudgetaryBudgetCrossOrganiza!$A$2:$M$1097,4,FALSE),"0")</f>
        <v>3385</v>
      </c>
      <c r="I355" s="193">
        <f>IFERROR(VLOOKUP(B355,[5]rptBudgetaryBudgetCrossOrganiza!$A$2:$M$1097,6,FALSE),"0")</f>
        <v>3385</v>
      </c>
      <c r="J355" s="193"/>
      <c r="K355" s="193"/>
      <c r="L355" s="193"/>
      <c r="M355" s="193">
        <f>IFERROR(VLOOKUP(B355,[5]rptBudgetaryBudgetCrossOrganiza!$A$2:$M$1097,9,FALSE),"0")</f>
        <v>4010.95</v>
      </c>
      <c r="N355" s="193">
        <v>4010.95</v>
      </c>
      <c r="O355" s="193"/>
      <c r="Q355" s="169">
        <v>4475</v>
      </c>
      <c r="R355" s="169">
        <v>4475</v>
      </c>
      <c r="S355" s="169"/>
      <c r="T355" s="169"/>
      <c r="U355" s="169"/>
      <c r="V355" s="169">
        <v>3988.78</v>
      </c>
      <c r="W355" s="194">
        <v>3988.78</v>
      </c>
      <c r="X355" s="194"/>
      <c r="Z355" s="171">
        <v>4200</v>
      </c>
      <c r="AA355" s="171">
        <v>4200</v>
      </c>
      <c r="AB355" s="171"/>
      <c r="AC355" s="171"/>
      <c r="AD355" s="171"/>
      <c r="AE355" s="171">
        <v>3372.73</v>
      </c>
      <c r="AF355" s="195">
        <v>3372.73</v>
      </c>
      <c r="AG355" s="195"/>
      <c r="AI355" s="173">
        <f>IFERROR(VLOOKUP(B355,[3]rptBudgetaryBudgetCrossOrganiza!$A$1:$K$607,4,FALSE),"0")</f>
        <v>4200</v>
      </c>
      <c r="AJ355" s="173">
        <f>IFERROR(VLOOKUP(B355,[3]rptBudgetaryBudgetCrossOrganiza!$A$1:$K$607,6,FALSE),"0")</f>
        <v>4200</v>
      </c>
      <c r="AK355" s="196">
        <v>4200</v>
      </c>
      <c r="AL355" s="196">
        <f>IFERROR(VLOOKUP(B355,[4]rptBudgetaryBudgetCrossOrganiza!$A$10385:$O$11376,13,FALSE),"0")</f>
        <v>552.85</v>
      </c>
      <c r="AM355" s="196"/>
      <c r="AN355" s="196"/>
      <c r="AO355" s="196"/>
      <c r="AP355" s="196"/>
      <c r="AQ355" s="196"/>
      <c r="AS355" s="194"/>
      <c r="AT355" s="194"/>
      <c r="AU355" s="194"/>
      <c r="AV355" s="194"/>
      <c r="AW355" s="194"/>
      <c r="AX355" s="194"/>
      <c r="AY355" s="194"/>
      <c r="AZ355" s="194"/>
    </row>
    <row r="356" spans="1:52" x14ac:dyDescent="0.2">
      <c r="A356" s="141">
        <v>6</v>
      </c>
      <c r="B356" s="141" t="s">
        <v>589</v>
      </c>
      <c r="C356" s="149" t="str">
        <f t="shared" si="70"/>
        <v>40</v>
      </c>
      <c r="D356" s="149" t="str">
        <f t="shared" si="71"/>
        <v>75</v>
      </c>
      <c r="E356" s="147" t="str">
        <f t="shared" si="72"/>
        <v>001</v>
      </c>
      <c r="F356" s="129" t="str">
        <f t="shared" si="73"/>
        <v>6100.03</v>
      </c>
      <c r="G356" s="141" t="s">
        <v>590</v>
      </c>
      <c r="H356" s="193">
        <f>IFERROR(VLOOKUP(B356,[5]rptBudgetaryBudgetCrossOrganiza!$A$2:$M$1097,4,FALSE),"0")</f>
        <v>0</v>
      </c>
      <c r="I356" s="193">
        <f>IFERROR(VLOOKUP(B356,[5]rptBudgetaryBudgetCrossOrganiza!$A$2:$M$1097,6,FALSE),"0")</f>
        <v>0</v>
      </c>
      <c r="J356" s="193"/>
      <c r="K356" s="193"/>
      <c r="L356" s="193"/>
      <c r="M356" s="193">
        <f>IFERROR(VLOOKUP(B356,[5]rptBudgetaryBudgetCrossOrganiza!$A$2:$M$1097,9,FALSE),"0")</f>
        <v>0</v>
      </c>
      <c r="N356" s="193">
        <v>0</v>
      </c>
      <c r="O356" s="193"/>
      <c r="Q356" s="169">
        <v>0</v>
      </c>
      <c r="R356" s="169">
        <v>0</v>
      </c>
      <c r="S356" s="169"/>
      <c r="T356" s="169"/>
      <c r="U356" s="169"/>
      <c r="V356" s="169">
        <v>0</v>
      </c>
      <c r="W356" s="194">
        <v>0</v>
      </c>
      <c r="X356" s="194"/>
      <c r="Z356" s="171">
        <v>0</v>
      </c>
      <c r="AA356" s="171">
        <v>0</v>
      </c>
      <c r="AB356" s="171"/>
      <c r="AC356" s="171"/>
      <c r="AD356" s="171"/>
      <c r="AE356" s="171">
        <v>0</v>
      </c>
      <c r="AF356" s="195">
        <v>0</v>
      </c>
      <c r="AG356" s="195"/>
      <c r="AI356" s="173">
        <f>IFERROR(VLOOKUP(B356,[3]rptBudgetaryBudgetCrossOrganiza!$A$1:$K$607,4,FALSE),"0")</f>
        <v>0</v>
      </c>
      <c r="AJ356" s="173">
        <f>IFERROR(VLOOKUP(B356,[3]rptBudgetaryBudgetCrossOrganiza!$A$1:$K$607,6,FALSE),"0")</f>
        <v>0</v>
      </c>
      <c r="AK356" s="196">
        <v>0</v>
      </c>
      <c r="AL356" s="196">
        <f>IFERROR(VLOOKUP(B356,[4]rptBudgetaryBudgetCrossOrganiza!$A$10385:$O$11376,13,FALSE),"0")</f>
        <v>0</v>
      </c>
      <c r="AM356" s="196"/>
      <c r="AN356" s="196"/>
      <c r="AO356" s="196"/>
      <c r="AP356" s="196"/>
      <c r="AQ356" s="196"/>
      <c r="AS356" s="194"/>
      <c r="AT356" s="194"/>
      <c r="AU356" s="194"/>
      <c r="AV356" s="194"/>
      <c r="AW356" s="194"/>
      <c r="AX356" s="194"/>
      <c r="AY356" s="194"/>
      <c r="AZ356" s="194"/>
    </row>
    <row r="357" spans="1:52" x14ac:dyDescent="0.2">
      <c r="A357" s="141">
        <v>6</v>
      </c>
      <c r="B357" s="141" t="s">
        <v>591</v>
      </c>
      <c r="C357" s="149" t="str">
        <f t="shared" si="70"/>
        <v>40</v>
      </c>
      <c r="D357" s="149" t="str">
        <f t="shared" si="71"/>
        <v>75</v>
      </c>
      <c r="E357" s="147" t="str">
        <f t="shared" si="72"/>
        <v>001</v>
      </c>
      <c r="F357" s="129" t="str">
        <f t="shared" si="73"/>
        <v>6200.01</v>
      </c>
      <c r="G357" s="141" t="s">
        <v>592</v>
      </c>
      <c r="H357" s="193">
        <f>IFERROR(VLOOKUP(B357,[5]rptBudgetaryBudgetCrossOrganiza!$A$2:$M$1097,4,FALSE),"0")</f>
        <v>4000</v>
      </c>
      <c r="I357" s="193">
        <f>IFERROR(VLOOKUP(B357,[5]rptBudgetaryBudgetCrossOrganiza!$A$2:$M$1097,6,FALSE),"0")</f>
        <v>2900</v>
      </c>
      <c r="J357" s="193"/>
      <c r="K357" s="193"/>
      <c r="L357" s="193"/>
      <c r="M357" s="193">
        <f>IFERROR(VLOOKUP(B357,[5]rptBudgetaryBudgetCrossOrganiza!$A$2:$M$1097,9,FALSE),"0")</f>
        <v>2649.56</v>
      </c>
      <c r="N357" s="193">
        <v>2649.56</v>
      </c>
      <c r="O357" s="193"/>
      <c r="Q357" s="169">
        <v>3000</v>
      </c>
      <c r="R357" s="169">
        <v>3000</v>
      </c>
      <c r="S357" s="169"/>
      <c r="T357" s="169"/>
      <c r="U357" s="169"/>
      <c r="V357" s="169">
        <v>2984.52</v>
      </c>
      <c r="W357" s="194">
        <v>2984.52</v>
      </c>
      <c r="X357" s="194"/>
      <c r="Z357" s="171">
        <v>3000</v>
      </c>
      <c r="AA357" s="171">
        <v>3000</v>
      </c>
      <c r="AB357" s="171"/>
      <c r="AC357" s="171"/>
      <c r="AD357" s="171"/>
      <c r="AE357" s="171">
        <v>7432.36</v>
      </c>
      <c r="AF357" s="195">
        <v>7432.36</v>
      </c>
      <c r="AG357" s="195"/>
      <c r="AI357" s="173">
        <f>IFERROR(VLOOKUP(B357,[3]rptBudgetaryBudgetCrossOrganiza!$A$1:$K$607,4,FALSE),"0")</f>
        <v>3000</v>
      </c>
      <c r="AJ357" s="173">
        <f>IFERROR(VLOOKUP(B357,[3]rptBudgetaryBudgetCrossOrganiza!$A$1:$K$607,6,FALSE),"0")</f>
        <v>3000</v>
      </c>
      <c r="AK357" s="196">
        <v>3000</v>
      </c>
      <c r="AL357" s="196">
        <f>IFERROR(VLOOKUP(B357,[4]rptBudgetaryBudgetCrossOrganiza!$A$10385:$O$11376,13,FALSE),"0")</f>
        <v>207.18</v>
      </c>
      <c r="AM357" s="196"/>
      <c r="AN357" s="196"/>
      <c r="AO357" s="196"/>
      <c r="AP357" s="196"/>
      <c r="AQ357" s="196"/>
      <c r="AS357" s="194"/>
      <c r="AT357" s="194"/>
      <c r="AU357" s="194"/>
      <c r="AV357" s="194"/>
      <c r="AW357" s="194"/>
      <c r="AX357" s="194"/>
      <c r="AY357" s="194"/>
      <c r="AZ357" s="194"/>
    </row>
    <row r="358" spans="1:52" x14ac:dyDescent="0.2">
      <c r="A358" s="141">
        <v>6</v>
      </c>
      <c r="B358" s="141" t="s">
        <v>593</v>
      </c>
      <c r="C358" s="149" t="str">
        <f t="shared" si="70"/>
        <v>40</v>
      </c>
      <c r="D358" s="149" t="str">
        <f t="shared" si="71"/>
        <v>75</v>
      </c>
      <c r="E358" s="147" t="str">
        <f t="shared" si="72"/>
        <v>001</v>
      </c>
      <c r="F358" s="129" t="str">
        <f t="shared" si="73"/>
        <v>6200.02</v>
      </c>
      <c r="G358" s="141" t="s">
        <v>278</v>
      </c>
      <c r="H358" s="193">
        <f>IFERROR(VLOOKUP(B358,[5]rptBudgetaryBudgetCrossOrganiza!$A$2:$M$1097,4,FALSE),"0")</f>
        <v>15000</v>
      </c>
      <c r="I358" s="193">
        <f>IFERROR(VLOOKUP(B358,[5]rptBudgetaryBudgetCrossOrganiza!$A$2:$M$1097,6,FALSE),"0")</f>
        <v>13750</v>
      </c>
      <c r="J358" s="193"/>
      <c r="K358" s="193"/>
      <c r="L358" s="193"/>
      <c r="M358" s="193">
        <f>IFERROR(VLOOKUP(B358,[5]rptBudgetaryBudgetCrossOrganiza!$A$2:$M$1097,9,FALSE),"0")</f>
        <v>13170.34</v>
      </c>
      <c r="N358" s="193">
        <v>13170.34</v>
      </c>
      <c r="O358" s="193"/>
      <c r="Q358" s="169">
        <v>12000</v>
      </c>
      <c r="R358" s="169">
        <v>13250</v>
      </c>
      <c r="S358" s="169"/>
      <c r="T358" s="169"/>
      <c r="U358" s="169"/>
      <c r="V358" s="169">
        <v>8241.1</v>
      </c>
      <c r="W358" s="194">
        <v>8241.1</v>
      </c>
      <c r="X358" s="194"/>
      <c r="Z358" s="171">
        <v>12000</v>
      </c>
      <c r="AA358" s="171">
        <v>7000</v>
      </c>
      <c r="AB358" s="171"/>
      <c r="AC358" s="171"/>
      <c r="AD358" s="171"/>
      <c r="AE358" s="171">
        <v>2951.74</v>
      </c>
      <c r="AF358" s="195">
        <v>2951.74</v>
      </c>
      <c r="AG358" s="195"/>
      <c r="AI358" s="173">
        <f>IFERROR(VLOOKUP(B358,[3]rptBudgetaryBudgetCrossOrganiza!$A$1:$K$607,4,FALSE),"0")</f>
        <v>12000</v>
      </c>
      <c r="AJ358" s="173">
        <f>IFERROR(VLOOKUP(B358,[3]rptBudgetaryBudgetCrossOrganiza!$A$1:$K$607,6,FALSE),"0")</f>
        <v>12000</v>
      </c>
      <c r="AK358" s="196">
        <v>12000</v>
      </c>
      <c r="AL358" s="196">
        <f>IFERROR(VLOOKUP(B358,[4]rptBudgetaryBudgetCrossOrganiza!$A$10385:$O$11376,13,FALSE),"0")</f>
        <v>1410.13</v>
      </c>
      <c r="AM358" s="196"/>
      <c r="AN358" s="196"/>
      <c r="AO358" s="196"/>
      <c r="AP358" s="196"/>
      <c r="AQ358" s="196"/>
      <c r="AS358" s="194"/>
      <c r="AT358" s="194"/>
      <c r="AU358" s="194"/>
      <c r="AV358" s="194"/>
      <c r="AW358" s="194"/>
      <c r="AX358" s="194"/>
      <c r="AY358" s="194"/>
      <c r="AZ358" s="194"/>
    </row>
    <row r="359" spans="1:52" x14ac:dyDescent="0.2">
      <c r="A359" s="141">
        <v>6</v>
      </c>
      <c r="B359" s="141" t="s">
        <v>594</v>
      </c>
      <c r="C359" s="149" t="str">
        <f t="shared" si="70"/>
        <v>40</v>
      </c>
      <c r="D359" s="149" t="str">
        <f t="shared" si="71"/>
        <v>75</v>
      </c>
      <c r="E359" s="147" t="str">
        <f t="shared" si="72"/>
        <v>001</v>
      </c>
      <c r="F359" s="129" t="str">
        <f t="shared" si="73"/>
        <v>6200.03</v>
      </c>
      <c r="G359" s="141" t="s">
        <v>595</v>
      </c>
      <c r="H359" s="193">
        <f>IFERROR(VLOOKUP(B359,[5]rptBudgetaryBudgetCrossOrganiza!$A$2:$M$1097,4,FALSE),"0")</f>
        <v>4500</v>
      </c>
      <c r="I359" s="193">
        <f>IFERROR(VLOOKUP(B359,[5]rptBudgetaryBudgetCrossOrganiza!$A$2:$M$1097,6,FALSE),"0")</f>
        <v>4500</v>
      </c>
      <c r="J359" s="193"/>
      <c r="K359" s="193"/>
      <c r="L359" s="193"/>
      <c r="M359" s="193">
        <f>IFERROR(VLOOKUP(B359,[5]rptBudgetaryBudgetCrossOrganiza!$A$2:$M$1097,9,FALSE),"0")</f>
        <v>5212.2</v>
      </c>
      <c r="N359" s="193">
        <v>5212.2</v>
      </c>
      <c r="O359" s="193"/>
      <c r="Q359" s="169">
        <v>4500</v>
      </c>
      <c r="R359" s="169">
        <v>4500</v>
      </c>
      <c r="S359" s="169"/>
      <c r="T359" s="169"/>
      <c r="U359" s="169"/>
      <c r="V359" s="169">
        <v>4887.33</v>
      </c>
      <c r="W359" s="194">
        <v>4887.33</v>
      </c>
      <c r="X359" s="194"/>
      <c r="Z359" s="171">
        <v>4500</v>
      </c>
      <c r="AA359" s="171">
        <v>4500</v>
      </c>
      <c r="AB359" s="171"/>
      <c r="AC359" s="171"/>
      <c r="AD359" s="171"/>
      <c r="AE359" s="171">
        <v>4045.6</v>
      </c>
      <c r="AF359" s="195">
        <v>4045.6</v>
      </c>
      <c r="AG359" s="195"/>
      <c r="AI359" s="173">
        <f>IFERROR(VLOOKUP(B359,[3]rptBudgetaryBudgetCrossOrganiza!$A$1:$K$607,4,FALSE),"0")</f>
        <v>4500</v>
      </c>
      <c r="AJ359" s="173">
        <f>IFERROR(VLOOKUP(B359,[3]rptBudgetaryBudgetCrossOrganiza!$A$1:$K$607,6,FALSE),"0")</f>
        <v>4500</v>
      </c>
      <c r="AK359" s="196">
        <v>4500</v>
      </c>
      <c r="AL359" s="196">
        <f>IFERROR(VLOOKUP(B359,[4]rptBudgetaryBudgetCrossOrganiza!$A$10385:$O$11376,13,FALSE),"0")</f>
        <v>640.46</v>
      </c>
      <c r="AM359" s="196"/>
      <c r="AN359" s="196"/>
      <c r="AO359" s="196"/>
      <c r="AP359" s="196"/>
      <c r="AQ359" s="196"/>
      <c r="AS359" s="194"/>
      <c r="AT359" s="194"/>
      <c r="AU359" s="194"/>
      <c r="AV359" s="194"/>
      <c r="AW359" s="194"/>
      <c r="AX359" s="194"/>
      <c r="AY359" s="194"/>
      <c r="AZ359" s="194"/>
    </row>
    <row r="360" spans="1:52" x14ac:dyDescent="0.2">
      <c r="A360" s="141">
        <v>6</v>
      </c>
      <c r="B360" s="141" t="s">
        <v>596</v>
      </c>
      <c r="C360" s="149" t="str">
        <f t="shared" si="70"/>
        <v>40</v>
      </c>
      <c r="D360" s="149" t="str">
        <f t="shared" si="71"/>
        <v>75</v>
      </c>
      <c r="E360" s="147" t="str">
        <f t="shared" si="72"/>
        <v>001</v>
      </c>
      <c r="F360" s="129" t="str">
        <f t="shared" si="73"/>
        <v>6200.04</v>
      </c>
      <c r="G360" s="141" t="s">
        <v>597</v>
      </c>
      <c r="H360" s="193">
        <f>IFERROR(VLOOKUP(B360,[5]rptBudgetaryBudgetCrossOrganiza!$A$2:$M$1097,4,FALSE),"0")</f>
        <v>8200</v>
      </c>
      <c r="I360" s="193">
        <f>IFERROR(VLOOKUP(B360,[5]rptBudgetaryBudgetCrossOrganiza!$A$2:$M$1097,6,FALSE),"0")</f>
        <v>5905</v>
      </c>
      <c r="J360" s="193"/>
      <c r="K360" s="193"/>
      <c r="L360" s="193"/>
      <c r="M360" s="193">
        <f>IFERROR(VLOOKUP(B360,[5]rptBudgetaryBudgetCrossOrganiza!$A$2:$M$1097,9,FALSE),"0")</f>
        <v>5904.77</v>
      </c>
      <c r="N360" s="193">
        <v>5904.77</v>
      </c>
      <c r="O360" s="193"/>
      <c r="Q360" s="169">
        <v>5000</v>
      </c>
      <c r="R360" s="169">
        <v>5000</v>
      </c>
      <c r="S360" s="169"/>
      <c r="T360" s="169"/>
      <c r="U360" s="169"/>
      <c r="V360" s="169">
        <v>5499.92</v>
      </c>
      <c r="W360" s="194">
        <v>5499.92</v>
      </c>
      <c r="X360" s="194"/>
      <c r="Z360" s="171">
        <v>7000</v>
      </c>
      <c r="AA360" s="171">
        <v>7000</v>
      </c>
      <c r="AB360" s="171"/>
      <c r="AC360" s="171"/>
      <c r="AD360" s="171"/>
      <c r="AE360" s="171">
        <v>4673.1099999999997</v>
      </c>
      <c r="AF360" s="195">
        <v>4673.1099999999997</v>
      </c>
      <c r="AG360" s="195"/>
      <c r="AI360" s="173">
        <f>IFERROR(VLOOKUP(B360,[3]rptBudgetaryBudgetCrossOrganiza!$A$1:$K$607,4,FALSE),"0")</f>
        <v>7000</v>
      </c>
      <c r="AJ360" s="173">
        <f>IFERROR(VLOOKUP(B360,[3]rptBudgetaryBudgetCrossOrganiza!$A$1:$K$607,6,FALSE),"0")</f>
        <v>7000</v>
      </c>
      <c r="AK360" s="196">
        <v>7000</v>
      </c>
      <c r="AL360" s="196">
        <f>IFERROR(VLOOKUP(B360,[4]rptBudgetaryBudgetCrossOrganiza!$A$10385:$O$11376,13,FALSE),"0")</f>
        <v>374.77</v>
      </c>
      <c r="AM360" s="196"/>
      <c r="AN360" s="196"/>
      <c r="AO360" s="196"/>
      <c r="AP360" s="196"/>
      <c r="AQ360" s="196"/>
      <c r="AS360" s="194"/>
      <c r="AT360" s="194"/>
      <c r="AU360" s="194"/>
      <c r="AV360" s="194"/>
      <c r="AW360" s="194"/>
      <c r="AX360" s="194"/>
      <c r="AY360" s="194"/>
      <c r="AZ360" s="194"/>
    </row>
    <row r="361" spans="1:52" x14ac:dyDescent="0.2">
      <c r="A361" s="141">
        <v>6</v>
      </c>
      <c r="B361" s="141" t="s">
        <v>598</v>
      </c>
      <c r="C361" s="149" t="str">
        <f t="shared" si="70"/>
        <v>40</v>
      </c>
      <c r="D361" s="149" t="str">
        <f t="shared" si="71"/>
        <v>75</v>
      </c>
      <c r="E361" s="147" t="str">
        <f t="shared" si="72"/>
        <v>001</v>
      </c>
      <c r="F361" s="129" t="str">
        <f t="shared" si="73"/>
        <v>6200.05</v>
      </c>
      <c r="G361" s="141" t="s">
        <v>599</v>
      </c>
      <c r="H361" s="193">
        <f>IFERROR(VLOOKUP(B361,[5]rptBudgetaryBudgetCrossOrganiza!$A$2:$M$1097,4,FALSE),"0")</f>
        <v>0</v>
      </c>
      <c r="I361" s="193">
        <f>IFERROR(VLOOKUP(B361,[5]rptBudgetaryBudgetCrossOrganiza!$A$2:$M$1097,6,FALSE),"0")</f>
        <v>0</v>
      </c>
      <c r="J361" s="193"/>
      <c r="K361" s="193"/>
      <c r="L361" s="193"/>
      <c r="M361" s="193">
        <f>IFERROR(VLOOKUP(B361,[5]rptBudgetaryBudgetCrossOrganiza!$A$2:$M$1097,9,FALSE),"0")</f>
        <v>0</v>
      </c>
      <c r="N361" s="193">
        <v>0</v>
      </c>
      <c r="O361" s="193"/>
      <c r="Q361" s="169">
        <v>0</v>
      </c>
      <c r="R361" s="169">
        <v>0</v>
      </c>
      <c r="S361" s="169"/>
      <c r="T361" s="169"/>
      <c r="U361" s="169"/>
      <c r="V361" s="169">
        <v>0</v>
      </c>
      <c r="W361" s="194">
        <v>0</v>
      </c>
      <c r="X361" s="194"/>
      <c r="Z361" s="171">
        <v>0</v>
      </c>
      <c r="AA361" s="171">
        <v>0</v>
      </c>
      <c r="AB361" s="171"/>
      <c r="AC361" s="171"/>
      <c r="AD361" s="171"/>
      <c r="AE361" s="171">
        <v>0</v>
      </c>
      <c r="AF361" s="195">
        <v>0</v>
      </c>
      <c r="AG361" s="195"/>
      <c r="AI361" s="173">
        <f>IFERROR(VLOOKUP(B361,[3]rptBudgetaryBudgetCrossOrganiza!$A$1:$K$607,4,FALSE),"0")</f>
        <v>0</v>
      </c>
      <c r="AJ361" s="173">
        <f>IFERROR(VLOOKUP(B361,[3]rptBudgetaryBudgetCrossOrganiza!$A$1:$K$607,6,FALSE),"0")</f>
        <v>0</v>
      </c>
      <c r="AK361" s="196">
        <v>0</v>
      </c>
      <c r="AL361" s="196">
        <f>IFERROR(VLOOKUP(B361,[4]rptBudgetaryBudgetCrossOrganiza!$A$10385:$O$11376,13,FALSE),"0")</f>
        <v>0</v>
      </c>
      <c r="AM361" s="196"/>
      <c r="AN361" s="196"/>
      <c r="AO361" s="196"/>
      <c r="AP361" s="196"/>
      <c r="AQ361" s="196"/>
      <c r="AS361" s="194"/>
      <c r="AT361" s="194"/>
      <c r="AU361" s="194"/>
      <c r="AV361" s="194"/>
      <c r="AW361" s="194"/>
      <c r="AX361" s="194"/>
      <c r="AY361" s="194"/>
      <c r="AZ361" s="194"/>
    </row>
    <row r="362" spans="1:52" x14ac:dyDescent="0.2">
      <c r="A362" s="141">
        <v>6</v>
      </c>
      <c r="B362" s="141" t="s">
        <v>600</v>
      </c>
      <c r="C362" s="149" t="str">
        <f t="shared" si="70"/>
        <v>40</v>
      </c>
      <c r="D362" s="149" t="str">
        <f t="shared" si="71"/>
        <v>75</v>
      </c>
      <c r="E362" s="147" t="str">
        <f t="shared" si="72"/>
        <v>001</v>
      </c>
      <c r="F362" s="129" t="str">
        <f t="shared" si="73"/>
        <v>6200.06</v>
      </c>
      <c r="G362" s="141" t="s">
        <v>601</v>
      </c>
      <c r="H362" s="193">
        <f>IFERROR(VLOOKUP(B362,[5]rptBudgetaryBudgetCrossOrganiza!$A$2:$M$1097,4,FALSE),"0")</f>
        <v>1000</v>
      </c>
      <c r="I362" s="193">
        <f>IFERROR(VLOOKUP(B362,[5]rptBudgetaryBudgetCrossOrganiza!$A$2:$M$1097,6,FALSE),"0")</f>
        <v>1000</v>
      </c>
      <c r="J362" s="193"/>
      <c r="K362" s="193"/>
      <c r="L362" s="193"/>
      <c r="M362" s="193">
        <f>IFERROR(VLOOKUP(B362,[5]rptBudgetaryBudgetCrossOrganiza!$A$2:$M$1097,9,FALSE),"0")</f>
        <v>1497.69</v>
      </c>
      <c r="N362" s="193">
        <v>1497.69</v>
      </c>
      <c r="O362" s="193"/>
      <c r="Q362" s="169">
        <v>2000</v>
      </c>
      <c r="R362" s="169">
        <v>2000</v>
      </c>
      <c r="S362" s="169"/>
      <c r="T362" s="169"/>
      <c r="U362" s="169"/>
      <c r="V362" s="169">
        <v>1159.77</v>
      </c>
      <c r="W362" s="194">
        <v>1159.77</v>
      </c>
      <c r="X362" s="194"/>
      <c r="Z362" s="171">
        <v>3000</v>
      </c>
      <c r="AA362" s="171">
        <v>3000</v>
      </c>
      <c r="AB362" s="171"/>
      <c r="AC362" s="171"/>
      <c r="AD362" s="171"/>
      <c r="AE362" s="171">
        <v>117.22</v>
      </c>
      <c r="AF362" s="195">
        <v>117.22</v>
      </c>
      <c r="AG362" s="195"/>
      <c r="AI362" s="173">
        <f>IFERROR(VLOOKUP(B362,[3]rptBudgetaryBudgetCrossOrganiza!$A$1:$K$607,4,FALSE),"0")</f>
        <v>3000</v>
      </c>
      <c r="AJ362" s="173">
        <f>IFERROR(VLOOKUP(B362,[3]rptBudgetaryBudgetCrossOrganiza!$A$1:$K$607,6,FALSE),"0")</f>
        <v>3000</v>
      </c>
      <c r="AK362" s="196">
        <v>3000</v>
      </c>
      <c r="AL362" s="196">
        <f>IFERROR(VLOOKUP(B362,[4]rptBudgetaryBudgetCrossOrganiza!$A$10385:$O$11376,13,FALSE),"0")</f>
        <v>107.06</v>
      </c>
      <c r="AM362" s="196"/>
      <c r="AN362" s="196"/>
      <c r="AO362" s="196"/>
      <c r="AP362" s="196"/>
      <c r="AQ362" s="196"/>
      <c r="AS362" s="194"/>
      <c r="AT362" s="194"/>
      <c r="AU362" s="194"/>
      <c r="AV362" s="194"/>
      <c r="AW362" s="194"/>
      <c r="AX362" s="194"/>
      <c r="AY362" s="194"/>
      <c r="AZ362" s="194"/>
    </row>
    <row r="363" spans="1:52" x14ac:dyDescent="0.2">
      <c r="A363" s="141">
        <v>6</v>
      </c>
      <c r="B363" s="141" t="s">
        <v>602</v>
      </c>
      <c r="C363" s="149" t="str">
        <f t="shared" si="70"/>
        <v>40</v>
      </c>
      <c r="D363" s="149" t="str">
        <f t="shared" si="71"/>
        <v>75</v>
      </c>
      <c r="E363" s="147" t="str">
        <f t="shared" si="72"/>
        <v>001</v>
      </c>
      <c r="F363" s="129" t="str">
        <f t="shared" si="73"/>
        <v>6200.09</v>
      </c>
      <c r="G363" s="141" t="s">
        <v>314</v>
      </c>
      <c r="H363" s="193">
        <f>IFERROR(VLOOKUP(B363,[5]rptBudgetaryBudgetCrossOrganiza!$A$2:$M$1097,4,FALSE),"0")</f>
        <v>0</v>
      </c>
      <c r="I363" s="193">
        <f>IFERROR(VLOOKUP(B363,[5]rptBudgetaryBudgetCrossOrganiza!$A$2:$M$1097,6,FALSE),"0")</f>
        <v>0</v>
      </c>
      <c r="J363" s="193"/>
      <c r="K363" s="193"/>
      <c r="L363" s="193"/>
      <c r="M363" s="193">
        <f>IFERROR(VLOOKUP(B363,[5]rptBudgetaryBudgetCrossOrganiza!$A$2:$M$1097,9,FALSE),"0")</f>
        <v>0</v>
      </c>
      <c r="N363" s="193">
        <v>0</v>
      </c>
      <c r="O363" s="193"/>
      <c r="Q363" s="169">
        <v>0</v>
      </c>
      <c r="R363" s="169">
        <v>0</v>
      </c>
      <c r="S363" s="169"/>
      <c r="T363" s="169"/>
      <c r="U363" s="169"/>
      <c r="V363" s="169">
        <v>0</v>
      </c>
      <c r="W363" s="194">
        <v>0</v>
      </c>
      <c r="X363" s="194"/>
      <c r="Z363" s="171">
        <v>0</v>
      </c>
      <c r="AA363" s="171">
        <v>0</v>
      </c>
      <c r="AB363" s="171"/>
      <c r="AC363" s="171"/>
      <c r="AD363" s="171"/>
      <c r="AE363" s="171">
        <v>0</v>
      </c>
      <c r="AF363" s="195">
        <v>0</v>
      </c>
      <c r="AG363" s="195"/>
      <c r="AI363" s="173">
        <f>IFERROR(VLOOKUP(B363,[3]rptBudgetaryBudgetCrossOrganiza!$A$1:$K$607,4,FALSE),"0")</f>
        <v>0</v>
      </c>
      <c r="AJ363" s="173">
        <f>IFERROR(VLOOKUP(B363,[3]rptBudgetaryBudgetCrossOrganiza!$A$1:$K$607,6,FALSE),"0")</f>
        <v>0</v>
      </c>
      <c r="AK363" s="196">
        <v>0</v>
      </c>
      <c r="AL363" s="196">
        <f>IFERROR(VLOOKUP(B363,[4]rptBudgetaryBudgetCrossOrganiza!$A$10385:$O$11376,13,FALSE),"0")</f>
        <v>0</v>
      </c>
      <c r="AM363" s="196"/>
      <c r="AN363" s="196"/>
      <c r="AO363" s="196"/>
      <c r="AP363" s="196"/>
      <c r="AQ363" s="196"/>
      <c r="AS363" s="194"/>
      <c r="AT363" s="194"/>
      <c r="AU363" s="194"/>
      <c r="AV363" s="194"/>
      <c r="AW363" s="194"/>
      <c r="AX363" s="194"/>
      <c r="AY363" s="194"/>
      <c r="AZ363" s="194"/>
    </row>
    <row r="364" spans="1:52" x14ac:dyDescent="0.2">
      <c r="A364" s="141">
        <v>6</v>
      </c>
      <c r="B364" s="141" t="s">
        <v>603</v>
      </c>
      <c r="C364" s="149" t="str">
        <f t="shared" si="70"/>
        <v>40</v>
      </c>
      <c r="D364" s="149" t="str">
        <f t="shared" si="71"/>
        <v>75</v>
      </c>
      <c r="E364" s="147" t="str">
        <f t="shared" si="72"/>
        <v>001</v>
      </c>
      <c r="F364" s="129" t="str">
        <f t="shared" si="73"/>
        <v>6200.10</v>
      </c>
      <c r="G364" s="141" t="s">
        <v>604</v>
      </c>
      <c r="H364" s="193">
        <f>IFERROR(VLOOKUP(B364,[5]rptBudgetaryBudgetCrossOrganiza!$A$2:$M$1097,4,FALSE),"0")</f>
        <v>0</v>
      </c>
      <c r="I364" s="193">
        <f>IFERROR(VLOOKUP(B364,[5]rptBudgetaryBudgetCrossOrganiza!$A$2:$M$1097,6,FALSE),"0")</f>
        <v>0</v>
      </c>
      <c r="J364" s="193"/>
      <c r="K364" s="193"/>
      <c r="L364" s="193"/>
      <c r="M364" s="193">
        <f>IFERROR(VLOOKUP(B364,[5]rptBudgetaryBudgetCrossOrganiza!$A$2:$M$1097,9,FALSE),"0")</f>
        <v>0</v>
      </c>
      <c r="N364" s="193">
        <v>0</v>
      </c>
      <c r="O364" s="193"/>
      <c r="Q364" s="169">
        <v>0</v>
      </c>
      <c r="R364" s="169">
        <v>0</v>
      </c>
      <c r="S364" s="169"/>
      <c r="T364" s="169"/>
      <c r="U364" s="169"/>
      <c r="V364" s="169">
        <v>0</v>
      </c>
      <c r="W364" s="194">
        <v>0</v>
      </c>
      <c r="X364" s="194"/>
      <c r="Z364" s="171">
        <v>0</v>
      </c>
      <c r="AA364" s="171">
        <v>0</v>
      </c>
      <c r="AB364" s="171"/>
      <c r="AC364" s="171"/>
      <c r="AD364" s="171"/>
      <c r="AE364" s="171">
        <v>0</v>
      </c>
      <c r="AF364" s="195">
        <v>0</v>
      </c>
      <c r="AG364" s="195"/>
      <c r="AI364" s="173">
        <f>IFERROR(VLOOKUP(B364,[3]rptBudgetaryBudgetCrossOrganiza!$A$1:$K$607,4,FALSE),"0")</f>
        <v>0</v>
      </c>
      <c r="AJ364" s="173">
        <f>IFERROR(VLOOKUP(B364,[3]rptBudgetaryBudgetCrossOrganiza!$A$1:$K$607,6,FALSE),"0")</f>
        <v>0</v>
      </c>
      <c r="AK364" s="196">
        <v>0</v>
      </c>
      <c r="AL364" s="196">
        <f>IFERROR(VLOOKUP(B364,[4]rptBudgetaryBudgetCrossOrganiza!$A$10385:$O$11376,13,FALSE),"0")</f>
        <v>0</v>
      </c>
      <c r="AM364" s="196"/>
      <c r="AN364" s="196"/>
      <c r="AO364" s="196"/>
      <c r="AP364" s="196"/>
      <c r="AQ364" s="196"/>
      <c r="AS364" s="194"/>
      <c r="AT364" s="194"/>
      <c r="AU364" s="194"/>
      <c r="AV364" s="194"/>
      <c r="AW364" s="194"/>
      <c r="AX364" s="194"/>
      <c r="AY364" s="194"/>
      <c r="AZ364" s="194"/>
    </row>
    <row r="365" spans="1:52" x14ac:dyDescent="0.2">
      <c r="A365" s="141">
        <v>6</v>
      </c>
      <c r="B365" s="141" t="s">
        <v>605</v>
      </c>
      <c r="C365" s="149" t="str">
        <f t="shared" si="70"/>
        <v>40</v>
      </c>
      <c r="D365" s="149" t="str">
        <f t="shared" si="71"/>
        <v>75</v>
      </c>
      <c r="E365" s="147" t="str">
        <f t="shared" si="72"/>
        <v>001</v>
      </c>
      <c r="F365" s="129" t="str">
        <f t="shared" si="73"/>
        <v>6280.02</v>
      </c>
      <c r="G365" s="141" t="s">
        <v>606</v>
      </c>
      <c r="H365" s="193">
        <f>IFERROR(VLOOKUP(B365,[5]rptBudgetaryBudgetCrossOrganiza!$A$2:$M$1097,4,FALSE),"0")</f>
        <v>0</v>
      </c>
      <c r="I365" s="193">
        <f>IFERROR(VLOOKUP(B365,[5]rptBudgetaryBudgetCrossOrganiza!$A$2:$M$1097,6,FALSE),"0")</f>
        <v>0</v>
      </c>
      <c r="J365" s="193"/>
      <c r="K365" s="193"/>
      <c r="L365" s="193"/>
      <c r="M365" s="193">
        <f>IFERROR(VLOOKUP(B365,[5]rptBudgetaryBudgetCrossOrganiza!$A$2:$M$1097,9,FALSE),"0")</f>
        <v>0</v>
      </c>
      <c r="N365" s="193">
        <v>0</v>
      </c>
      <c r="O365" s="193"/>
      <c r="Q365" s="169">
        <v>0</v>
      </c>
      <c r="R365" s="169">
        <v>0</v>
      </c>
      <c r="S365" s="169"/>
      <c r="T365" s="169"/>
      <c r="U365" s="169"/>
      <c r="V365" s="169">
        <v>0</v>
      </c>
      <c r="W365" s="194">
        <v>0</v>
      </c>
      <c r="X365" s="194"/>
      <c r="Z365" s="171">
        <v>0</v>
      </c>
      <c r="AA365" s="171">
        <v>0</v>
      </c>
      <c r="AB365" s="171"/>
      <c r="AC365" s="171"/>
      <c r="AD365" s="171"/>
      <c r="AE365" s="171">
        <v>0</v>
      </c>
      <c r="AF365" s="195">
        <v>0</v>
      </c>
      <c r="AG365" s="195"/>
      <c r="AI365" s="173">
        <f>IFERROR(VLOOKUP(B365,[3]rptBudgetaryBudgetCrossOrganiza!$A$1:$K$607,4,FALSE),"0")</f>
        <v>0</v>
      </c>
      <c r="AJ365" s="173">
        <f>IFERROR(VLOOKUP(B365,[3]rptBudgetaryBudgetCrossOrganiza!$A$1:$K$607,6,FALSE),"0")</f>
        <v>0</v>
      </c>
      <c r="AK365" s="196">
        <v>0</v>
      </c>
      <c r="AL365" s="196">
        <f>IFERROR(VLOOKUP(B365,[4]rptBudgetaryBudgetCrossOrganiza!$A$10385:$O$11376,13,FALSE),"0")</f>
        <v>0</v>
      </c>
      <c r="AM365" s="196"/>
      <c r="AN365" s="196"/>
      <c r="AO365" s="196"/>
      <c r="AP365" s="196"/>
      <c r="AQ365" s="196"/>
      <c r="AS365" s="194"/>
      <c r="AT365" s="194"/>
      <c r="AU365" s="194"/>
      <c r="AV365" s="194"/>
      <c r="AW365" s="194"/>
      <c r="AX365" s="194"/>
      <c r="AY365" s="194"/>
      <c r="AZ365" s="194"/>
    </row>
    <row r="366" spans="1:52" x14ac:dyDescent="0.2">
      <c r="A366" s="141">
        <v>6</v>
      </c>
      <c r="B366" s="141" t="s">
        <v>607</v>
      </c>
      <c r="C366" s="149" t="str">
        <f t="shared" si="70"/>
        <v>40</v>
      </c>
      <c r="D366" s="149" t="str">
        <f t="shared" si="71"/>
        <v>75</v>
      </c>
      <c r="E366" s="147" t="str">
        <f t="shared" si="72"/>
        <v>001</v>
      </c>
      <c r="F366" s="129" t="str">
        <f t="shared" si="73"/>
        <v>6280.19</v>
      </c>
      <c r="G366" s="141" t="s">
        <v>608</v>
      </c>
      <c r="H366" s="193">
        <f>IFERROR(VLOOKUP(B366,[5]rptBudgetaryBudgetCrossOrganiza!$A$2:$M$1097,4,FALSE),"0")</f>
        <v>0</v>
      </c>
      <c r="I366" s="193">
        <f>IFERROR(VLOOKUP(B366,[5]rptBudgetaryBudgetCrossOrganiza!$A$2:$M$1097,6,FALSE),"0")</f>
        <v>0</v>
      </c>
      <c r="J366" s="193"/>
      <c r="K366" s="193"/>
      <c r="L366" s="193"/>
      <c r="M366" s="193">
        <f>IFERROR(VLOOKUP(B366,[5]rptBudgetaryBudgetCrossOrganiza!$A$2:$M$1097,9,FALSE),"0")</f>
        <v>0</v>
      </c>
      <c r="N366" s="193">
        <v>0</v>
      </c>
      <c r="O366" s="193"/>
      <c r="Q366" s="169">
        <v>0</v>
      </c>
      <c r="R366" s="169">
        <v>0</v>
      </c>
      <c r="S366" s="169"/>
      <c r="T366" s="169"/>
      <c r="U366" s="169"/>
      <c r="V366" s="169">
        <v>0</v>
      </c>
      <c r="W366" s="194">
        <v>0</v>
      </c>
      <c r="X366" s="194"/>
      <c r="Z366" s="171">
        <v>0</v>
      </c>
      <c r="AA366" s="171">
        <v>0</v>
      </c>
      <c r="AB366" s="171"/>
      <c r="AC366" s="171"/>
      <c r="AD366" s="171"/>
      <c r="AE366" s="171">
        <v>0</v>
      </c>
      <c r="AF366" s="195">
        <v>0</v>
      </c>
      <c r="AG366" s="195"/>
      <c r="AI366" s="173">
        <f>IFERROR(VLOOKUP(B366,[3]rptBudgetaryBudgetCrossOrganiza!$A$1:$K$607,4,FALSE),"0")</f>
        <v>0</v>
      </c>
      <c r="AJ366" s="173">
        <f>IFERROR(VLOOKUP(B366,[3]rptBudgetaryBudgetCrossOrganiza!$A$1:$K$607,6,FALSE),"0")</f>
        <v>0</v>
      </c>
      <c r="AK366" s="196">
        <v>0</v>
      </c>
      <c r="AL366" s="196">
        <f>IFERROR(VLOOKUP(B366,[4]rptBudgetaryBudgetCrossOrganiza!$A$10385:$O$11376,13,FALSE),"0")</f>
        <v>0</v>
      </c>
      <c r="AM366" s="196"/>
      <c r="AN366" s="196"/>
      <c r="AO366" s="196"/>
      <c r="AP366" s="196"/>
      <c r="AQ366" s="196"/>
      <c r="AS366" s="194"/>
      <c r="AT366" s="194"/>
      <c r="AU366" s="194"/>
      <c r="AV366" s="194"/>
      <c r="AW366" s="194"/>
      <c r="AX366" s="194"/>
      <c r="AY366" s="194"/>
      <c r="AZ366" s="194"/>
    </row>
    <row r="367" spans="1:52" x14ac:dyDescent="0.2">
      <c r="A367" s="141">
        <v>6</v>
      </c>
      <c r="B367" s="141" t="s">
        <v>609</v>
      </c>
      <c r="C367" s="149" t="str">
        <f t="shared" si="70"/>
        <v>40</v>
      </c>
      <c r="D367" s="149" t="str">
        <f t="shared" si="71"/>
        <v>75</v>
      </c>
      <c r="E367" s="147" t="str">
        <f t="shared" si="72"/>
        <v>001</v>
      </c>
      <c r="F367" s="129" t="str">
        <f t="shared" si="73"/>
        <v>6280.20</v>
      </c>
      <c r="G367" s="141" t="s">
        <v>610</v>
      </c>
      <c r="H367" s="193">
        <f>IFERROR(VLOOKUP(B367,[5]rptBudgetaryBudgetCrossOrganiza!$A$2:$M$1097,4,FALSE),"0")</f>
        <v>0</v>
      </c>
      <c r="I367" s="193">
        <f>IFERROR(VLOOKUP(B367,[5]rptBudgetaryBudgetCrossOrganiza!$A$2:$M$1097,6,FALSE),"0")</f>
        <v>0</v>
      </c>
      <c r="J367" s="193"/>
      <c r="K367" s="193"/>
      <c r="L367" s="193"/>
      <c r="M367" s="193">
        <f>IFERROR(VLOOKUP(B367,[5]rptBudgetaryBudgetCrossOrganiza!$A$2:$M$1097,9,FALSE),"0")</f>
        <v>0</v>
      </c>
      <c r="N367" s="193">
        <v>0</v>
      </c>
      <c r="O367" s="193"/>
      <c r="Q367" s="169">
        <v>0</v>
      </c>
      <c r="R367" s="169">
        <v>0</v>
      </c>
      <c r="S367" s="169"/>
      <c r="T367" s="169"/>
      <c r="U367" s="169"/>
      <c r="V367" s="169">
        <v>0</v>
      </c>
      <c r="W367" s="194">
        <v>0</v>
      </c>
      <c r="X367" s="194"/>
      <c r="Z367" s="171">
        <v>0</v>
      </c>
      <c r="AA367" s="171">
        <v>0</v>
      </c>
      <c r="AB367" s="171"/>
      <c r="AC367" s="171"/>
      <c r="AD367" s="171"/>
      <c r="AE367" s="171">
        <v>0</v>
      </c>
      <c r="AF367" s="195">
        <v>0</v>
      </c>
      <c r="AG367" s="195"/>
      <c r="AI367" s="173">
        <f>IFERROR(VLOOKUP(B367,[3]rptBudgetaryBudgetCrossOrganiza!$A$1:$K$607,4,FALSE),"0")</f>
        <v>0</v>
      </c>
      <c r="AJ367" s="173">
        <f>IFERROR(VLOOKUP(B367,[3]rptBudgetaryBudgetCrossOrganiza!$A$1:$K$607,6,FALSE),"0")</f>
        <v>0</v>
      </c>
      <c r="AK367" s="196">
        <v>0</v>
      </c>
      <c r="AL367" s="196">
        <f>IFERROR(VLOOKUP(B367,[4]rptBudgetaryBudgetCrossOrganiza!$A$10385:$O$11376,13,FALSE),"0")</f>
        <v>0</v>
      </c>
      <c r="AM367" s="196"/>
      <c r="AN367" s="196"/>
      <c r="AO367" s="196"/>
      <c r="AP367" s="196"/>
      <c r="AQ367" s="196"/>
      <c r="AS367" s="194"/>
      <c r="AT367" s="194"/>
      <c r="AU367" s="194"/>
      <c r="AV367" s="194"/>
      <c r="AW367" s="194"/>
      <c r="AX367" s="194"/>
      <c r="AY367" s="194"/>
      <c r="AZ367" s="194"/>
    </row>
    <row r="368" spans="1:52" x14ac:dyDescent="0.2">
      <c r="A368" s="141">
        <v>6</v>
      </c>
      <c r="B368" s="141" t="s">
        <v>611</v>
      </c>
      <c r="C368" s="149" t="str">
        <f t="shared" si="70"/>
        <v>40</v>
      </c>
      <c r="D368" s="149" t="str">
        <f t="shared" si="71"/>
        <v>75</v>
      </c>
      <c r="E368" s="147" t="str">
        <f t="shared" si="72"/>
        <v>001</v>
      </c>
      <c r="F368" s="129" t="str">
        <f t="shared" si="73"/>
        <v>6280.21</v>
      </c>
      <c r="G368" s="141" t="s">
        <v>612</v>
      </c>
      <c r="H368" s="193">
        <f>IFERROR(VLOOKUP(B368,[5]rptBudgetaryBudgetCrossOrganiza!$A$2:$M$1097,4,FALSE),"0")</f>
        <v>0</v>
      </c>
      <c r="I368" s="193">
        <f>IFERROR(VLOOKUP(B368,[5]rptBudgetaryBudgetCrossOrganiza!$A$2:$M$1097,6,FALSE),"0")</f>
        <v>20645</v>
      </c>
      <c r="J368" s="193"/>
      <c r="K368" s="193"/>
      <c r="L368" s="193"/>
      <c r="M368" s="193">
        <f>IFERROR(VLOOKUP(B368,[5]rptBudgetaryBudgetCrossOrganiza!$A$2:$M$1097,9,FALSE),"0")</f>
        <v>0</v>
      </c>
      <c r="N368" s="193">
        <v>0</v>
      </c>
      <c r="O368" s="193"/>
      <c r="Q368" s="169">
        <v>0</v>
      </c>
      <c r="R368" s="169">
        <v>20645</v>
      </c>
      <c r="S368" s="169"/>
      <c r="T368" s="169"/>
      <c r="U368" s="169"/>
      <c r="V368" s="169">
        <v>20644.95</v>
      </c>
      <c r="W368" s="194">
        <v>20644.95</v>
      </c>
      <c r="X368" s="194"/>
      <c r="Z368" s="171">
        <v>20000</v>
      </c>
      <c r="AA368" s="171">
        <v>20000</v>
      </c>
      <c r="AB368" s="171"/>
      <c r="AC368" s="171"/>
      <c r="AD368" s="171"/>
      <c r="AE368" s="171">
        <v>94.54</v>
      </c>
      <c r="AF368" s="195">
        <v>94.54</v>
      </c>
      <c r="AG368" s="195"/>
      <c r="AI368" s="173">
        <f>IFERROR(VLOOKUP(B368,[3]rptBudgetaryBudgetCrossOrganiza!$A$1:$K$607,4,FALSE),"0")</f>
        <v>20000</v>
      </c>
      <c r="AJ368" s="173">
        <f>IFERROR(VLOOKUP(B368,[3]rptBudgetaryBudgetCrossOrganiza!$A$1:$K$607,6,FALSE),"0")</f>
        <v>20000</v>
      </c>
      <c r="AK368" s="196">
        <v>20000</v>
      </c>
      <c r="AL368" s="196">
        <f>IFERROR(VLOOKUP(B368,[4]rptBudgetaryBudgetCrossOrganiza!$A$10385:$O$11376,13,FALSE),"0")</f>
        <v>67.48</v>
      </c>
      <c r="AM368" s="196"/>
      <c r="AN368" s="196"/>
      <c r="AO368" s="196"/>
      <c r="AP368" s="196"/>
      <c r="AQ368" s="196"/>
      <c r="AS368" s="194"/>
      <c r="AT368" s="194"/>
      <c r="AU368" s="194"/>
      <c r="AV368" s="194"/>
      <c r="AW368" s="194"/>
      <c r="AX368" s="194"/>
      <c r="AY368" s="194"/>
      <c r="AZ368" s="194"/>
    </row>
    <row r="369" spans="1:52" x14ac:dyDescent="0.2">
      <c r="A369" s="141">
        <v>6</v>
      </c>
      <c r="B369" s="141" t="s">
        <v>613</v>
      </c>
      <c r="C369" s="149" t="str">
        <f t="shared" si="70"/>
        <v>40</v>
      </c>
      <c r="D369" s="149" t="str">
        <f t="shared" si="71"/>
        <v>75</v>
      </c>
      <c r="E369" s="147" t="str">
        <f t="shared" si="72"/>
        <v>001</v>
      </c>
      <c r="F369" s="129" t="str">
        <f t="shared" si="73"/>
        <v>6280.22</v>
      </c>
      <c r="G369" s="141" t="s">
        <v>614</v>
      </c>
      <c r="H369" s="193">
        <f>IFERROR(VLOOKUP(B369,[5]rptBudgetaryBudgetCrossOrganiza!$A$2:$M$1097,4,FALSE),"0")</f>
        <v>3000</v>
      </c>
      <c r="I369" s="193">
        <f>IFERROR(VLOOKUP(B369,[5]rptBudgetaryBudgetCrossOrganiza!$A$2:$M$1097,6,FALSE),"0")</f>
        <v>3000</v>
      </c>
      <c r="J369" s="193"/>
      <c r="K369" s="193"/>
      <c r="L369" s="193"/>
      <c r="M369" s="193">
        <f>IFERROR(VLOOKUP(B369,[5]rptBudgetaryBudgetCrossOrganiza!$A$2:$M$1097,9,FALSE),"0")</f>
        <v>2052.12</v>
      </c>
      <c r="N369" s="193">
        <v>2052.12</v>
      </c>
      <c r="O369" s="193"/>
      <c r="Q369" s="169">
        <v>3000</v>
      </c>
      <c r="R369" s="169">
        <v>3000</v>
      </c>
      <c r="S369" s="169"/>
      <c r="T369" s="169"/>
      <c r="U369" s="169"/>
      <c r="V369" s="169">
        <v>920.39</v>
      </c>
      <c r="W369" s="194">
        <v>920.39</v>
      </c>
      <c r="X369" s="194"/>
      <c r="Z369" s="171">
        <v>3000</v>
      </c>
      <c r="AA369" s="171">
        <v>3000</v>
      </c>
      <c r="AB369" s="171"/>
      <c r="AC369" s="171"/>
      <c r="AD369" s="171"/>
      <c r="AE369" s="171">
        <v>426.37</v>
      </c>
      <c r="AF369" s="195">
        <v>426.37</v>
      </c>
      <c r="AG369" s="195"/>
      <c r="AI369" s="173">
        <f>IFERROR(VLOOKUP(B369,[3]rptBudgetaryBudgetCrossOrganiza!$A$1:$K$607,4,FALSE),"0")</f>
        <v>3000</v>
      </c>
      <c r="AJ369" s="173">
        <f>IFERROR(VLOOKUP(B369,[3]rptBudgetaryBudgetCrossOrganiza!$A$1:$K$607,6,FALSE),"0")</f>
        <v>3000</v>
      </c>
      <c r="AK369" s="196">
        <v>3000</v>
      </c>
      <c r="AL369" s="196">
        <f>IFERROR(VLOOKUP(B369,[4]rptBudgetaryBudgetCrossOrganiza!$A$10385:$O$11376,13,FALSE),"0")</f>
        <v>0</v>
      </c>
      <c r="AM369" s="196"/>
      <c r="AN369" s="196"/>
      <c r="AO369" s="196"/>
      <c r="AP369" s="196"/>
      <c r="AQ369" s="196"/>
      <c r="AS369" s="194"/>
      <c r="AT369" s="194"/>
      <c r="AU369" s="194"/>
      <c r="AV369" s="194"/>
      <c r="AW369" s="194"/>
      <c r="AX369" s="194"/>
      <c r="AY369" s="194"/>
      <c r="AZ369" s="194"/>
    </row>
    <row r="370" spans="1:52" x14ac:dyDescent="0.2">
      <c r="A370" s="141">
        <v>6</v>
      </c>
      <c r="B370" s="141" t="s">
        <v>615</v>
      </c>
      <c r="C370" s="149" t="str">
        <f t="shared" si="70"/>
        <v>40</v>
      </c>
      <c r="D370" s="149" t="str">
        <f t="shared" si="71"/>
        <v>75</v>
      </c>
      <c r="E370" s="147" t="str">
        <f t="shared" si="72"/>
        <v>001</v>
      </c>
      <c r="F370" s="129" t="str">
        <f t="shared" si="73"/>
        <v>6280.23</v>
      </c>
      <c r="G370" s="141" t="s">
        <v>616</v>
      </c>
      <c r="H370" s="193">
        <f>IFERROR(VLOOKUP(B370,[5]rptBudgetaryBudgetCrossOrganiza!$A$2:$M$1097,4,FALSE),"0")</f>
        <v>10000</v>
      </c>
      <c r="I370" s="193">
        <f>IFERROR(VLOOKUP(B370,[5]rptBudgetaryBudgetCrossOrganiza!$A$2:$M$1097,6,FALSE),"0")</f>
        <v>10000</v>
      </c>
      <c r="J370" s="193"/>
      <c r="K370" s="193"/>
      <c r="L370" s="193"/>
      <c r="M370" s="193">
        <f>IFERROR(VLOOKUP(B370,[5]rptBudgetaryBudgetCrossOrganiza!$A$2:$M$1097,9,FALSE),"0")</f>
        <v>11154.9</v>
      </c>
      <c r="N370" s="193">
        <v>11154.9</v>
      </c>
      <c r="O370" s="193"/>
      <c r="Q370" s="169">
        <v>10000</v>
      </c>
      <c r="R370" s="169">
        <v>10000</v>
      </c>
      <c r="S370" s="169"/>
      <c r="T370" s="169"/>
      <c r="U370" s="169"/>
      <c r="V370" s="169">
        <v>1881.96</v>
      </c>
      <c r="W370" s="194">
        <v>1881.96</v>
      </c>
      <c r="X370" s="194"/>
      <c r="Z370" s="171">
        <v>10000</v>
      </c>
      <c r="AA370" s="171">
        <v>35000</v>
      </c>
      <c r="AB370" s="171"/>
      <c r="AC370" s="171"/>
      <c r="AD370" s="171"/>
      <c r="AE370" s="171">
        <v>33280.800000000003</v>
      </c>
      <c r="AF370" s="195">
        <v>33280.800000000003</v>
      </c>
      <c r="AG370" s="195"/>
      <c r="AI370" s="173">
        <f>IFERROR(VLOOKUP(B370,[3]rptBudgetaryBudgetCrossOrganiza!$A$1:$K$607,4,FALSE),"0")</f>
        <v>10000</v>
      </c>
      <c r="AJ370" s="173">
        <f>IFERROR(VLOOKUP(B370,[3]rptBudgetaryBudgetCrossOrganiza!$A$1:$K$607,6,FALSE),"0")</f>
        <v>10000</v>
      </c>
      <c r="AK370" s="196">
        <v>10000</v>
      </c>
      <c r="AL370" s="196">
        <f>IFERROR(VLOOKUP(B370,[4]rptBudgetaryBudgetCrossOrganiza!$A$10385:$O$11376,13,FALSE),"0")</f>
        <v>-338.6</v>
      </c>
      <c r="AM370" s="196"/>
      <c r="AN370" s="196"/>
      <c r="AO370" s="196"/>
      <c r="AP370" s="196"/>
      <c r="AQ370" s="196"/>
      <c r="AS370" s="194"/>
      <c r="AT370" s="194"/>
      <c r="AU370" s="194"/>
      <c r="AV370" s="194"/>
      <c r="AW370" s="194"/>
      <c r="AX370" s="194"/>
      <c r="AY370" s="194"/>
      <c r="AZ370" s="194"/>
    </row>
    <row r="371" spans="1:52" x14ac:dyDescent="0.2">
      <c r="A371" s="141">
        <v>6</v>
      </c>
      <c r="B371" s="141" t="s">
        <v>617</v>
      </c>
      <c r="C371" s="149" t="str">
        <f t="shared" si="70"/>
        <v>40</v>
      </c>
      <c r="D371" s="149" t="str">
        <f t="shared" si="71"/>
        <v>75</v>
      </c>
      <c r="E371" s="147" t="str">
        <f t="shared" si="72"/>
        <v>001</v>
      </c>
      <c r="F371" s="129" t="str">
        <f t="shared" si="73"/>
        <v>6280.24</v>
      </c>
      <c r="G371" s="141" t="s">
        <v>618</v>
      </c>
      <c r="H371" s="193">
        <f>IFERROR(VLOOKUP(B371,[5]rptBudgetaryBudgetCrossOrganiza!$A$2:$M$1097,4,FALSE),"0")</f>
        <v>0</v>
      </c>
      <c r="I371" s="193">
        <f>IFERROR(VLOOKUP(B371,[5]rptBudgetaryBudgetCrossOrganiza!$A$2:$M$1097,6,FALSE),"0")</f>
        <v>47023</v>
      </c>
      <c r="J371" s="193"/>
      <c r="K371" s="193"/>
      <c r="L371" s="193"/>
      <c r="M371" s="193">
        <f>IFERROR(VLOOKUP(B371,[5]rptBudgetaryBudgetCrossOrganiza!$A$2:$M$1097,9,FALSE),"0")</f>
        <v>46629.120000000003</v>
      </c>
      <c r="N371" s="193">
        <v>46629.120000000003</v>
      </c>
      <c r="O371" s="193"/>
      <c r="Q371" s="169">
        <v>0</v>
      </c>
      <c r="R371" s="169">
        <v>0</v>
      </c>
      <c r="S371" s="169"/>
      <c r="T371" s="169"/>
      <c r="U371" s="169"/>
      <c r="V371" s="169">
        <v>0</v>
      </c>
      <c r="W371" s="194">
        <v>0</v>
      </c>
      <c r="X371" s="194"/>
      <c r="Z371" s="171">
        <v>0</v>
      </c>
      <c r="AA371" s="171">
        <v>0</v>
      </c>
      <c r="AB371" s="171"/>
      <c r="AC371" s="171"/>
      <c r="AD371" s="171"/>
      <c r="AE371" s="171">
        <v>0</v>
      </c>
      <c r="AF371" s="195">
        <v>0</v>
      </c>
      <c r="AG371" s="195"/>
      <c r="AI371" s="173">
        <f>IFERROR(VLOOKUP(B371,[3]rptBudgetaryBudgetCrossOrganiza!$A$1:$K$607,4,FALSE),"0")</f>
        <v>0</v>
      </c>
      <c r="AJ371" s="173">
        <f>IFERROR(VLOOKUP(B371,[3]rptBudgetaryBudgetCrossOrganiza!$A$1:$K$607,6,FALSE),"0")</f>
        <v>0</v>
      </c>
      <c r="AK371" s="196">
        <v>0</v>
      </c>
      <c r="AL371" s="196">
        <f>IFERROR(VLOOKUP(B371,[4]rptBudgetaryBudgetCrossOrganiza!$A$10385:$O$11376,13,FALSE),"0")</f>
        <v>0</v>
      </c>
      <c r="AM371" s="196"/>
      <c r="AN371" s="196"/>
      <c r="AO371" s="196"/>
      <c r="AP371" s="196"/>
      <c r="AQ371" s="196"/>
      <c r="AS371" s="194"/>
      <c r="AT371" s="194"/>
      <c r="AU371" s="194"/>
      <c r="AV371" s="194"/>
      <c r="AW371" s="194"/>
      <c r="AX371" s="194"/>
      <c r="AY371" s="194"/>
      <c r="AZ371" s="194"/>
    </row>
    <row r="372" spans="1:52" x14ac:dyDescent="0.2">
      <c r="A372" s="141">
        <v>6</v>
      </c>
      <c r="B372" s="141" t="s">
        <v>619</v>
      </c>
      <c r="C372" s="149" t="str">
        <f t="shared" si="70"/>
        <v>40</v>
      </c>
      <c r="D372" s="149" t="str">
        <f t="shared" si="71"/>
        <v>75</v>
      </c>
      <c r="E372" s="147" t="str">
        <f t="shared" si="72"/>
        <v>001</v>
      </c>
      <c r="F372" s="129" t="str">
        <f t="shared" si="73"/>
        <v>6280.25</v>
      </c>
      <c r="G372" s="141" t="s">
        <v>620</v>
      </c>
      <c r="H372" s="193">
        <f>IFERROR(VLOOKUP(B372,[5]rptBudgetaryBudgetCrossOrganiza!$A$2:$M$1097,4,FALSE),"0")</f>
        <v>0</v>
      </c>
      <c r="I372" s="193">
        <f>IFERROR(VLOOKUP(B372,[5]rptBudgetaryBudgetCrossOrganiza!$A$2:$M$1097,6,FALSE),"0")</f>
        <v>0</v>
      </c>
      <c r="J372" s="193"/>
      <c r="K372" s="193"/>
      <c r="L372" s="193"/>
      <c r="M372" s="193">
        <f>IFERROR(VLOOKUP(B372,[5]rptBudgetaryBudgetCrossOrganiza!$A$2:$M$1097,9,FALSE),"0")</f>
        <v>0</v>
      </c>
      <c r="N372" s="193">
        <v>0</v>
      </c>
      <c r="O372" s="193"/>
      <c r="Q372" s="169">
        <v>0</v>
      </c>
      <c r="R372" s="169">
        <v>0</v>
      </c>
      <c r="S372" s="169"/>
      <c r="T372" s="169"/>
      <c r="U372" s="169"/>
      <c r="V372" s="169">
        <v>0</v>
      </c>
      <c r="W372" s="194">
        <v>0</v>
      </c>
      <c r="X372" s="194"/>
      <c r="Z372" s="171">
        <v>0</v>
      </c>
      <c r="AA372" s="171">
        <v>0</v>
      </c>
      <c r="AB372" s="171"/>
      <c r="AC372" s="171"/>
      <c r="AD372" s="171"/>
      <c r="AE372" s="171">
        <v>0</v>
      </c>
      <c r="AF372" s="195">
        <v>0</v>
      </c>
      <c r="AG372" s="195"/>
      <c r="AI372" s="173">
        <f>IFERROR(VLOOKUP(B372,[3]rptBudgetaryBudgetCrossOrganiza!$A$1:$K$607,4,FALSE),"0")</f>
        <v>0</v>
      </c>
      <c r="AJ372" s="173">
        <f>IFERROR(VLOOKUP(B372,[3]rptBudgetaryBudgetCrossOrganiza!$A$1:$K$607,6,FALSE),"0")</f>
        <v>0</v>
      </c>
      <c r="AK372" s="196">
        <v>0</v>
      </c>
      <c r="AL372" s="196">
        <f>IFERROR(VLOOKUP(B372,[4]rptBudgetaryBudgetCrossOrganiza!$A$10385:$O$11376,13,FALSE),"0")</f>
        <v>0</v>
      </c>
      <c r="AM372" s="196"/>
      <c r="AN372" s="196"/>
      <c r="AO372" s="196"/>
      <c r="AP372" s="196"/>
      <c r="AQ372" s="196"/>
      <c r="AS372" s="194"/>
      <c r="AT372" s="194"/>
      <c r="AU372" s="194"/>
      <c r="AV372" s="194"/>
      <c r="AW372" s="194"/>
      <c r="AX372" s="194"/>
      <c r="AY372" s="194"/>
      <c r="AZ372" s="194"/>
    </row>
    <row r="373" spans="1:52" x14ac:dyDescent="0.2">
      <c r="A373" s="141">
        <v>6</v>
      </c>
      <c r="B373" s="141" t="s">
        <v>621</v>
      </c>
      <c r="C373" s="149" t="str">
        <f t="shared" si="70"/>
        <v>40</v>
      </c>
      <c r="D373" s="149" t="str">
        <f t="shared" si="71"/>
        <v>75</v>
      </c>
      <c r="E373" s="147" t="str">
        <f t="shared" si="72"/>
        <v>001</v>
      </c>
      <c r="F373" s="129" t="str">
        <f t="shared" si="73"/>
        <v>6280.26</v>
      </c>
      <c r="G373" s="141" t="s">
        <v>622</v>
      </c>
      <c r="H373" s="193">
        <f>IFERROR(VLOOKUP(B373,[5]rptBudgetaryBudgetCrossOrganiza!$A$2:$M$1097,4,FALSE),"0")</f>
        <v>0</v>
      </c>
      <c r="I373" s="193">
        <f>IFERROR(VLOOKUP(B373,[5]rptBudgetaryBudgetCrossOrganiza!$A$2:$M$1097,6,FALSE),"0")</f>
        <v>0</v>
      </c>
      <c r="J373" s="193"/>
      <c r="K373" s="193"/>
      <c r="L373" s="193"/>
      <c r="M373" s="193">
        <f>IFERROR(VLOOKUP(B373,[5]rptBudgetaryBudgetCrossOrganiza!$A$2:$M$1097,9,FALSE),"0")</f>
        <v>0</v>
      </c>
      <c r="N373" s="193">
        <v>0</v>
      </c>
      <c r="O373" s="193"/>
      <c r="Q373" s="169">
        <v>0</v>
      </c>
      <c r="R373" s="169">
        <v>0</v>
      </c>
      <c r="S373" s="169"/>
      <c r="T373" s="169"/>
      <c r="U373" s="169"/>
      <c r="V373" s="169">
        <v>0</v>
      </c>
      <c r="W373" s="194">
        <v>0</v>
      </c>
      <c r="X373" s="194"/>
      <c r="Z373" s="171">
        <v>0</v>
      </c>
      <c r="AA373" s="171">
        <v>0</v>
      </c>
      <c r="AB373" s="171"/>
      <c r="AC373" s="171"/>
      <c r="AD373" s="171"/>
      <c r="AE373" s="171">
        <v>0</v>
      </c>
      <c r="AF373" s="195">
        <v>0</v>
      </c>
      <c r="AG373" s="195"/>
      <c r="AI373" s="173">
        <f>IFERROR(VLOOKUP(B373,[3]rptBudgetaryBudgetCrossOrganiza!$A$1:$K$607,4,FALSE),"0")</f>
        <v>0</v>
      </c>
      <c r="AJ373" s="173">
        <f>IFERROR(VLOOKUP(B373,[3]rptBudgetaryBudgetCrossOrganiza!$A$1:$K$607,6,FALSE),"0")</f>
        <v>0</v>
      </c>
      <c r="AK373" s="196">
        <v>0</v>
      </c>
      <c r="AL373" s="196">
        <f>IFERROR(VLOOKUP(B373,[4]rptBudgetaryBudgetCrossOrganiza!$A$10385:$O$11376,13,FALSE),"0")</f>
        <v>0</v>
      </c>
      <c r="AM373" s="196"/>
      <c r="AN373" s="196"/>
      <c r="AO373" s="196"/>
      <c r="AP373" s="196"/>
      <c r="AQ373" s="196"/>
      <c r="AS373" s="194"/>
      <c r="AT373" s="194"/>
      <c r="AU373" s="194"/>
      <c r="AV373" s="194"/>
      <c r="AW373" s="194"/>
      <c r="AX373" s="194"/>
      <c r="AY373" s="194"/>
      <c r="AZ373" s="194"/>
    </row>
    <row r="374" spans="1:52" x14ac:dyDescent="0.2">
      <c r="A374" s="141">
        <v>6</v>
      </c>
      <c r="B374" s="141" t="s">
        <v>623</v>
      </c>
      <c r="C374" s="149" t="str">
        <f t="shared" si="70"/>
        <v>40</v>
      </c>
      <c r="D374" s="149" t="str">
        <f t="shared" si="71"/>
        <v>75</v>
      </c>
      <c r="E374" s="147" t="str">
        <f t="shared" si="72"/>
        <v>001</v>
      </c>
      <c r="F374" s="129" t="str">
        <f t="shared" si="73"/>
        <v>6280.40</v>
      </c>
      <c r="G374" s="141" t="s">
        <v>316</v>
      </c>
      <c r="H374" s="193">
        <f>IFERROR(VLOOKUP(B374,[5]rptBudgetaryBudgetCrossOrganiza!$A$2:$M$1097,4,FALSE),"0")</f>
        <v>0</v>
      </c>
      <c r="I374" s="193">
        <f>IFERROR(VLOOKUP(B374,[5]rptBudgetaryBudgetCrossOrganiza!$A$2:$M$1097,6,FALSE),"0")</f>
        <v>0</v>
      </c>
      <c r="J374" s="193"/>
      <c r="K374" s="193"/>
      <c r="L374" s="193"/>
      <c r="M374" s="193">
        <f>IFERROR(VLOOKUP(B374,[5]rptBudgetaryBudgetCrossOrganiza!$A$2:$M$1097,9,FALSE),"0")</f>
        <v>0</v>
      </c>
      <c r="N374" s="193">
        <v>0</v>
      </c>
      <c r="O374" s="193"/>
      <c r="Q374" s="169">
        <v>0</v>
      </c>
      <c r="R374" s="169">
        <v>0</v>
      </c>
      <c r="S374" s="169"/>
      <c r="T374" s="169"/>
      <c r="U374" s="169"/>
      <c r="V374" s="169">
        <v>0</v>
      </c>
      <c r="W374" s="194">
        <v>0</v>
      </c>
      <c r="X374" s="194"/>
      <c r="Z374" s="171">
        <v>0</v>
      </c>
      <c r="AA374" s="171">
        <v>0</v>
      </c>
      <c r="AB374" s="171"/>
      <c r="AC374" s="171"/>
      <c r="AD374" s="171"/>
      <c r="AE374" s="171">
        <v>0</v>
      </c>
      <c r="AF374" s="195">
        <v>0</v>
      </c>
      <c r="AG374" s="195"/>
      <c r="AI374" s="173">
        <f>IFERROR(VLOOKUP(B374,[3]rptBudgetaryBudgetCrossOrganiza!$A$1:$K$607,4,FALSE),"0")</f>
        <v>0</v>
      </c>
      <c r="AJ374" s="173">
        <f>IFERROR(VLOOKUP(B374,[3]rptBudgetaryBudgetCrossOrganiza!$A$1:$K$607,6,FALSE),"0")</f>
        <v>0</v>
      </c>
      <c r="AK374" s="196">
        <v>0</v>
      </c>
      <c r="AL374" s="196">
        <f>IFERROR(VLOOKUP(B374,[4]rptBudgetaryBudgetCrossOrganiza!$A$10385:$O$11376,13,FALSE),"0")</f>
        <v>0</v>
      </c>
      <c r="AM374" s="196"/>
      <c r="AN374" s="196"/>
      <c r="AO374" s="196"/>
      <c r="AP374" s="196"/>
      <c r="AQ374" s="196"/>
      <c r="AS374" s="194"/>
      <c r="AT374" s="194"/>
      <c r="AU374" s="194"/>
      <c r="AV374" s="194"/>
      <c r="AW374" s="194"/>
      <c r="AX374" s="194"/>
      <c r="AY374" s="194"/>
      <c r="AZ374" s="194"/>
    </row>
    <row r="375" spans="1:52" x14ac:dyDescent="0.2">
      <c r="A375" s="141">
        <v>6</v>
      </c>
      <c r="B375" s="141" t="s">
        <v>624</v>
      </c>
      <c r="C375" s="149" t="str">
        <f t="shared" si="70"/>
        <v>40</v>
      </c>
      <c r="D375" s="149" t="str">
        <f t="shared" si="71"/>
        <v>75</v>
      </c>
      <c r="E375" s="147" t="str">
        <f t="shared" si="72"/>
        <v>001</v>
      </c>
      <c r="F375" s="129" t="str">
        <f t="shared" si="73"/>
        <v>6280.41</v>
      </c>
      <c r="G375" s="141" t="s">
        <v>625</v>
      </c>
      <c r="H375" s="193">
        <f>IFERROR(VLOOKUP(B375,[5]rptBudgetaryBudgetCrossOrganiza!$A$2:$M$1097,4,FALSE),"0")</f>
        <v>19500</v>
      </c>
      <c r="I375" s="193">
        <f>IFERROR(VLOOKUP(B375,[5]rptBudgetaryBudgetCrossOrganiza!$A$2:$M$1097,6,FALSE),"0")</f>
        <v>19500</v>
      </c>
      <c r="J375" s="193"/>
      <c r="K375" s="193"/>
      <c r="L375" s="193"/>
      <c r="M375" s="193">
        <f>IFERROR(VLOOKUP(B375,[5]rptBudgetaryBudgetCrossOrganiza!$A$2:$M$1097,9,FALSE),"0")</f>
        <v>0</v>
      </c>
      <c r="N375" s="193">
        <v>0</v>
      </c>
      <c r="O375" s="193"/>
      <c r="Q375" s="169">
        <v>18000</v>
      </c>
      <c r="R375" s="169">
        <v>18000</v>
      </c>
      <c r="S375" s="169"/>
      <c r="T375" s="169"/>
      <c r="U375" s="169"/>
      <c r="V375" s="169">
        <v>1038.3399999999999</v>
      </c>
      <c r="W375" s="194">
        <v>1038.3399999999999</v>
      </c>
      <c r="X375" s="194"/>
      <c r="Z375" s="171">
        <v>18000</v>
      </c>
      <c r="AA375" s="171">
        <v>18000</v>
      </c>
      <c r="AB375" s="171"/>
      <c r="AC375" s="171"/>
      <c r="AD375" s="171"/>
      <c r="AE375" s="171">
        <v>0</v>
      </c>
      <c r="AF375" s="195">
        <v>0</v>
      </c>
      <c r="AG375" s="195"/>
      <c r="AI375" s="173">
        <f>IFERROR(VLOOKUP(B375,[3]rptBudgetaryBudgetCrossOrganiza!$A$1:$K$607,4,FALSE),"0")</f>
        <v>18000</v>
      </c>
      <c r="AJ375" s="173">
        <f>IFERROR(VLOOKUP(B375,[3]rptBudgetaryBudgetCrossOrganiza!$A$1:$K$607,6,FALSE),"0")</f>
        <v>18000</v>
      </c>
      <c r="AK375" s="196">
        <v>18000</v>
      </c>
      <c r="AL375" s="196">
        <f>IFERROR(VLOOKUP(B375,[4]rptBudgetaryBudgetCrossOrganiza!$A$10385:$O$11376,13,FALSE),"0")</f>
        <v>0</v>
      </c>
      <c r="AM375" s="196"/>
      <c r="AN375" s="196"/>
      <c r="AO375" s="196"/>
      <c r="AP375" s="196"/>
      <c r="AQ375" s="196"/>
      <c r="AS375" s="194"/>
      <c r="AT375" s="194"/>
      <c r="AU375" s="194"/>
      <c r="AV375" s="194"/>
      <c r="AW375" s="194"/>
      <c r="AX375" s="194"/>
      <c r="AY375" s="194"/>
      <c r="AZ375" s="194"/>
    </row>
    <row r="376" spans="1:52" x14ac:dyDescent="0.2">
      <c r="A376" s="141">
        <v>6</v>
      </c>
      <c r="B376" s="141" t="s">
        <v>626</v>
      </c>
      <c r="C376" s="149" t="str">
        <f t="shared" si="70"/>
        <v>40</v>
      </c>
      <c r="D376" s="149" t="str">
        <f t="shared" si="71"/>
        <v>75</v>
      </c>
      <c r="E376" s="147" t="str">
        <f t="shared" si="72"/>
        <v>001</v>
      </c>
      <c r="F376" s="129" t="str">
        <f t="shared" si="73"/>
        <v>6300.01</v>
      </c>
      <c r="G376" s="141" t="s">
        <v>627</v>
      </c>
      <c r="H376" s="193">
        <f>IFERROR(VLOOKUP(B376,[5]rptBudgetaryBudgetCrossOrganiza!$A$2:$M$1097,4,FALSE),"0")</f>
        <v>3000</v>
      </c>
      <c r="I376" s="193">
        <f>IFERROR(VLOOKUP(B376,[5]rptBudgetaryBudgetCrossOrganiza!$A$2:$M$1097,6,FALSE),"0")</f>
        <v>3000</v>
      </c>
      <c r="J376" s="193"/>
      <c r="K376" s="193"/>
      <c r="L376" s="193"/>
      <c r="M376" s="193">
        <f>IFERROR(VLOOKUP(B376,[5]rptBudgetaryBudgetCrossOrganiza!$A$2:$M$1097,9,FALSE),"0")</f>
        <v>2610.6999999999998</v>
      </c>
      <c r="N376" s="193">
        <v>2610.6999999999998</v>
      </c>
      <c r="O376" s="193"/>
      <c r="Q376" s="169">
        <v>3250</v>
      </c>
      <c r="R376" s="169">
        <v>3250</v>
      </c>
      <c r="S376" s="169"/>
      <c r="T376" s="169"/>
      <c r="U376" s="169"/>
      <c r="V376" s="169">
        <v>2474.75</v>
      </c>
      <c r="W376" s="194">
        <v>2474.75</v>
      </c>
      <c r="X376" s="194"/>
      <c r="Z376" s="171">
        <v>3400</v>
      </c>
      <c r="AA376" s="171">
        <v>3400</v>
      </c>
      <c r="AB376" s="171"/>
      <c r="AC376" s="171"/>
      <c r="AD376" s="171"/>
      <c r="AE376" s="171">
        <v>1236</v>
      </c>
      <c r="AF376" s="195">
        <v>1236</v>
      </c>
      <c r="AG376" s="195"/>
      <c r="AI376" s="173">
        <f>IFERROR(VLOOKUP(B376,[3]rptBudgetaryBudgetCrossOrganiza!$A$1:$K$607,4,FALSE),"0")</f>
        <v>3400</v>
      </c>
      <c r="AJ376" s="173">
        <f>IFERROR(VLOOKUP(B376,[3]rptBudgetaryBudgetCrossOrganiza!$A$1:$K$607,6,FALSE),"0")</f>
        <v>3400</v>
      </c>
      <c r="AK376" s="196">
        <v>3400</v>
      </c>
      <c r="AL376" s="196">
        <f>IFERROR(VLOOKUP(B376,[4]rptBudgetaryBudgetCrossOrganiza!$A$10385:$O$11376,13,FALSE),"0")</f>
        <v>0</v>
      </c>
      <c r="AM376" s="196"/>
      <c r="AN376" s="196"/>
      <c r="AO376" s="196"/>
      <c r="AP376" s="196"/>
      <c r="AQ376" s="196"/>
      <c r="AS376" s="194"/>
      <c r="AT376" s="194"/>
      <c r="AU376" s="194"/>
      <c r="AV376" s="194"/>
      <c r="AW376" s="194"/>
      <c r="AX376" s="194"/>
      <c r="AY376" s="194"/>
      <c r="AZ376" s="194"/>
    </row>
    <row r="377" spans="1:52" x14ac:dyDescent="0.2">
      <c r="A377" s="141">
        <v>6</v>
      </c>
      <c r="B377" s="141" t="s">
        <v>628</v>
      </c>
      <c r="C377" s="149" t="str">
        <f t="shared" si="70"/>
        <v>40</v>
      </c>
      <c r="D377" s="149" t="str">
        <f t="shared" si="71"/>
        <v>75</v>
      </c>
      <c r="E377" s="147" t="str">
        <f t="shared" si="72"/>
        <v>001</v>
      </c>
      <c r="F377" s="129" t="str">
        <f t="shared" si="73"/>
        <v>6350.01</v>
      </c>
      <c r="G377" s="141" t="s">
        <v>629</v>
      </c>
      <c r="H377" s="193">
        <f>IFERROR(VLOOKUP(B377,[5]rptBudgetaryBudgetCrossOrganiza!$A$2:$M$1097,4,FALSE),"0")</f>
        <v>18550</v>
      </c>
      <c r="I377" s="193">
        <f>IFERROR(VLOOKUP(B377,[5]rptBudgetaryBudgetCrossOrganiza!$A$2:$M$1097,6,FALSE),"0")</f>
        <v>18550</v>
      </c>
      <c r="J377" s="193"/>
      <c r="K377" s="193"/>
      <c r="L377" s="193"/>
      <c r="M377" s="193">
        <f>IFERROR(VLOOKUP(B377,[5]rptBudgetaryBudgetCrossOrganiza!$A$2:$M$1097,9,FALSE),"0")</f>
        <v>0</v>
      </c>
      <c r="N377" s="193">
        <v>0</v>
      </c>
      <c r="O377" s="193"/>
      <c r="Q377" s="169">
        <v>18550</v>
      </c>
      <c r="R377" s="169">
        <v>18550</v>
      </c>
      <c r="S377" s="169"/>
      <c r="T377" s="169"/>
      <c r="U377" s="169"/>
      <c r="V377" s="169">
        <v>17166.36</v>
      </c>
      <c r="W377" s="194">
        <v>17166.36</v>
      </c>
      <c r="X377" s="194"/>
      <c r="Z377" s="171">
        <v>18550</v>
      </c>
      <c r="AA377" s="171">
        <v>18550</v>
      </c>
      <c r="AB377" s="171"/>
      <c r="AC377" s="171"/>
      <c r="AD377" s="171"/>
      <c r="AE377" s="171">
        <v>18354</v>
      </c>
      <c r="AF377" s="195">
        <v>18354</v>
      </c>
      <c r="AG377" s="195"/>
      <c r="AI377" s="173">
        <f>IFERROR(VLOOKUP(B377,[3]rptBudgetaryBudgetCrossOrganiza!$A$1:$K$607,4,FALSE),"0")</f>
        <v>18550</v>
      </c>
      <c r="AJ377" s="173">
        <f>IFERROR(VLOOKUP(B377,[3]rptBudgetaryBudgetCrossOrganiza!$A$1:$K$607,6,FALSE),"0")</f>
        <v>18550</v>
      </c>
      <c r="AK377" s="196">
        <v>18550</v>
      </c>
      <c r="AL377" s="196">
        <f>IFERROR(VLOOKUP(B377,[4]rptBudgetaryBudgetCrossOrganiza!$A$10385:$O$11376,13,FALSE),"0")</f>
        <v>18749.88</v>
      </c>
      <c r="AM377" s="196"/>
      <c r="AN377" s="196"/>
      <c r="AO377" s="196"/>
      <c r="AP377" s="196"/>
      <c r="AQ377" s="196"/>
      <c r="AS377" s="194"/>
      <c r="AT377" s="194"/>
      <c r="AU377" s="194"/>
      <c r="AV377" s="194"/>
      <c r="AW377" s="194"/>
      <c r="AX377" s="194"/>
      <c r="AY377" s="194"/>
      <c r="AZ377" s="194"/>
    </row>
    <row r="378" spans="1:52" x14ac:dyDescent="0.2">
      <c r="A378" s="141">
        <v>6</v>
      </c>
      <c r="B378" s="141" t="s">
        <v>630</v>
      </c>
      <c r="C378" s="149" t="str">
        <f t="shared" si="70"/>
        <v>40</v>
      </c>
      <c r="D378" s="149" t="str">
        <f t="shared" si="71"/>
        <v>75</v>
      </c>
      <c r="E378" s="147" t="str">
        <f t="shared" si="72"/>
        <v>001</v>
      </c>
      <c r="F378" s="129" t="str">
        <f t="shared" si="73"/>
        <v>6350.03</v>
      </c>
      <c r="G378" s="141" t="s">
        <v>631</v>
      </c>
      <c r="H378" s="193">
        <f>IFERROR(VLOOKUP(B378,[5]rptBudgetaryBudgetCrossOrganiza!$A$2:$M$1097,4,FALSE),"0")</f>
        <v>1000</v>
      </c>
      <c r="I378" s="193">
        <f>IFERROR(VLOOKUP(B378,[5]rptBudgetaryBudgetCrossOrganiza!$A$2:$M$1097,6,FALSE),"0")</f>
        <v>1000</v>
      </c>
      <c r="J378" s="193"/>
      <c r="K378" s="193"/>
      <c r="L378" s="193"/>
      <c r="M378" s="193">
        <f>IFERROR(VLOOKUP(B378,[5]rptBudgetaryBudgetCrossOrganiza!$A$2:$M$1097,9,FALSE),"0")</f>
        <v>865.54</v>
      </c>
      <c r="N378" s="193">
        <v>865.54</v>
      </c>
      <c r="O378" s="193"/>
      <c r="Q378" s="169">
        <v>1000</v>
      </c>
      <c r="R378" s="169">
        <v>1000</v>
      </c>
      <c r="S378" s="169"/>
      <c r="T378" s="169"/>
      <c r="U378" s="169"/>
      <c r="V378" s="169">
        <v>737.6</v>
      </c>
      <c r="W378" s="194">
        <v>737.6</v>
      </c>
      <c r="X378" s="194"/>
      <c r="Z378" s="171">
        <v>1000</v>
      </c>
      <c r="AA378" s="171">
        <v>1000</v>
      </c>
      <c r="AB378" s="171"/>
      <c r="AC378" s="171"/>
      <c r="AD378" s="171"/>
      <c r="AE378" s="171">
        <v>1218.3399999999999</v>
      </c>
      <c r="AF378" s="195">
        <v>1218.3399999999999</v>
      </c>
      <c r="AG378" s="195"/>
      <c r="AI378" s="173">
        <f>IFERROR(VLOOKUP(B378,[3]rptBudgetaryBudgetCrossOrganiza!$A$1:$K$607,4,FALSE),"0")</f>
        <v>1000</v>
      </c>
      <c r="AJ378" s="173">
        <f>IFERROR(VLOOKUP(B378,[3]rptBudgetaryBudgetCrossOrganiza!$A$1:$K$607,6,FALSE),"0")</f>
        <v>1000</v>
      </c>
      <c r="AK378" s="196">
        <v>1000</v>
      </c>
      <c r="AL378" s="196">
        <f>IFERROR(VLOOKUP(B378,[4]rptBudgetaryBudgetCrossOrganiza!$A$10385:$O$11376,13,FALSE),"0")</f>
        <v>387.54</v>
      </c>
      <c r="AM378" s="196"/>
      <c r="AN378" s="196"/>
      <c r="AO378" s="196"/>
      <c r="AP378" s="196"/>
      <c r="AQ378" s="196"/>
      <c r="AS378" s="194"/>
      <c r="AT378" s="194"/>
      <c r="AU378" s="194"/>
      <c r="AV378" s="194"/>
      <c r="AW378" s="194"/>
      <c r="AX378" s="194"/>
      <c r="AY378" s="194"/>
      <c r="AZ378" s="194"/>
    </row>
    <row r="379" spans="1:52" x14ac:dyDescent="0.2">
      <c r="A379" s="141">
        <v>6</v>
      </c>
      <c r="B379" s="141" t="s">
        <v>632</v>
      </c>
      <c r="C379" s="149" t="str">
        <f t="shared" si="70"/>
        <v>40</v>
      </c>
      <c r="D379" s="149" t="str">
        <f t="shared" si="71"/>
        <v>75</v>
      </c>
      <c r="E379" s="147" t="str">
        <f t="shared" si="72"/>
        <v>001</v>
      </c>
      <c r="F379" s="129" t="str">
        <f t="shared" si="73"/>
        <v>6375.04</v>
      </c>
      <c r="G379" s="141" t="s">
        <v>633</v>
      </c>
      <c r="H379" s="193">
        <f>IFERROR(VLOOKUP(B379,[5]rptBudgetaryBudgetCrossOrganiza!$A$2:$M$1097,4,FALSE),"0")</f>
        <v>3000</v>
      </c>
      <c r="I379" s="193">
        <f>IFERROR(VLOOKUP(B379,[5]rptBudgetaryBudgetCrossOrganiza!$A$2:$M$1097,6,FALSE),"0")</f>
        <v>3000</v>
      </c>
      <c r="J379" s="193"/>
      <c r="K379" s="193"/>
      <c r="L379" s="193"/>
      <c r="M379" s="193">
        <f>IFERROR(VLOOKUP(B379,[5]rptBudgetaryBudgetCrossOrganiza!$A$2:$M$1097,9,FALSE),"0")</f>
        <v>3051</v>
      </c>
      <c r="N379" s="193">
        <v>3051</v>
      </c>
      <c r="O379" s="193"/>
      <c r="Q379" s="169">
        <v>3000</v>
      </c>
      <c r="R379" s="169">
        <v>3000</v>
      </c>
      <c r="S379" s="169"/>
      <c r="T379" s="169"/>
      <c r="U379" s="169"/>
      <c r="V379" s="169">
        <v>3260.2</v>
      </c>
      <c r="W379" s="194">
        <v>3260.2</v>
      </c>
      <c r="X379" s="194"/>
      <c r="Z379" s="171">
        <v>4000</v>
      </c>
      <c r="AA379" s="171">
        <v>4000</v>
      </c>
      <c r="AB379" s="171"/>
      <c r="AC379" s="171"/>
      <c r="AD379" s="171"/>
      <c r="AE379" s="171">
        <v>3590.2</v>
      </c>
      <c r="AF379" s="195">
        <v>3590.2</v>
      </c>
      <c r="AG379" s="195"/>
      <c r="AI379" s="173">
        <f>IFERROR(VLOOKUP(B379,[3]rptBudgetaryBudgetCrossOrganiza!$A$1:$K$607,4,FALSE),"0")</f>
        <v>4000</v>
      </c>
      <c r="AJ379" s="173">
        <f>IFERROR(VLOOKUP(B379,[3]rptBudgetaryBudgetCrossOrganiza!$A$1:$K$607,6,FALSE),"0")</f>
        <v>4000</v>
      </c>
      <c r="AK379" s="196">
        <v>4000</v>
      </c>
      <c r="AL379" s="196">
        <f>IFERROR(VLOOKUP(B379,[4]rptBudgetaryBudgetCrossOrganiza!$A$10385:$O$11376,13,FALSE),"0")</f>
        <v>0</v>
      </c>
      <c r="AM379" s="196"/>
      <c r="AN379" s="196"/>
      <c r="AO379" s="196"/>
      <c r="AP379" s="196"/>
      <c r="AQ379" s="196"/>
      <c r="AS379" s="194"/>
      <c r="AT379" s="194"/>
      <c r="AU379" s="194"/>
      <c r="AV379" s="194"/>
      <c r="AW379" s="194"/>
      <c r="AX379" s="194"/>
      <c r="AY379" s="194"/>
      <c r="AZ379" s="194"/>
    </row>
    <row r="380" spans="1:52" x14ac:dyDescent="0.2">
      <c r="A380" s="141">
        <v>6</v>
      </c>
      <c r="B380" s="141" t="s">
        <v>634</v>
      </c>
      <c r="C380" s="149" t="str">
        <f t="shared" si="70"/>
        <v>40</v>
      </c>
      <c r="D380" s="149" t="str">
        <f t="shared" si="71"/>
        <v>75</v>
      </c>
      <c r="E380" s="147" t="str">
        <f t="shared" si="72"/>
        <v>001</v>
      </c>
      <c r="F380" s="129" t="str">
        <f t="shared" si="73"/>
        <v>6375.07</v>
      </c>
      <c r="G380" s="141" t="s">
        <v>635</v>
      </c>
      <c r="H380" s="193">
        <f>IFERROR(VLOOKUP(B380,[5]rptBudgetaryBudgetCrossOrganiza!$A$2:$M$1097,4,FALSE),"0")</f>
        <v>0</v>
      </c>
      <c r="I380" s="193">
        <f>IFERROR(VLOOKUP(B380,[5]rptBudgetaryBudgetCrossOrganiza!$A$2:$M$1097,6,FALSE),"0")</f>
        <v>0</v>
      </c>
      <c r="J380" s="193"/>
      <c r="K380" s="193"/>
      <c r="L380" s="193"/>
      <c r="M380" s="193">
        <f>IFERROR(VLOOKUP(B380,[5]rptBudgetaryBudgetCrossOrganiza!$A$2:$M$1097,9,FALSE),"0")</f>
        <v>0</v>
      </c>
      <c r="N380" s="193">
        <v>0</v>
      </c>
      <c r="O380" s="193"/>
      <c r="Q380" s="169">
        <v>0</v>
      </c>
      <c r="R380" s="169">
        <v>0</v>
      </c>
      <c r="S380" s="169"/>
      <c r="T380" s="169"/>
      <c r="U380" s="169"/>
      <c r="V380" s="169">
        <v>0</v>
      </c>
      <c r="W380" s="194">
        <v>0</v>
      </c>
      <c r="X380" s="194"/>
      <c r="Z380" s="171">
        <v>0</v>
      </c>
      <c r="AA380" s="171">
        <v>0</v>
      </c>
      <c r="AB380" s="171"/>
      <c r="AC380" s="171"/>
      <c r="AD380" s="171"/>
      <c r="AE380" s="171">
        <v>0</v>
      </c>
      <c r="AF380" s="195">
        <v>0</v>
      </c>
      <c r="AG380" s="195"/>
      <c r="AI380" s="173">
        <f>IFERROR(VLOOKUP(B380,[3]rptBudgetaryBudgetCrossOrganiza!$A$1:$K$607,4,FALSE),"0")</f>
        <v>0</v>
      </c>
      <c r="AJ380" s="173">
        <f>IFERROR(VLOOKUP(B380,[3]rptBudgetaryBudgetCrossOrganiza!$A$1:$K$607,6,FALSE),"0")</f>
        <v>0</v>
      </c>
      <c r="AK380" s="196">
        <v>0</v>
      </c>
      <c r="AL380" s="196">
        <f>IFERROR(VLOOKUP(B380,[4]rptBudgetaryBudgetCrossOrganiza!$A$10385:$O$11376,13,FALSE),"0")</f>
        <v>0</v>
      </c>
      <c r="AM380" s="196"/>
      <c r="AN380" s="196"/>
      <c r="AO380" s="196"/>
      <c r="AP380" s="196"/>
      <c r="AQ380" s="196"/>
      <c r="AS380" s="194"/>
      <c r="AT380" s="194"/>
      <c r="AU380" s="194"/>
      <c r="AV380" s="194"/>
      <c r="AW380" s="194"/>
      <c r="AX380" s="194"/>
      <c r="AY380" s="194"/>
      <c r="AZ380" s="194"/>
    </row>
    <row r="381" spans="1:52" x14ac:dyDescent="0.2">
      <c r="A381" s="141">
        <v>6</v>
      </c>
      <c r="B381" s="141" t="s">
        <v>636</v>
      </c>
      <c r="C381" s="149" t="str">
        <f t="shared" si="70"/>
        <v>40</v>
      </c>
      <c r="D381" s="149" t="str">
        <f t="shared" si="71"/>
        <v>75</v>
      </c>
      <c r="E381" s="147" t="str">
        <f t="shared" si="72"/>
        <v>001</v>
      </c>
      <c r="F381" s="129" t="str">
        <f t="shared" si="73"/>
        <v>6375.09</v>
      </c>
      <c r="G381" s="141" t="s">
        <v>637</v>
      </c>
      <c r="H381" s="193">
        <f>IFERROR(VLOOKUP(B381,[5]rptBudgetaryBudgetCrossOrganiza!$A$2:$M$1097,4,FALSE),"0")</f>
        <v>0</v>
      </c>
      <c r="I381" s="193">
        <f>IFERROR(VLOOKUP(B381,[5]rptBudgetaryBudgetCrossOrganiza!$A$2:$M$1097,6,FALSE),"0")</f>
        <v>0</v>
      </c>
      <c r="J381" s="193"/>
      <c r="K381" s="193"/>
      <c r="L381" s="193"/>
      <c r="M381" s="193">
        <f>IFERROR(VLOOKUP(B381,[5]rptBudgetaryBudgetCrossOrganiza!$A$2:$M$1097,9,FALSE),"0")</f>
        <v>0</v>
      </c>
      <c r="N381" s="193">
        <v>0</v>
      </c>
      <c r="O381" s="193"/>
      <c r="Q381" s="169">
        <v>0</v>
      </c>
      <c r="R381" s="169">
        <v>0</v>
      </c>
      <c r="S381" s="169"/>
      <c r="T381" s="169"/>
      <c r="U381" s="169"/>
      <c r="V381" s="169">
        <v>0</v>
      </c>
      <c r="W381" s="194">
        <v>0</v>
      </c>
      <c r="X381" s="194"/>
      <c r="Z381" s="171">
        <v>0</v>
      </c>
      <c r="AA381" s="171">
        <v>0</v>
      </c>
      <c r="AB381" s="171"/>
      <c r="AC381" s="171"/>
      <c r="AD381" s="171"/>
      <c r="AE381" s="171">
        <v>0</v>
      </c>
      <c r="AF381" s="195">
        <v>0</v>
      </c>
      <c r="AG381" s="195"/>
      <c r="AI381" s="173">
        <f>IFERROR(VLOOKUP(B381,[3]rptBudgetaryBudgetCrossOrganiza!$A$1:$K$607,4,FALSE),"0")</f>
        <v>0</v>
      </c>
      <c r="AJ381" s="173">
        <f>IFERROR(VLOOKUP(B381,[3]rptBudgetaryBudgetCrossOrganiza!$A$1:$K$607,6,FALSE),"0")</f>
        <v>0</v>
      </c>
      <c r="AK381" s="196">
        <v>0</v>
      </c>
      <c r="AL381" s="196">
        <f>IFERROR(VLOOKUP(B381,[4]rptBudgetaryBudgetCrossOrganiza!$A$10385:$O$11376,13,FALSE),"0")</f>
        <v>0</v>
      </c>
      <c r="AM381" s="196"/>
      <c r="AN381" s="196"/>
      <c r="AO381" s="196"/>
      <c r="AP381" s="196"/>
      <c r="AQ381" s="196"/>
      <c r="AS381" s="194"/>
      <c r="AT381" s="194"/>
      <c r="AU381" s="194"/>
      <c r="AV381" s="194"/>
      <c r="AW381" s="194"/>
      <c r="AX381" s="194"/>
      <c r="AY381" s="194"/>
      <c r="AZ381" s="194"/>
    </row>
    <row r="382" spans="1:52" x14ac:dyDescent="0.2">
      <c r="A382" s="141">
        <v>6</v>
      </c>
      <c r="B382" s="141" t="s">
        <v>638</v>
      </c>
      <c r="C382" s="149" t="str">
        <f t="shared" si="70"/>
        <v>40</v>
      </c>
      <c r="D382" s="149" t="str">
        <f t="shared" si="71"/>
        <v>75</v>
      </c>
      <c r="E382" s="147" t="str">
        <f t="shared" si="72"/>
        <v>001</v>
      </c>
      <c r="F382" s="129" t="str">
        <f t="shared" si="73"/>
        <v>6375.10</v>
      </c>
      <c r="G382" s="141" t="s">
        <v>639</v>
      </c>
      <c r="H382" s="193">
        <f>IFERROR(VLOOKUP(B382,[5]rptBudgetaryBudgetCrossOrganiza!$A$2:$M$1097,4,FALSE),"0")</f>
        <v>0</v>
      </c>
      <c r="I382" s="193">
        <f>IFERROR(VLOOKUP(B382,[5]rptBudgetaryBudgetCrossOrganiza!$A$2:$M$1097,6,FALSE),"0")</f>
        <v>0</v>
      </c>
      <c r="J382" s="193"/>
      <c r="K382" s="193"/>
      <c r="L382" s="193"/>
      <c r="M382" s="193">
        <f>IFERROR(VLOOKUP(B382,[5]rptBudgetaryBudgetCrossOrganiza!$A$2:$M$1097,9,FALSE),"0")</f>
        <v>0</v>
      </c>
      <c r="N382" s="193">
        <v>0</v>
      </c>
      <c r="O382" s="193"/>
      <c r="Q382" s="169">
        <v>0</v>
      </c>
      <c r="R382" s="169">
        <v>0</v>
      </c>
      <c r="S382" s="169"/>
      <c r="T382" s="169"/>
      <c r="U382" s="169"/>
      <c r="V382" s="169">
        <v>0</v>
      </c>
      <c r="W382" s="194">
        <v>0</v>
      </c>
      <c r="X382" s="194"/>
      <c r="Z382" s="171">
        <v>0</v>
      </c>
      <c r="AA382" s="171">
        <v>0</v>
      </c>
      <c r="AB382" s="171"/>
      <c r="AC382" s="171"/>
      <c r="AD382" s="171"/>
      <c r="AE382" s="171">
        <v>0</v>
      </c>
      <c r="AF382" s="195">
        <v>0</v>
      </c>
      <c r="AG382" s="195"/>
      <c r="AI382" s="173">
        <f>IFERROR(VLOOKUP(B382,[3]rptBudgetaryBudgetCrossOrganiza!$A$1:$K$607,4,FALSE),"0")</f>
        <v>0</v>
      </c>
      <c r="AJ382" s="173">
        <f>IFERROR(VLOOKUP(B382,[3]rptBudgetaryBudgetCrossOrganiza!$A$1:$K$607,6,FALSE),"0")</f>
        <v>0</v>
      </c>
      <c r="AK382" s="196">
        <v>0</v>
      </c>
      <c r="AL382" s="196">
        <f>IFERROR(VLOOKUP(B382,[4]rptBudgetaryBudgetCrossOrganiza!$A$10385:$O$11376,13,FALSE),"0")</f>
        <v>0</v>
      </c>
      <c r="AM382" s="196"/>
      <c r="AN382" s="196"/>
      <c r="AO382" s="196"/>
      <c r="AP382" s="196"/>
      <c r="AQ382" s="196"/>
      <c r="AS382" s="194"/>
      <c r="AT382" s="194"/>
      <c r="AU382" s="194"/>
      <c r="AV382" s="194"/>
      <c r="AW382" s="194"/>
      <c r="AX382" s="194"/>
      <c r="AY382" s="194"/>
      <c r="AZ382" s="194"/>
    </row>
    <row r="383" spans="1:52" x14ac:dyDescent="0.2">
      <c r="A383" s="141">
        <v>6</v>
      </c>
      <c r="B383" s="141" t="s">
        <v>640</v>
      </c>
      <c r="C383" s="149" t="str">
        <f t="shared" si="70"/>
        <v>40</v>
      </c>
      <c r="D383" s="149" t="str">
        <f t="shared" si="71"/>
        <v>75</v>
      </c>
      <c r="E383" s="147" t="str">
        <f t="shared" si="72"/>
        <v>001</v>
      </c>
      <c r="F383" s="129" t="str">
        <f t="shared" si="73"/>
        <v>6375.11</v>
      </c>
      <c r="G383" s="141" t="s">
        <v>641</v>
      </c>
      <c r="H383" s="193">
        <f>IFERROR(VLOOKUP(B383,[5]rptBudgetaryBudgetCrossOrganiza!$A$2:$M$1097,4,FALSE),"0")</f>
        <v>0</v>
      </c>
      <c r="I383" s="193">
        <f>IFERROR(VLOOKUP(B383,[5]rptBudgetaryBudgetCrossOrganiza!$A$2:$M$1097,6,FALSE),"0")</f>
        <v>0</v>
      </c>
      <c r="J383" s="193"/>
      <c r="K383" s="193"/>
      <c r="L383" s="193"/>
      <c r="M383" s="193">
        <f>IFERROR(VLOOKUP(B383,[5]rptBudgetaryBudgetCrossOrganiza!$A$2:$M$1097,9,FALSE),"0")</f>
        <v>0</v>
      </c>
      <c r="N383" s="193">
        <v>0</v>
      </c>
      <c r="O383" s="193"/>
      <c r="Q383" s="169">
        <v>0</v>
      </c>
      <c r="R383" s="169">
        <v>0</v>
      </c>
      <c r="S383" s="169"/>
      <c r="T383" s="169"/>
      <c r="U383" s="169"/>
      <c r="V383" s="169">
        <v>0</v>
      </c>
      <c r="W383" s="194">
        <v>0</v>
      </c>
      <c r="X383" s="194"/>
      <c r="Z383" s="171">
        <v>0</v>
      </c>
      <c r="AA383" s="171">
        <v>0</v>
      </c>
      <c r="AB383" s="171"/>
      <c r="AC383" s="171"/>
      <c r="AD383" s="171"/>
      <c r="AE383" s="171">
        <v>0</v>
      </c>
      <c r="AF383" s="195">
        <v>0</v>
      </c>
      <c r="AG383" s="195"/>
      <c r="AI383" s="173">
        <f>IFERROR(VLOOKUP(B383,[3]rptBudgetaryBudgetCrossOrganiza!$A$1:$K$607,4,FALSE),"0")</f>
        <v>0</v>
      </c>
      <c r="AJ383" s="173">
        <f>IFERROR(VLOOKUP(B383,[3]rptBudgetaryBudgetCrossOrganiza!$A$1:$K$607,6,FALSE),"0")</f>
        <v>0</v>
      </c>
      <c r="AK383" s="196">
        <v>0</v>
      </c>
      <c r="AL383" s="196">
        <f>IFERROR(VLOOKUP(B383,[4]rptBudgetaryBudgetCrossOrganiza!$A$10385:$O$11376,13,FALSE),"0")</f>
        <v>0</v>
      </c>
      <c r="AM383" s="196"/>
      <c r="AN383" s="196"/>
      <c r="AO383" s="196"/>
      <c r="AP383" s="196"/>
      <c r="AQ383" s="196"/>
      <c r="AS383" s="194"/>
      <c r="AT383" s="194"/>
      <c r="AU383" s="194"/>
      <c r="AV383" s="194"/>
      <c r="AW383" s="194"/>
      <c r="AX383" s="194"/>
      <c r="AY383" s="194"/>
      <c r="AZ383" s="194"/>
    </row>
    <row r="384" spans="1:52" x14ac:dyDescent="0.2">
      <c r="A384" s="141">
        <v>6</v>
      </c>
      <c r="B384" s="141" t="s">
        <v>642</v>
      </c>
      <c r="C384" s="149" t="str">
        <f t="shared" si="70"/>
        <v>40</v>
      </c>
      <c r="D384" s="149" t="str">
        <f t="shared" si="71"/>
        <v>75</v>
      </c>
      <c r="E384" s="147" t="str">
        <f t="shared" si="72"/>
        <v>001</v>
      </c>
      <c r="F384" s="129" t="str">
        <f t="shared" si="73"/>
        <v>6375.12</v>
      </c>
      <c r="G384" s="141" t="s">
        <v>643</v>
      </c>
      <c r="H384" s="193">
        <f>IFERROR(VLOOKUP(B384,[5]rptBudgetaryBudgetCrossOrganiza!$A$2:$M$1097,4,FALSE),"0")</f>
        <v>0</v>
      </c>
      <c r="I384" s="193">
        <f>IFERROR(VLOOKUP(B384,[5]rptBudgetaryBudgetCrossOrganiza!$A$2:$M$1097,6,FALSE),"0")</f>
        <v>0</v>
      </c>
      <c r="J384" s="193"/>
      <c r="K384" s="193"/>
      <c r="L384" s="193"/>
      <c r="M384" s="193">
        <f>IFERROR(VLOOKUP(B384,[5]rptBudgetaryBudgetCrossOrganiza!$A$2:$M$1097,9,FALSE),"0")</f>
        <v>0</v>
      </c>
      <c r="N384" s="193">
        <v>0</v>
      </c>
      <c r="O384" s="193"/>
      <c r="Q384" s="169">
        <v>0</v>
      </c>
      <c r="R384" s="169">
        <v>0</v>
      </c>
      <c r="S384" s="169"/>
      <c r="T384" s="169"/>
      <c r="U384" s="169"/>
      <c r="V384" s="169">
        <v>0</v>
      </c>
      <c r="W384" s="194">
        <v>0</v>
      </c>
      <c r="X384" s="194"/>
      <c r="Z384" s="171">
        <v>0</v>
      </c>
      <c r="AA384" s="171">
        <v>0</v>
      </c>
      <c r="AB384" s="171"/>
      <c r="AC384" s="171"/>
      <c r="AD384" s="171"/>
      <c r="AE384" s="171">
        <v>0</v>
      </c>
      <c r="AF384" s="195">
        <v>0</v>
      </c>
      <c r="AG384" s="195"/>
      <c r="AI384" s="173">
        <f>IFERROR(VLOOKUP(B384,[3]rptBudgetaryBudgetCrossOrganiza!$A$1:$K$607,4,FALSE),"0")</f>
        <v>0</v>
      </c>
      <c r="AJ384" s="173">
        <f>IFERROR(VLOOKUP(B384,[3]rptBudgetaryBudgetCrossOrganiza!$A$1:$K$607,6,FALSE),"0")</f>
        <v>0</v>
      </c>
      <c r="AK384" s="196">
        <v>0</v>
      </c>
      <c r="AL384" s="196">
        <f>IFERROR(VLOOKUP(B384,[4]rptBudgetaryBudgetCrossOrganiza!$A$10385:$O$11376,13,FALSE),"0")</f>
        <v>0</v>
      </c>
      <c r="AM384" s="196"/>
      <c r="AN384" s="196"/>
      <c r="AO384" s="196"/>
      <c r="AP384" s="196"/>
      <c r="AQ384" s="196"/>
      <c r="AS384" s="194"/>
      <c r="AT384" s="194"/>
      <c r="AU384" s="194"/>
      <c r="AV384" s="194"/>
      <c r="AW384" s="194"/>
      <c r="AX384" s="194"/>
      <c r="AY384" s="194"/>
      <c r="AZ384" s="194"/>
    </row>
    <row r="385" spans="1:52" x14ac:dyDescent="0.2">
      <c r="A385" s="141">
        <v>6</v>
      </c>
      <c r="B385" s="141" t="s">
        <v>644</v>
      </c>
      <c r="C385" s="149" t="str">
        <f t="shared" si="70"/>
        <v>40</v>
      </c>
      <c r="D385" s="149" t="str">
        <f t="shared" si="71"/>
        <v>75</v>
      </c>
      <c r="E385" s="147" t="str">
        <f t="shared" si="72"/>
        <v>001</v>
      </c>
      <c r="F385" s="129" t="str">
        <f t="shared" si="73"/>
        <v>6375.13</v>
      </c>
      <c r="G385" s="141" t="s">
        <v>645</v>
      </c>
      <c r="H385" s="193">
        <f>IFERROR(VLOOKUP(B385,[5]rptBudgetaryBudgetCrossOrganiza!$A$2:$M$1097,4,FALSE),"0")</f>
        <v>0</v>
      </c>
      <c r="I385" s="193">
        <f>IFERROR(VLOOKUP(B385,[5]rptBudgetaryBudgetCrossOrganiza!$A$2:$M$1097,6,FALSE),"0")</f>
        <v>0</v>
      </c>
      <c r="J385" s="193"/>
      <c r="K385" s="193"/>
      <c r="L385" s="193"/>
      <c r="M385" s="193">
        <f>IFERROR(VLOOKUP(B385,[5]rptBudgetaryBudgetCrossOrganiza!$A$2:$M$1097,9,FALSE),"0")</f>
        <v>0</v>
      </c>
      <c r="N385" s="193">
        <v>0</v>
      </c>
      <c r="O385" s="193"/>
      <c r="Q385" s="169">
        <v>0</v>
      </c>
      <c r="R385" s="169">
        <v>0</v>
      </c>
      <c r="S385" s="169"/>
      <c r="T385" s="169"/>
      <c r="U385" s="169"/>
      <c r="V385" s="169">
        <v>0</v>
      </c>
      <c r="W385" s="194">
        <v>0</v>
      </c>
      <c r="X385" s="194"/>
      <c r="Z385" s="171">
        <v>0</v>
      </c>
      <c r="AA385" s="171">
        <v>0</v>
      </c>
      <c r="AB385" s="171"/>
      <c r="AC385" s="171"/>
      <c r="AD385" s="171"/>
      <c r="AE385" s="171">
        <v>0</v>
      </c>
      <c r="AF385" s="195">
        <v>0</v>
      </c>
      <c r="AG385" s="195"/>
      <c r="AI385" s="173">
        <f>IFERROR(VLOOKUP(B385,[3]rptBudgetaryBudgetCrossOrganiza!$A$1:$K$607,4,FALSE),"0")</f>
        <v>0</v>
      </c>
      <c r="AJ385" s="173">
        <f>IFERROR(VLOOKUP(B385,[3]rptBudgetaryBudgetCrossOrganiza!$A$1:$K$607,6,FALSE),"0")</f>
        <v>0</v>
      </c>
      <c r="AK385" s="196">
        <v>0</v>
      </c>
      <c r="AL385" s="196">
        <f>IFERROR(VLOOKUP(B385,[4]rptBudgetaryBudgetCrossOrganiza!$A$10385:$O$11376,13,FALSE),"0")</f>
        <v>0</v>
      </c>
      <c r="AM385" s="196"/>
      <c r="AN385" s="196"/>
      <c r="AO385" s="196"/>
      <c r="AP385" s="196"/>
      <c r="AQ385" s="196"/>
      <c r="AS385" s="194"/>
      <c r="AT385" s="194"/>
      <c r="AU385" s="194"/>
      <c r="AV385" s="194"/>
      <c r="AW385" s="194"/>
      <c r="AX385" s="194"/>
      <c r="AY385" s="194"/>
      <c r="AZ385" s="194"/>
    </row>
    <row r="386" spans="1:52" x14ac:dyDescent="0.2">
      <c r="A386" s="141">
        <v>6</v>
      </c>
      <c r="B386" s="141" t="s">
        <v>646</v>
      </c>
      <c r="C386" s="149" t="str">
        <f t="shared" ref="C386:C449" si="80">MID(B386,5,2)</f>
        <v>40</v>
      </c>
      <c r="D386" s="149" t="str">
        <f t="shared" ref="D386:D449" si="81">MID(B386,8,2)</f>
        <v>75</v>
      </c>
      <c r="E386" s="147" t="str">
        <f t="shared" ref="E386:E449" si="82">MID(B386,11,3)</f>
        <v>001</v>
      </c>
      <c r="F386" s="129" t="str">
        <f t="shared" ref="F386:F449" si="83">RIGHT(B386,7)</f>
        <v>6375.14</v>
      </c>
      <c r="G386" s="141" t="s">
        <v>647</v>
      </c>
      <c r="H386" s="193">
        <f>IFERROR(VLOOKUP(B386,[5]rptBudgetaryBudgetCrossOrganiza!$A$2:$M$1097,4,FALSE),"0")</f>
        <v>0</v>
      </c>
      <c r="I386" s="193">
        <f>IFERROR(VLOOKUP(B386,[5]rptBudgetaryBudgetCrossOrganiza!$A$2:$M$1097,6,FALSE),"0")</f>
        <v>0</v>
      </c>
      <c r="J386" s="193"/>
      <c r="K386" s="193"/>
      <c r="L386" s="193"/>
      <c r="M386" s="193">
        <f>IFERROR(VLOOKUP(B386,[5]rptBudgetaryBudgetCrossOrganiza!$A$2:$M$1097,9,FALSE),"0")</f>
        <v>0</v>
      </c>
      <c r="N386" s="193">
        <v>0</v>
      </c>
      <c r="O386" s="193"/>
      <c r="Q386" s="169">
        <v>0</v>
      </c>
      <c r="R386" s="169">
        <v>0</v>
      </c>
      <c r="S386" s="169"/>
      <c r="T386" s="169"/>
      <c r="U386" s="169"/>
      <c r="V386" s="169">
        <v>0</v>
      </c>
      <c r="W386" s="194">
        <v>0</v>
      </c>
      <c r="X386" s="194"/>
      <c r="Z386" s="171">
        <v>0</v>
      </c>
      <c r="AA386" s="171">
        <v>0</v>
      </c>
      <c r="AB386" s="171"/>
      <c r="AC386" s="171"/>
      <c r="AD386" s="171"/>
      <c r="AE386" s="171">
        <v>0</v>
      </c>
      <c r="AF386" s="195">
        <v>0</v>
      </c>
      <c r="AG386" s="195"/>
      <c r="AI386" s="173">
        <f>IFERROR(VLOOKUP(B386,[3]rptBudgetaryBudgetCrossOrganiza!$A$1:$K$607,4,FALSE),"0")</f>
        <v>0</v>
      </c>
      <c r="AJ386" s="173">
        <f>IFERROR(VLOOKUP(B386,[3]rptBudgetaryBudgetCrossOrganiza!$A$1:$K$607,6,FALSE),"0")</f>
        <v>0</v>
      </c>
      <c r="AK386" s="196">
        <v>0</v>
      </c>
      <c r="AL386" s="196">
        <f>IFERROR(VLOOKUP(B386,[4]rptBudgetaryBudgetCrossOrganiza!$A$10385:$O$11376,13,FALSE),"0")</f>
        <v>0</v>
      </c>
      <c r="AM386" s="196"/>
      <c r="AN386" s="196"/>
      <c r="AO386" s="196"/>
      <c r="AP386" s="196"/>
      <c r="AQ386" s="196"/>
      <c r="AS386" s="194"/>
      <c r="AT386" s="194"/>
      <c r="AU386" s="194"/>
      <c r="AV386" s="194"/>
      <c r="AW386" s="194"/>
      <c r="AX386" s="194"/>
      <c r="AY386" s="194"/>
      <c r="AZ386" s="194"/>
    </row>
    <row r="387" spans="1:52" x14ac:dyDescent="0.2">
      <c r="A387" s="141">
        <v>6</v>
      </c>
      <c r="B387" s="141" t="s">
        <v>648</v>
      </c>
      <c r="C387" s="149" t="str">
        <f t="shared" si="80"/>
        <v>40</v>
      </c>
      <c r="D387" s="149" t="str">
        <f t="shared" si="81"/>
        <v>75</v>
      </c>
      <c r="E387" s="147" t="str">
        <f t="shared" si="82"/>
        <v>001</v>
      </c>
      <c r="F387" s="129" t="str">
        <f t="shared" si="83"/>
        <v>6375.15</v>
      </c>
      <c r="G387" s="141" t="s">
        <v>649</v>
      </c>
      <c r="H387" s="193">
        <f>IFERROR(VLOOKUP(B387,[5]rptBudgetaryBudgetCrossOrganiza!$A$2:$M$1097,4,FALSE),"0")</f>
        <v>0</v>
      </c>
      <c r="I387" s="193">
        <f>IFERROR(VLOOKUP(B387,[5]rptBudgetaryBudgetCrossOrganiza!$A$2:$M$1097,6,FALSE),"0")</f>
        <v>0</v>
      </c>
      <c r="J387" s="193"/>
      <c r="K387" s="193"/>
      <c r="L387" s="193"/>
      <c r="M387" s="193">
        <f>IFERROR(VLOOKUP(B387,[5]rptBudgetaryBudgetCrossOrganiza!$A$2:$M$1097,9,FALSE),"0")</f>
        <v>0</v>
      </c>
      <c r="N387" s="193">
        <v>0</v>
      </c>
      <c r="O387" s="193"/>
      <c r="Q387" s="169">
        <v>0</v>
      </c>
      <c r="R387" s="169">
        <v>0</v>
      </c>
      <c r="S387" s="169"/>
      <c r="T387" s="169"/>
      <c r="U387" s="169"/>
      <c r="V387" s="169">
        <v>0</v>
      </c>
      <c r="W387" s="194">
        <v>0</v>
      </c>
      <c r="X387" s="194"/>
      <c r="Z387" s="171">
        <v>0</v>
      </c>
      <c r="AA387" s="171">
        <v>0</v>
      </c>
      <c r="AB387" s="171"/>
      <c r="AC387" s="171"/>
      <c r="AD387" s="171"/>
      <c r="AE387" s="171">
        <v>0</v>
      </c>
      <c r="AF387" s="195">
        <v>0</v>
      </c>
      <c r="AG387" s="195"/>
      <c r="AI387" s="173">
        <f>IFERROR(VLOOKUP(B387,[3]rptBudgetaryBudgetCrossOrganiza!$A$1:$K$607,4,FALSE),"0")</f>
        <v>0</v>
      </c>
      <c r="AJ387" s="173">
        <f>IFERROR(VLOOKUP(B387,[3]rptBudgetaryBudgetCrossOrganiza!$A$1:$K$607,6,FALSE),"0")</f>
        <v>0</v>
      </c>
      <c r="AK387" s="196">
        <v>0</v>
      </c>
      <c r="AL387" s="196">
        <f>IFERROR(VLOOKUP(B387,[4]rptBudgetaryBudgetCrossOrganiza!$A$10385:$O$11376,13,FALSE),"0")</f>
        <v>0</v>
      </c>
      <c r="AM387" s="196"/>
      <c r="AN387" s="196"/>
      <c r="AO387" s="196"/>
      <c r="AP387" s="196"/>
      <c r="AQ387" s="196"/>
      <c r="AS387" s="194"/>
      <c r="AT387" s="194"/>
      <c r="AU387" s="194"/>
      <c r="AV387" s="194"/>
      <c r="AW387" s="194"/>
      <c r="AX387" s="194"/>
      <c r="AY387" s="194"/>
      <c r="AZ387" s="194"/>
    </row>
    <row r="388" spans="1:52" x14ac:dyDescent="0.2">
      <c r="A388" s="141">
        <v>6</v>
      </c>
      <c r="B388" s="141" t="s">
        <v>650</v>
      </c>
      <c r="C388" s="149" t="str">
        <f t="shared" si="80"/>
        <v>40</v>
      </c>
      <c r="D388" s="149" t="str">
        <f t="shared" si="81"/>
        <v>75</v>
      </c>
      <c r="E388" s="147" t="str">
        <f t="shared" si="82"/>
        <v>001</v>
      </c>
      <c r="F388" s="129" t="str">
        <f t="shared" si="83"/>
        <v>6375.16</v>
      </c>
      <c r="G388" s="141" t="s">
        <v>651</v>
      </c>
      <c r="H388" s="193">
        <f>IFERROR(VLOOKUP(B388,[5]rptBudgetaryBudgetCrossOrganiza!$A$2:$M$1097,4,FALSE),"0")</f>
        <v>0</v>
      </c>
      <c r="I388" s="193">
        <f>IFERROR(VLOOKUP(B388,[5]rptBudgetaryBudgetCrossOrganiza!$A$2:$M$1097,6,FALSE),"0")</f>
        <v>0</v>
      </c>
      <c r="J388" s="193"/>
      <c r="K388" s="193"/>
      <c r="L388" s="193"/>
      <c r="M388" s="193">
        <f>IFERROR(VLOOKUP(B388,[5]rptBudgetaryBudgetCrossOrganiza!$A$2:$M$1097,9,FALSE),"0")</f>
        <v>0</v>
      </c>
      <c r="N388" s="193">
        <v>0</v>
      </c>
      <c r="O388" s="193"/>
      <c r="Q388" s="169">
        <v>0</v>
      </c>
      <c r="R388" s="169">
        <v>0</v>
      </c>
      <c r="S388" s="169"/>
      <c r="T388" s="169"/>
      <c r="U388" s="169"/>
      <c r="V388" s="169">
        <v>0</v>
      </c>
      <c r="W388" s="194">
        <v>0</v>
      </c>
      <c r="X388" s="194"/>
      <c r="Z388" s="171">
        <v>0</v>
      </c>
      <c r="AA388" s="171">
        <v>0</v>
      </c>
      <c r="AB388" s="171"/>
      <c r="AC388" s="171"/>
      <c r="AD388" s="171"/>
      <c r="AE388" s="171">
        <v>0</v>
      </c>
      <c r="AF388" s="195">
        <v>0</v>
      </c>
      <c r="AG388" s="195"/>
      <c r="AI388" s="173">
        <f>IFERROR(VLOOKUP(B388,[3]rptBudgetaryBudgetCrossOrganiza!$A$1:$K$607,4,FALSE),"0")</f>
        <v>0</v>
      </c>
      <c r="AJ388" s="173">
        <f>IFERROR(VLOOKUP(B388,[3]rptBudgetaryBudgetCrossOrganiza!$A$1:$K$607,6,FALSE),"0")</f>
        <v>0</v>
      </c>
      <c r="AK388" s="196">
        <v>0</v>
      </c>
      <c r="AL388" s="196">
        <f>IFERROR(VLOOKUP(B388,[4]rptBudgetaryBudgetCrossOrganiza!$A$10385:$O$11376,13,FALSE),"0")</f>
        <v>180</v>
      </c>
      <c r="AM388" s="196"/>
      <c r="AN388" s="196"/>
      <c r="AO388" s="196"/>
      <c r="AP388" s="196"/>
      <c r="AQ388" s="196"/>
      <c r="AS388" s="194"/>
      <c r="AT388" s="194"/>
      <c r="AU388" s="194"/>
      <c r="AV388" s="194"/>
      <c r="AW388" s="194"/>
      <c r="AX388" s="194"/>
      <c r="AY388" s="194"/>
      <c r="AZ388" s="194"/>
    </row>
    <row r="389" spans="1:52" x14ac:dyDescent="0.2">
      <c r="A389" s="141">
        <v>6</v>
      </c>
      <c r="B389" s="141" t="s">
        <v>652</v>
      </c>
      <c r="C389" s="149" t="str">
        <f t="shared" si="80"/>
        <v>40</v>
      </c>
      <c r="D389" s="149" t="str">
        <f t="shared" si="81"/>
        <v>75</v>
      </c>
      <c r="E389" s="147" t="str">
        <f t="shared" si="82"/>
        <v>001</v>
      </c>
      <c r="F389" s="129" t="str">
        <f t="shared" si="83"/>
        <v>6375.17</v>
      </c>
      <c r="G389" s="141" t="s">
        <v>653</v>
      </c>
      <c r="H389" s="193">
        <f>IFERROR(VLOOKUP(B389,[5]rptBudgetaryBudgetCrossOrganiza!$A$2:$M$1097,4,FALSE),"0")</f>
        <v>0</v>
      </c>
      <c r="I389" s="193">
        <f>IFERROR(VLOOKUP(B389,[5]rptBudgetaryBudgetCrossOrganiza!$A$2:$M$1097,6,FALSE),"0")</f>
        <v>0</v>
      </c>
      <c r="J389" s="193"/>
      <c r="K389" s="193"/>
      <c r="L389" s="193"/>
      <c r="M389" s="193">
        <f>IFERROR(VLOOKUP(B389,[5]rptBudgetaryBudgetCrossOrganiza!$A$2:$M$1097,9,FALSE),"0")</f>
        <v>0</v>
      </c>
      <c r="N389" s="193">
        <v>0</v>
      </c>
      <c r="O389" s="193"/>
      <c r="Q389" s="169">
        <v>0</v>
      </c>
      <c r="R389" s="169">
        <v>0</v>
      </c>
      <c r="S389" s="169"/>
      <c r="T389" s="169"/>
      <c r="U389" s="169"/>
      <c r="V389" s="169">
        <v>0</v>
      </c>
      <c r="W389" s="194">
        <v>0</v>
      </c>
      <c r="X389" s="194"/>
      <c r="Z389" s="171">
        <v>0</v>
      </c>
      <c r="AA389" s="171">
        <v>0</v>
      </c>
      <c r="AB389" s="171"/>
      <c r="AC389" s="171"/>
      <c r="AD389" s="171"/>
      <c r="AE389" s="171">
        <v>0</v>
      </c>
      <c r="AF389" s="195">
        <v>0</v>
      </c>
      <c r="AG389" s="195"/>
      <c r="AI389" s="173">
        <f>IFERROR(VLOOKUP(B389,[3]rptBudgetaryBudgetCrossOrganiza!$A$1:$K$607,4,FALSE),"0")</f>
        <v>0</v>
      </c>
      <c r="AJ389" s="173">
        <f>IFERROR(VLOOKUP(B389,[3]rptBudgetaryBudgetCrossOrganiza!$A$1:$K$607,6,FALSE),"0")</f>
        <v>0</v>
      </c>
      <c r="AK389" s="196">
        <v>0</v>
      </c>
      <c r="AL389" s="196">
        <f>IFERROR(VLOOKUP(B389,[4]rptBudgetaryBudgetCrossOrganiza!$A$10385:$O$11376,13,FALSE),"0")</f>
        <v>0</v>
      </c>
      <c r="AM389" s="196"/>
      <c r="AN389" s="196"/>
      <c r="AO389" s="196"/>
      <c r="AP389" s="196"/>
      <c r="AQ389" s="196"/>
      <c r="AS389" s="194"/>
      <c r="AT389" s="194"/>
      <c r="AU389" s="194"/>
      <c r="AV389" s="194"/>
      <c r="AW389" s="194"/>
      <c r="AX389" s="194"/>
      <c r="AY389" s="194"/>
      <c r="AZ389" s="194"/>
    </row>
    <row r="390" spans="1:52" x14ac:dyDescent="0.2">
      <c r="A390" s="141">
        <v>6</v>
      </c>
      <c r="B390" s="141" t="s">
        <v>654</v>
      </c>
      <c r="C390" s="149" t="str">
        <f t="shared" si="80"/>
        <v>40</v>
      </c>
      <c r="D390" s="149" t="str">
        <f t="shared" si="81"/>
        <v>75</v>
      </c>
      <c r="E390" s="147" t="str">
        <f t="shared" si="82"/>
        <v>001</v>
      </c>
      <c r="F390" s="129" t="str">
        <f t="shared" si="83"/>
        <v>6375.18</v>
      </c>
      <c r="G390" s="141" t="s">
        <v>655</v>
      </c>
      <c r="H390" s="193">
        <f>IFERROR(VLOOKUP(B390,[5]rptBudgetaryBudgetCrossOrganiza!$A$2:$M$1097,4,FALSE),"0")</f>
        <v>0</v>
      </c>
      <c r="I390" s="193">
        <f>IFERROR(VLOOKUP(B390,[5]rptBudgetaryBudgetCrossOrganiza!$A$2:$M$1097,6,FALSE),"0")</f>
        <v>0</v>
      </c>
      <c r="J390" s="193"/>
      <c r="K390" s="193"/>
      <c r="L390" s="193"/>
      <c r="M390" s="193">
        <f>IFERROR(VLOOKUP(B390,[5]rptBudgetaryBudgetCrossOrganiza!$A$2:$M$1097,9,FALSE),"0")</f>
        <v>0</v>
      </c>
      <c r="N390" s="193">
        <v>0</v>
      </c>
      <c r="O390" s="193"/>
      <c r="Q390" s="169">
        <v>0</v>
      </c>
      <c r="R390" s="169">
        <v>0</v>
      </c>
      <c r="S390" s="169"/>
      <c r="T390" s="169"/>
      <c r="U390" s="169"/>
      <c r="V390" s="169">
        <v>0</v>
      </c>
      <c r="W390" s="194">
        <v>0</v>
      </c>
      <c r="X390" s="194"/>
      <c r="Z390" s="171">
        <v>0</v>
      </c>
      <c r="AA390" s="171">
        <v>0</v>
      </c>
      <c r="AB390" s="171"/>
      <c r="AC390" s="171"/>
      <c r="AD390" s="171"/>
      <c r="AE390" s="171">
        <v>0</v>
      </c>
      <c r="AF390" s="195">
        <v>0</v>
      </c>
      <c r="AG390" s="195"/>
      <c r="AI390" s="173">
        <f>IFERROR(VLOOKUP(B390,[3]rptBudgetaryBudgetCrossOrganiza!$A$1:$K$607,4,FALSE),"0")</f>
        <v>0</v>
      </c>
      <c r="AJ390" s="173">
        <f>IFERROR(VLOOKUP(B390,[3]rptBudgetaryBudgetCrossOrganiza!$A$1:$K$607,6,FALSE),"0")</f>
        <v>0</v>
      </c>
      <c r="AK390" s="196">
        <v>0</v>
      </c>
      <c r="AL390" s="196">
        <f>IFERROR(VLOOKUP(B390,[4]rptBudgetaryBudgetCrossOrganiza!$A$10385:$O$11376,13,FALSE),"0")</f>
        <v>0</v>
      </c>
      <c r="AM390" s="196"/>
      <c r="AN390" s="196"/>
      <c r="AO390" s="196"/>
      <c r="AP390" s="196"/>
      <c r="AQ390" s="196"/>
      <c r="AS390" s="194"/>
      <c r="AT390" s="194"/>
      <c r="AU390" s="194"/>
      <c r="AV390" s="194"/>
      <c r="AW390" s="194"/>
      <c r="AX390" s="194"/>
      <c r="AY390" s="194"/>
      <c r="AZ390" s="194"/>
    </row>
    <row r="391" spans="1:52" x14ac:dyDescent="0.2">
      <c r="A391" s="141">
        <v>9</v>
      </c>
      <c r="B391" s="141" t="s">
        <v>656</v>
      </c>
      <c r="C391" s="149" t="str">
        <f t="shared" si="80"/>
        <v>40</v>
      </c>
      <c r="D391" s="149" t="str">
        <f t="shared" si="81"/>
        <v>75</v>
      </c>
      <c r="E391" s="147" t="str">
        <f t="shared" si="82"/>
        <v>001</v>
      </c>
      <c r="F391" s="129" t="str">
        <f t="shared" si="83"/>
        <v>6400.01</v>
      </c>
      <c r="G391" s="141" t="s">
        <v>449</v>
      </c>
      <c r="H391" s="193">
        <f>IFERROR(VLOOKUP(B391,[5]rptBudgetaryBudgetCrossOrganiza!$A$2:$M$1097,4,FALSE),"0")</f>
        <v>0</v>
      </c>
      <c r="I391" s="193">
        <f>IFERROR(VLOOKUP(B391,[5]rptBudgetaryBudgetCrossOrganiza!$A$2:$M$1097,6,FALSE),"0")</f>
        <v>0</v>
      </c>
      <c r="J391" s="193"/>
      <c r="K391" s="193"/>
      <c r="L391" s="193"/>
      <c r="M391" s="193">
        <f>IFERROR(VLOOKUP(B391,[5]rptBudgetaryBudgetCrossOrganiza!$A$2:$M$1097,9,FALSE),"0")</f>
        <v>0</v>
      </c>
      <c r="N391" s="193">
        <v>0</v>
      </c>
      <c r="O391" s="193"/>
      <c r="Q391" s="169">
        <v>0</v>
      </c>
      <c r="R391" s="169">
        <v>0</v>
      </c>
      <c r="S391" s="169"/>
      <c r="T391" s="169"/>
      <c r="U391" s="169"/>
      <c r="V391" s="169">
        <v>0</v>
      </c>
      <c r="W391" s="194">
        <v>0</v>
      </c>
      <c r="X391" s="194"/>
      <c r="Z391" s="171">
        <v>0</v>
      </c>
      <c r="AA391" s="171">
        <v>0</v>
      </c>
      <c r="AB391" s="171"/>
      <c r="AC391" s="171"/>
      <c r="AD391" s="171"/>
      <c r="AE391" s="171">
        <v>0</v>
      </c>
      <c r="AF391" s="195">
        <v>0</v>
      </c>
      <c r="AG391" s="195"/>
      <c r="AI391" s="173">
        <f>IFERROR(VLOOKUP(B391,[3]rptBudgetaryBudgetCrossOrganiza!$A$1:$K$607,4,FALSE),"0")</f>
        <v>0</v>
      </c>
      <c r="AJ391" s="173">
        <f>IFERROR(VLOOKUP(B391,[3]rptBudgetaryBudgetCrossOrganiza!$A$1:$K$607,6,FALSE),"0")</f>
        <v>0</v>
      </c>
      <c r="AK391" s="196">
        <v>0</v>
      </c>
      <c r="AL391" s="196">
        <f>IFERROR(VLOOKUP(B391,[4]rptBudgetaryBudgetCrossOrganiza!$A$10385:$O$11376,13,FALSE),"0")</f>
        <v>0</v>
      </c>
      <c r="AM391" s="196"/>
      <c r="AN391" s="196"/>
      <c r="AO391" s="196"/>
      <c r="AP391" s="196"/>
      <c r="AQ391" s="196"/>
      <c r="AS391" s="194"/>
      <c r="AT391" s="194"/>
      <c r="AU391" s="194"/>
      <c r="AV391" s="194"/>
      <c r="AW391" s="194"/>
      <c r="AX391" s="194"/>
      <c r="AY391" s="194"/>
      <c r="AZ391" s="194"/>
    </row>
    <row r="392" spans="1:52" x14ac:dyDescent="0.2">
      <c r="A392" s="141">
        <v>9</v>
      </c>
      <c r="B392" s="141" t="s">
        <v>657</v>
      </c>
      <c r="C392" s="149" t="str">
        <f t="shared" si="80"/>
        <v>40</v>
      </c>
      <c r="D392" s="149" t="str">
        <f t="shared" si="81"/>
        <v>75</v>
      </c>
      <c r="E392" s="147" t="str">
        <f t="shared" si="82"/>
        <v>001</v>
      </c>
      <c r="F392" s="129" t="str">
        <f t="shared" si="83"/>
        <v>6400.02</v>
      </c>
      <c r="G392" s="141" t="s">
        <v>658</v>
      </c>
      <c r="H392" s="193">
        <f>IFERROR(VLOOKUP(B392,[5]rptBudgetaryBudgetCrossOrganiza!$A$2:$M$1097,4,FALSE),"0")</f>
        <v>1500</v>
      </c>
      <c r="I392" s="193">
        <f>IFERROR(VLOOKUP(B392,[5]rptBudgetaryBudgetCrossOrganiza!$A$2:$M$1097,6,FALSE),"0")</f>
        <v>1500</v>
      </c>
      <c r="J392" s="193"/>
      <c r="K392" s="193"/>
      <c r="L392" s="193"/>
      <c r="M392" s="193">
        <f>IFERROR(VLOOKUP(B392,[5]rptBudgetaryBudgetCrossOrganiza!$A$2:$M$1097,9,FALSE),"0")</f>
        <v>0</v>
      </c>
      <c r="N392" s="193">
        <v>0</v>
      </c>
      <c r="O392" s="193"/>
      <c r="Q392" s="169">
        <v>1500</v>
      </c>
      <c r="R392" s="169">
        <v>1500</v>
      </c>
      <c r="S392" s="169"/>
      <c r="T392" s="169"/>
      <c r="U392" s="169"/>
      <c r="V392" s="169">
        <v>364.59</v>
      </c>
      <c r="W392" s="194">
        <v>364.59</v>
      </c>
      <c r="X392" s="194"/>
      <c r="Z392" s="171">
        <v>1500</v>
      </c>
      <c r="AA392" s="171">
        <v>1500</v>
      </c>
      <c r="AB392" s="171"/>
      <c r="AC392" s="171"/>
      <c r="AD392" s="171"/>
      <c r="AE392" s="171">
        <v>0</v>
      </c>
      <c r="AF392" s="195">
        <v>0</v>
      </c>
      <c r="AG392" s="195"/>
      <c r="AI392" s="173">
        <f>IFERROR(VLOOKUP(B392,[3]rptBudgetaryBudgetCrossOrganiza!$A$1:$K$607,4,FALSE),"0")</f>
        <v>1500</v>
      </c>
      <c r="AJ392" s="173">
        <f>IFERROR(VLOOKUP(B392,[3]rptBudgetaryBudgetCrossOrganiza!$A$1:$K$607,6,FALSE),"0")</f>
        <v>1500</v>
      </c>
      <c r="AK392" s="196">
        <v>1500</v>
      </c>
      <c r="AL392" s="196">
        <f>IFERROR(VLOOKUP(B392,[4]rptBudgetaryBudgetCrossOrganiza!$A$10385:$O$11376,13,FALSE),"0")</f>
        <v>0</v>
      </c>
      <c r="AM392" s="196"/>
      <c r="AN392" s="196"/>
      <c r="AO392" s="196"/>
      <c r="AP392" s="196"/>
      <c r="AQ392" s="196"/>
      <c r="AS392" s="194"/>
      <c r="AT392" s="194"/>
      <c r="AU392" s="194"/>
      <c r="AV392" s="194"/>
      <c r="AW392" s="194"/>
      <c r="AX392" s="194"/>
      <c r="AY392" s="194"/>
      <c r="AZ392" s="194"/>
    </row>
    <row r="393" spans="1:52" x14ac:dyDescent="0.2">
      <c r="A393" s="141">
        <v>9</v>
      </c>
      <c r="B393" s="141" t="s">
        <v>659</v>
      </c>
      <c r="C393" s="149" t="str">
        <f t="shared" si="80"/>
        <v>40</v>
      </c>
      <c r="D393" s="149" t="str">
        <f t="shared" si="81"/>
        <v>75</v>
      </c>
      <c r="E393" s="147" t="str">
        <f t="shared" si="82"/>
        <v>001</v>
      </c>
      <c r="F393" s="129" t="str">
        <f t="shared" si="83"/>
        <v>6400.03</v>
      </c>
      <c r="G393" s="141" t="s">
        <v>660</v>
      </c>
      <c r="H393" s="193">
        <f>IFERROR(VLOOKUP(B393,[5]rptBudgetaryBudgetCrossOrganiza!$A$2:$M$1097,4,FALSE),"0")</f>
        <v>0</v>
      </c>
      <c r="I393" s="193">
        <f>IFERROR(VLOOKUP(B393,[5]rptBudgetaryBudgetCrossOrganiza!$A$2:$M$1097,6,FALSE),"0")</f>
        <v>0</v>
      </c>
      <c r="J393" s="193"/>
      <c r="K393" s="193"/>
      <c r="L393" s="193"/>
      <c r="M393" s="193">
        <f>IFERROR(VLOOKUP(B393,[5]rptBudgetaryBudgetCrossOrganiza!$A$2:$M$1097,9,FALSE),"0")</f>
        <v>0</v>
      </c>
      <c r="N393" s="193">
        <v>0</v>
      </c>
      <c r="O393" s="193"/>
      <c r="Q393" s="169">
        <v>0</v>
      </c>
      <c r="R393" s="169">
        <v>0</v>
      </c>
      <c r="S393" s="169"/>
      <c r="T393" s="169"/>
      <c r="U393" s="169"/>
      <c r="V393" s="169">
        <v>0</v>
      </c>
      <c r="W393" s="194">
        <v>0</v>
      </c>
      <c r="X393" s="194"/>
      <c r="Z393" s="171">
        <v>0</v>
      </c>
      <c r="AA393" s="171">
        <v>0</v>
      </c>
      <c r="AB393" s="171"/>
      <c r="AC393" s="171"/>
      <c r="AD393" s="171"/>
      <c r="AE393" s="171">
        <v>0</v>
      </c>
      <c r="AF393" s="195">
        <v>0</v>
      </c>
      <c r="AG393" s="195"/>
      <c r="AI393" s="173">
        <f>IFERROR(VLOOKUP(B393,[3]rptBudgetaryBudgetCrossOrganiza!$A$1:$K$607,4,FALSE),"0")</f>
        <v>0</v>
      </c>
      <c r="AJ393" s="173">
        <f>IFERROR(VLOOKUP(B393,[3]rptBudgetaryBudgetCrossOrganiza!$A$1:$K$607,6,FALSE),"0")</f>
        <v>0</v>
      </c>
      <c r="AK393" s="196">
        <v>0</v>
      </c>
      <c r="AL393" s="196">
        <f>IFERROR(VLOOKUP(B393,[4]rptBudgetaryBudgetCrossOrganiza!$A$10385:$O$11376,13,FALSE),"0")</f>
        <v>0</v>
      </c>
      <c r="AM393" s="196"/>
      <c r="AN393" s="196"/>
      <c r="AO393" s="196"/>
      <c r="AP393" s="196"/>
      <c r="AQ393" s="196"/>
      <c r="AS393" s="194"/>
      <c r="AT393" s="194"/>
      <c r="AU393" s="194"/>
      <c r="AV393" s="194"/>
      <c r="AW393" s="194"/>
      <c r="AX393" s="194"/>
      <c r="AY393" s="194"/>
      <c r="AZ393" s="194"/>
    </row>
    <row r="394" spans="1:52" x14ac:dyDescent="0.2">
      <c r="A394" s="141">
        <v>9</v>
      </c>
      <c r="B394" s="141" t="s">
        <v>661</v>
      </c>
      <c r="C394" s="149" t="str">
        <f t="shared" si="80"/>
        <v>40</v>
      </c>
      <c r="D394" s="149" t="str">
        <f t="shared" si="81"/>
        <v>75</v>
      </c>
      <c r="E394" s="147" t="str">
        <f t="shared" si="82"/>
        <v>001</v>
      </c>
      <c r="F394" s="129" t="str">
        <f t="shared" si="83"/>
        <v>6400.04</v>
      </c>
      <c r="G394" s="141" t="s">
        <v>662</v>
      </c>
      <c r="H394" s="193">
        <f>IFERROR(VLOOKUP(B394,[5]rptBudgetaryBudgetCrossOrganiza!$A$2:$M$1097,4,FALSE),"0")</f>
        <v>0</v>
      </c>
      <c r="I394" s="193">
        <f>IFERROR(VLOOKUP(B394,[5]rptBudgetaryBudgetCrossOrganiza!$A$2:$M$1097,6,FALSE),"0")</f>
        <v>0</v>
      </c>
      <c r="J394" s="193"/>
      <c r="K394" s="193"/>
      <c r="L394" s="193"/>
      <c r="M394" s="193">
        <f>IFERROR(VLOOKUP(B394,[5]rptBudgetaryBudgetCrossOrganiza!$A$2:$M$1097,9,FALSE),"0")</f>
        <v>0</v>
      </c>
      <c r="N394" s="193">
        <v>0</v>
      </c>
      <c r="O394" s="193"/>
      <c r="Q394" s="169">
        <v>0</v>
      </c>
      <c r="R394" s="169">
        <v>0</v>
      </c>
      <c r="S394" s="169"/>
      <c r="T394" s="169"/>
      <c r="U394" s="169"/>
      <c r="V394" s="169">
        <v>0</v>
      </c>
      <c r="W394" s="194">
        <v>0</v>
      </c>
      <c r="X394" s="194"/>
      <c r="Z394" s="171">
        <v>0</v>
      </c>
      <c r="AA394" s="171">
        <v>0</v>
      </c>
      <c r="AB394" s="171"/>
      <c r="AC394" s="171"/>
      <c r="AD394" s="171"/>
      <c r="AE394" s="171">
        <v>0</v>
      </c>
      <c r="AF394" s="195">
        <v>0</v>
      </c>
      <c r="AG394" s="195"/>
      <c r="AI394" s="173">
        <f>IFERROR(VLOOKUP(B394,[3]rptBudgetaryBudgetCrossOrganiza!$A$1:$K$607,4,FALSE),"0")</f>
        <v>0</v>
      </c>
      <c r="AJ394" s="173">
        <f>IFERROR(VLOOKUP(B394,[3]rptBudgetaryBudgetCrossOrganiza!$A$1:$K$607,6,FALSE),"0")</f>
        <v>0</v>
      </c>
      <c r="AK394" s="196">
        <v>0</v>
      </c>
      <c r="AL394" s="196">
        <f>IFERROR(VLOOKUP(B394,[4]rptBudgetaryBudgetCrossOrganiza!$A$10385:$O$11376,13,FALSE),"0")</f>
        <v>0</v>
      </c>
      <c r="AM394" s="196"/>
      <c r="AN394" s="196"/>
      <c r="AO394" s="196"/>
      <c r="AP394" s="196"/>
      <c r="AQ394" s="196"/>
      <c r="AS394" s="194"/>
      <c r="AT394" s="194"/>
      <c r="AU394" s="194"/>
      <c r="AV394" s="194"/>
      <c r="AW394" s="194"/>
      <c r="AX394" s="194"/>
      <c r="AY394" s="194"/>
      <c r="AZ394" s="194"/>
    </row>
    <row r="395" spans="1:52" x14ac:dyDescent="0.2">
      <c r="A395" s="141">
        <v>9</v>
      </c>
      <c r="B395" s="141" t="s">
        <v>663</v>
      </c>
      <c r="C395" s="149" t="str">
        <f t="shared" si="80"/>
        <v>40</v>
      </c>
      <c r="D395" s="149" t="str">
        <f t="shared" si="81"/>
        <v>75</v>
      </c>
      <c r="E395" s="147" t="str">
        <f t="shared" si="82"/>
        <v>001</v>
      </c>
      <c r="F395" s="129" t="str">
        <f t="shared" si="83"/>
        <v>6400.05</v>
      </c>
      <c r="G395" s="141" t="s">
        <v>514</v>
      </c>
      <c r="H395" s="193">
        <f>IFERROR(VLOOKUP(B395,[5]rptBudgetaryBudgetCrossOrganiza!$A$2:$M$1097,4,FALSE),"0")</f>
        <v>0</v>
      </c>
      <c r="I395" s="193">
        <f>IFERROR(VLOOKUP(B395,[5]rptBudgetaryBudgetCrossOrganiza!$A$2:$M$1097,6,FALSE),"0")</f>
        <v>0</v>
      </c>
      <c r="J395" s="193"/>
      <c r="K395" s="193"/>
      <c r="L395" s="193"/>
      <c r="M395" s="193">
        <f>IFERROR(VLOOKUP(B395,[5]rptBudgetaryBudgetCrossOrganiza!$A$2:$M$1097,9,FALSE),"0")</f>
        <v>0</v>
      </c>
      <c r="N395" s="193">
        <v>0</v>
      </c>
      <c r="O395" s="193"/>
      <c r="Q395" s="169">
        <v>0</v>
      </c>
      <c r="R395" s="169">
        <v>0</v>
      </c>
      <c r="S395" s="169"/>
      <c r="T395" s="169"/>
      <c r="U395" s="169"/>
      <c r="V395" s="169">
        <v>0</v>
      </c>
      <c r="W395" s="194">
        <v>0</v>
      </c>
      <c r="X395" s="194"/>
      <c r="Z395" s="171">
        <v>0</v>
      </c>
      <c r="AA395" s="171">
        <v>0</v>
      </c>
      <c r="AB395" s="171"/>
      <c r="AC395" s="171"/>
      <c r="AD395" s="171"/>
      <c r="AE395" s="171">
        <v>0</v>
      </c>
      <c r="AF395" s="195">
        <v>0</v>
      </c>
      <c r="AG395" s="195"/>
      <c r="AI395" s="173">
        <f>IFERROR(VLOOKUP(B395,[3]rptBudgetaryBudgetCrossOrganiza!$A$1:$K$607,4,FALSE),"0")</f>
        <v>0</v>
      </c>
      <c r="AJ395" s="173">
        <f>IFERROR(VLOOKUP(B395,[3]rptBudgetaryBudgetCrossOrganiza!$A$1:$K$607,6,FALSE),"0")</f>
        <v>0</v>
      </c>
      <c r="AK395" s="196">
        <v>0</v>
      </c>
      <c r="AL395" s="196">
        <f>IFERROR(VLOOKUP(B395,[4]rptBudgetaryBudgetCrossOrganiza!$A$10385:$O$11376,13,FALSE),"0")</f>
        <v>0</v>
      </c>
      <c r="AM395" s="196"/>
      <c r="AN395" s="196"/>
      <c r="AO395" s="196"/>
      <c r="AP395" s="196"/>
      <c r="AQ395" s="196"/>
      <c r="AS395" s="194"/>
      <c r="AT395" s="194"/>
      <c r="AU395" s="194"/>
      <c r="AV395" s="194"/>
      <c r="AW395" s="194"/>
      <c r="AX395" s="194"/>
      <c r="AY395" s="194"/>
      <c r="AZ395" s="194"/>
    </row>
    <row r="396" spans="1:52" x14ac:dyDescent="0.2">
      <c r="A396" s="141">
        <v>9</v>
      </c>
      <c r="B396" s="141" t="s">
        <v>664</v>
      </c>
      <c r="C396" s="149" t="str">
        <f t="shared" si="80"/>
        <v>40</v>
      </c>
      <c r="D396" s="149" t="str">
        <f t="shared" si="81"/>
        <v>75</v>
      </c>
      <c r="E396" s="147" t="str">
        <f t="shared" si="82"/>
        <v>001</v>
      </c>
      <c r="F396" s="129" t="str">
        <f t="shared" si="83"/>
        <v>6400.06</v>
      </c>
      <c r="G396" s="141" t="s">
        <v>665</v>
      </c>
      <c r="H396" s="193">
        <f>IFERROR(VLOOKUP(B396,[5]rptBudgetaryBudgetCrossOrganiza!$A$2:$M$1097,4,FALSE),"0")</f>
        <v>0</v>
      </c>
      <c r="I396" s="193">
        <f>IFERROR(VLOOKUP(B396,[5]rptBudgetaryBudgetCrossOrganiza!$A$2:$M$1097,6,FALSE),"0")</f>
        <v>0</v>
      </c>
      <c r="J396" s="193"/>
      <c r="K396" s="193"/>
      <c r="L396" s="193"/>
      <c r="M396" s="193">
        <f>IFERROR(VLOOKUP(B396,[5]rptBudgetaryBudgetCrossOrganiza!$A$2:$M$1097,9,FALSE),"0")</f>
        <v>0</v>
      </c>
      <c r="N396" s="193">
        <v>0</v>
      </c>
      <c r="O396" s="193"/>
      <c r="Q396" s="169">
        <v>0</v>
      </c>
      <c r="R396" s="169">
        <v>0</v>
      </c>
      <c r="S396" s="169"/>
      <c r="T396" s="169"/>
      <c r="U396" s="169"/>
      <c r="V396" s="169">
        <v>0</v>
      </c>
      <c r="W396" s="194">
        <v>0</v>
      </c>
      <c r="X396" s="194"/>
      <c r="Z396" s="171">
        <v>0</v>
      </c>
      <c r="AA396" s="171">
        <v>0</v>
      </c>
      <c r="AB396" s="171"/>
      <c r="AC396" s="171"/>
      <c r="AD396" s="171"/>
      <c r="AE396" s="171">
        <v>0</v>
      </c>
      <c r="AF396" s="195">
        <v>0</v>
      </c>
      <c r="AG396" s="195"/>
      <c r="AI396" s="173">
        <f>IFERROR(VLOOKUP(B396,[3]rptBudgetaryBudgetCrossOrganiza!$A$1:$K$607,4,FALSE),"0")</f>
        <v>0</v>
      </c>
      <c r="AJ396" s="173">
        <f>IFERROR(VLOOKUP(B396,[3]rptBudgetaryBudgetCrossOrganiza!$A$1:$K$607,6,FALSE),"0")</f>
        <v>0</v>
      </c>
      <c r="AK396" s="196">
        <v>0</v>
      </c>
      <c r="AL396" s="196">
        <f>IFERROR(VLOOKUP(B396,[4]rptBudgetaryBudgetCrossOrganiza!$A$10385:$O$11376,13,FALSE),"0")</f>
        <v>0</v>
      </c>
      <c r="AM396" s="196"/>
      <c r="AN396" s="196"/>
      <c r="AO396" s="196"/>
      <c r="AP396" s="196"/>
      <c r="AQ396" s="196"/>
      <c r="AS396" s="194"/>
      <c r="AT396" s="194"/>
      <c r="AU396" s="194"/>
      <c r="AV396" s="194"/>
      <c r="AW396" s="194"/>
      <c r="AX396" s="194"/>
      <c r="AY396" s="194"/>
      <c r="AZ396" s="194"/>
    </row>
    <row r="397" spans="1:52" x14ac:dyDescent="0.2">
      <c r="A397" s="141">
        <v>9</v>
      </c>
      <c r="B397" s="141" t="s">
        <v>666</v>
      </c>
      <c r="C397" s="149" t="str">
        <f t="shared" si="80"/>
        <v>40</v>
      </c>
      <c r="D397" s="149" t="str">
        <f t="shared" si="81"/>
        <v>75</v>
      </c>
      <c r="E397" s="147" t="str">
        <f t="shared" si="82"/>
        <v>001</v>
      </c>
      <c r="F397" s="129" t="str">
        <f t="shared" si="83"/>
        <v>6400.07</v>
      </c>
      <c r="G397" s="141" t="s">
        <v>667</v>
      </c>
      <c r="H397" s="193">
        <f>IFERROR(VLOOKUP(B397,[5]rptBudgetaryBudgetCrossOrganiza!$A$2:$M$1097,4,FALSE),"0")</f>
        <v>0</v>
      </c>
      <c r="I397" s="193">
        <f>IFERROR(VLOOKUP(B397,[5]rptBudgetaryBudgetCrossOrganiza!$A$2:$M$1097,6,FALSE),"0")</f>
        <v>0</v>
      </c>
      <c r="J397" s="193"/>
      <c r="K397" s="193"/>
      <c r="L397" s="193"/>
      <c r="M397" s="193">
        <f>IFERROR(VLOOKUP(B397,[5]rptBudgetaryBudgetCrossOrganiza!$A$2:$M$1097,9,FALSE),"0")</f>
        <v>0</v>
      </c>
      <c r="N397" s="193">
        <v>0</v>
      </c>
      <c r="O397" s="193"/>
      <c r="Q397" s="169">
        <v>0</v>
      </c>
      <c r="R397" s="169">
        <v>0</v>
      </c>
      <c r="S397" s="169"/>
      <c r="T397" s="169"/>
      <c r="U397" s="169"/>
      <c r="V397" s="169">
        <v>0</v>
      </c>
      <c r="W397" s="194">
        <v>0</v>
      </c>
      <c r="X397" s="194"/>
      <c r="Z397" s="171">
        <v>0</v>
      </c>
      <c r="AA397" s="171">
        <v>0</v>
      </c>
      <c r="AB397" s="171"/>
      <c r="AC397" s="171"/>
      <c r="AD397" s="171"/>
      <c r="AE397" s="171">
        <v>0</v>
      </c>
      <c r="AF397" s="195">
        <v>0</v>
      </c>
      <c r="AG397" s="195"/>
      <c r="AI397" s="173">
        <f>IFERROR(VLOOKUP(B397,[3]rptBudgetaryBudgetCrossOrganiza!$A$1:$K$607,4,FALSE),"0")</f>
        <v>0</v>
      </c>
      <c r="AJ397" s="173">
        <f>IFERROR(VLOOKUP(B397,[3]rptBudgetaryBudgetCrossOrganiza!$A$1:$K$607,6,FALSE),"0")</f>
        <v>0</v>
      </c>
      <c r="AK397" s="196">
        <v>0</v>
      </c>
      <c r="AL397" s="196">
        <f>IFERROR(VLOOKUP(B397,[4]rptBudgetaryBudgetCrossOrganiza!$A$10385:$O$11376,13,FALSE),"0")</f>
        <v>0</v>
      </c>
      <c r="AM397" s="196"/>
      <c r="AN397" s="196"/>
      <c r="AO397" s="196"/>
      <c r="AP397" s="196"/>
      <c r="AQ397" s="196"/>
      <c r="AS397" s="194"/>
      <c r="AT397" s="194"/>
      <c r="AU397" s="194"/>
      <c r="AV397" s="194"/>
      <c r="AW397" s="194"/>
      <c r="AX397" s="194"/>
      <c r="AY397" s="194"/>
      <c r="AZ397" s="194"/>
    </row>
    <row r="398" spans="1:52" x14ac:dyDescent="0.2">
      <c r="A398" s="141">
        <v>9</v>
      </c>
      <c r="B398" s="141" t="s">
        <v>668</v>
      </c>
      <c r="C398" s="149" t="str">
        <f t="shared" si="80"/>
        <v>40</v>
      </c>
      <c r="D398" s="149" t="str">
        <f t="shared" si="81"/>
        <v>75</v>
      </c>
      <c r="E398" s="147" t="str">
        <f t="shared" si="82"/>
        <v>001</v>
      </c>
      <c r="F398" s="129" t="str">
        <f t="shared" si="83"/>
        <v>6400.20</v>
      </c>
      <c r="G398" s="141" t="s">
        <v>669</v>
      </c>
      <c r="H398" s="193">
        <f>IFERROR(VLOOKUP(B398,[5]rptBudgetaryBudgetCrossOrganiza!$A$2:$M$1097,4,FALSE),"0")</f>
        <v>2000</v>
      </c>
      <c r="I398" s="193">
        <f>IFERROR(VLOOKUP(B398,[5]rptBudgetaryBudgetCrossOrganiza!$A$2:$M$1097,6,FALSE),"0")</f>
        <v>2000</v>
      </c>
      <c r="J398" s="193"/>
      <c r="K398" s="193"/>
      <c r="L398" s="193"/>
      <c r="M398" s="193">
        <f>IFERROR(VLOOKUP(B398,[5]rptBudgetaryBudgetCrossOrganiza!$A$2:$M$1097,9,FALSE),"0")</f>
        <v>264</v>
      </c>
      <c r="N398" s="193">
        <v>264</v>
      </c>
      <c r="O398" s="193"/>
      <c r="Q398" s="169">
        <v>2000</v>
      </c>
      <c r="R398" s="169">
        <v>2000</v>
      </c>
      <c r="S398" s="169"/>
      <c r="T398" s="169"/>
      <c r="U398" s="169"/>
      <c r="V398" s="169">
        <v>1064</v>
      </c>
      <c r="W398" s="194">
        <v>1064</v>
      </c>
      <c r="X398" s="194"/>
      <c r="Z398" s="171">
        <v>2000</v>
      </c>
      <c r="AA398" s="171">
        <v>2000</v>
      </c>
      <c r="AB398" s="171"/>
      <c r="AC398" s="171"/>
      <c r="AD398" s="171"/>
      <c r="AE398" s="171">
        <v>1378</v>
      </c>
      <c r="AF398" s="195">
        <v>1378</v>
      </c>
      <c r="AG398" s="195"/>
      <c r="AI398" s="173">
        <f>IFERROR(VLOOKUP(B398,[3]rptBudgetaryBudgetCrossOrganiza!$A$1:$K$607,4,FALSE),"0")</f>
        <v>2000</v>
      </c>
      <c r="AJ398" s="173">
        <f>IFERROR(VLOOKUP(B398,[3]rptBudgetaryBudgetCrossOrganiza!$A$1:$K$607,6,FALSE),"0")</f>
        <v>2000</v>
      </c>
      <c r="AK398" s="196">
        <v>2000</v>
      </c>
      <c r="AL398" s="196">
        <f>IFERROR(VLOOKUP(B398,[4]rptBudgetaryBudgetCrossOrganiza!$A$10385:$O$11376,13,FALSE),"0")</f>
        <v>426</v>
      </c>
      <c r="AM398" s="196"/>
      <c r="AN398" s="196"/>
      <c r="AO398" s="196"/>
      <c r="AP398" s="196"/>
      <c r="AQ398" s="196"/>
      <c r="AS398" s="194"/>
      <c r="AT398" s="194"/>
      <c r="AU398" s="194"/>
      <c r="AV398" s="194"/>
      <c r="AW398" s="194"/>
      <c r="AX398" s="194"/>
      <c r="AY398" s="194"/>
      <c r="AZ398" s="194"/>
    </row>
    <row r="399" spans="1:52" x14ac:dyDescent="0.2">
      <c r="A399" s="141">
        <v>5</v>
      </c>
      <c r="B399" s="141" t="s">
        <v>670</v>
      </c>
      <c r="C399" s="149" t="str">
        <f t="shared" si="80"/>
        <v>40</v>
      </c>
      <c r="D399" s="149" t="str">
        <f t="shared" si="81"/>
        <v>75</v>
      </c>
      <c r="E399" s="147" t="str">
        <f t="shared" si="82"/>
        <v>001</v>
      </c>
      <c r="F399" s="129" t="str">
        <f t="shared" si="83"/>
        <v>6500.01</v>
      </c>
      <c r="G399" s="141" t="s">
        <v>671</v>
      </c>
      <c r="H399" s="193">
        <f>IFERROR(VLOOKUP(B399,[5]rptBudgetaryBudgetCrossOrganiza!$A$2:$M$1097,4,FALSE),"0")</f>
        <v>250000</v>
      </c>
      <c r="I399" s="193">
        <f>IFERROR(VLOOKUP(B399,[5]rptBudgetaryBudgetCrossOrganiza!$A$2:$M$1097,6,FALSE),"0")</f>
        <v>250000</v>
      </c>
      <c r="J399" s="193"/>
      <c r="K399" s="193"/>
      <c r="L399" s="193"/>
      <c r="M399" s="193">
        <f>IFERROR(VLOOKUP(B399,[5]rptBudgetaryBudgetCrossOrganiza!$A$2:$M$1097,9,FALSE),"0")</f>
        <v>250000</v>
      </c>
      <c r="N399" s="193">
        <v>250000</v>
      </c>
      <c r="O399" s="193"/>
      <c r="Q399" s="169">
        <v>175000</v>
      </c>
      <c r="R399" s="169">
        <v>175000</v>
      </c>
      <c r="S399" s="169"/>
      <c r="T399" s="169"/>
      <c r="U399" s="169"/>
      <c r="V399" s="169">
        <v>175000</v>
      </c>
      <c r="W399" s="194">
        <v>175000</v>
      </c>
      <c r="X399" s="194"/>
      <c r="Z399" s="171">
        <v>0</v>
      </c>
      <c r="AA399" s="171">
        <v>0</v>
      </c>
      <c r="AB399" s="171"/>
      <c r="AC399" s="171"/>
      <c r="AD399" s="171"/>
      <c r="AE399" s="171">
        <v>0</v>
      </c>
      <c r="AF399" s="195">
        <v>0</v>
      </c>
      <c r="AG399" s="195"/>
      <c r="AI399" s="173">
        <f>IFERROR(VLOOKUP(B399,[3]rptBudgetaryBudgetCrossOrganiza!$A$1:$K$607,4,FALSE),"0")</f>
        <v>0</v>
      </c>
      <c r="AJ399" s="173">
        <f>IFERROR(VLOOKUP(B399,[3]rptBudgetaryBudgetCrossOrganiza!$A$1:$K$607,6,FALSE),"0")</f>
        <v>0</v>
      </c>
      <c r="AK399" s="196">
        <v>0</v>
      </c>
      <c r="AL399" s="196">
        <f>IFERROR(VLOOKUP(B399,[4]rptBudgetaryBudgetCrossOrganiza!$A$10385:$O$11376,13,FALSE),"0")</f>
        <v>0</v>
      </c>
      <c r="AM399" s="196"/>
      <c r="AN399" s="196"/>
      <c r="AO399" s="196"/>
      <c r="AP399" s="196"/>
      <c r="AQ399" s="196"/>
      <c r="AS399" s="194"/>
      <c r="AT399" s="194"/>
      <c r="AU399" s="194"/>
      <c r="AV399" s="194"/>
      <c r="AW399" s="194"/>
      <c r="AX399" s="194"/>
      <c r="AY399" s="194"/>
      <c r="AZ399" s="194"/>
    </row>
    <row r="400" spans="1:52" x14ac:dyDescent="0.2">
      <c r="A400" s="141">
        <v>5</v>
      </c>
      <c r="B400" s="141" t="s">
        <v>672</v>
      </c>
      <c r="C400" s="149" t="str">
        <f t="shared" si="80"/>
        <v>40</v>
      </c>
      <c r="D400" s="149" t="str">
        <f t="shared" si="81"/>
        <v>75</v>
      </c>
      <c r="E400" s="147" t="str">
        <f t="shared" si="82"/>
        <v>001</v>
      </c>
      <c r="F400" s="129" t="str">
        <f t="shared" si="83"/>
        <v>6500.04</v>
      </c>
      <c r="G400" s="141" t="s">
        <v>673</v>
      </c>
      <c r="H400" s="193">
        <f>IFERROR(VLOOKUP(B400,[5]rptBudgetaryBudgetCrossOrganiza!$A$2:$M$1097,4,FALSE),"0")</f>
        <v>132580</v>
      </c>
      <c r="I400" s="193">
        <f>IFERROR(VLOOKUP(B400,[5]rptBudgetaryBudgetCrossOrganiza!$A$2:$M$1097,6,FALSE),"0")</f>
        <v>132580</v>
      </c>
      <c r="J400" s="193"/>
      <c r="K400" s="193"/>
      <c r="L400" s="193"/>
      <c r="M400" s="193">
        <f>IFERROR(VLOOKUP(B400,[5]rptBudgetaryBudgetCrossOrganiza!$A$2:$M$1097,9,FALSE),"0")</f>
        <v>132580</v>
      </c>
      <c r="N400" s="193">
        <v>132580</v>
      </c>
      <c r="O400" s="193"/>
      <c r="Q400" s="169">
        <v>178650</v>
      </c>
      <c r="R400" s="169">
        <v>178650</v>
      </c>
      <c r="S400" s="169"/>
      <c r="T400" s="169"/>
      <c r="U400" s="169"/>
      <c r="V400" s="169">
        <v>178650</v>
      </c>
      <c r="W400" s="194">
        <v>178650</v>
      </c>
      <c r="X400" s="194"/>
      <c r="Z400" s="171">
        <v>186050</v>
      </c>
      <c r="AA400" s="171">
        <v>186050</v>
      </c>
      <c r="AB400" s="171"/>
      <c r="AC400" s="171"/>
      <c r="AD400" s="171"/>
      <c r="AE400" s="171">
        <v>77520.850000000006</v>
      </c>
      <c r="AF400" s="195">
        <v>77520.850000000006</v>
      </c>
      <c r="AG400" s="195"/>
      <c r="AI400" s="173">
        <f>IFERROR(VLOOKUP(B400,[3]rptBudgetaryBudgetCrossOrganiza!$A$1:$K$607,4,FALSE),"0")</f>
        <v>186050</v>
      </c>
      <c r="AJ400" s="173">
        <f>IFERROR(VLOOKUP(B400,[3]rptBudgetaryBudgetCrossOrganiza!$A$1:$K$607,6,FALSE),"0")</f>
        <v>186050</v>
      </c>
      <c r="AK400" s="196">
        <v>186050</v>
      </c>
      <c r="AL400" s="196">
        <f>IFERROR(VLOOKUP(B400,[4]rptBudgetaryBudgetCrossOrganiza!$A$10385:$O$11376,13,FALSE),"0")</f>
        <v>0</v>
      </c>
      <c r="AM400" s="196"/>
      <c r="AN400" s="196"/>
      <c r="AO400" s="196"/>
      <c r="AP400" s="196"/>
      <c r="AQ400" s="196"/>
      <c r="AS400" s="194"/>
      <c r="AT400" s="194"/>
      <c r="AU400" s="194"/>
      <c r="AV400" s="194"/>
      <c r="AW400" s="194"/>
      <c r="AX400" s="194"/>
      <c r="AY400" s="194"/>
      <c r="AZ400" s="194"/>
    </row>
    <row r="401" spans="1:52" x14ac:dyDescent="0.2">
      <c r="A401" s="141">
        <v>6</v>
      </c>
      <c r="B401" s="141" t="s">
        <v>674</v>
      </c>
      <c r="C401" s="149" t="str">
        <f t="shared" si="80"/>
        <v>40</v>
      </c>
      <c r="D401" s="149" t="str">
        <f t="shared" si="81"/>
        <v>75</v>
      </c>
      <c r="E401" s="147" t="str">
        <f t="shared" si="82"/>
        <v>001</v>
      </c>
      <c r="F401" s="129" t="str">
        <f t="shared" si="83"/>
        <v>6600.01</v>
      </c>
      <c r="G401" s="141" t="s">
        <v>675</v>
      </c>
      <c r="H401" s="193">
        <f>IFERROR(VLOOKUP(B401,[5]rptBudgetaryBudgetCrossOrganiza!$A$2:$M$1097,4,FALSE),"0")</f>
        <v>2500</v>
      </c>
      <c r="I401" s="193">
        <f>IFERROR(VLOOKUP(B401,[5]rptBudgetaryBudgetCrossOrganiza!$A$2:$M$1097,6,FALSE),"0")</f>
        <v>2500</v>
      </c>
      <c r="J401" s="193"/>
      <c r="K401" s="193"/>
      <c r="L401" s="193"/>
      <c r="M401" s="193">
        <f>IFERROR(VLOOKUP(B401,[5]rptBudgetaryBudgetCrossOrganiza!$A$2:$M$1097,9,FALSE),"0")</f>
        <v>698.05</v>
      </c>
      <c r="N401" s="193">
        <v>698.05</v>
      </c>
      <c r="O401" s="193"/>
      <c r="Q401" s="169">
        <v>1000</v>
      </c>
      <c r="R401" s="169">
        <v>1000</v>
      </c>
      <c r="S401" s="169"/>
      <c r="T401" s="169"/>
      <c r="U401" s="169"/>
      <c r="V401" s="169">
        <v>484.66</v>
      </c>
      <c r="W401" s="194">
        <v>484.66</v>
      </c>
      <c r="X401" s="194"/>
      <c r="Z401" s="171">
        <v>1000</v>
      </c>
      <c r="AA401" s="171">
        <v>1000</v>
      </c>
      <c r="AB401" s="171"/>
      <c r="AC401" s="171"/>
      <c r="AD401" s="171"/>
      <c r="AE401" s="171">
        <v>1241.99</v>
      </c>
      <c r="AF401" s="195">
        <v>1241.99</v>
      </c>
      <c r="AG401" s="195"/>
      <c r="AI401" s="173">
        <f>IFERROR(VLOOKUP(B401,[3]rptBudgetaryBudgetCrossOrganiza!$A$1:$K$607,4,FALSE),"0")</f>
        <v>1000</v>
      </c>
      <c r="AJ401" s="173">
        <f>IFERROR(VLOOKUP(B401,[3]rptBudgetaryBudgetCrossOrganiza!$A$1:$K$607,6,FALSE),"0")</f>
        <v>1000</v>
      </c>
      <c r="AK401" s="196">
        <v>1000</v>
      </c>
      <c r="AL401" s="196">
        <f>IFERROR(VLOOKUP(B401,[4]rptBudgetaryBudgetCrossOrganiza!$A$10385:$O$11376,13,FALSE),"0")</f>
        <v>357.24</v>
      </c>
      <c r="AM401" s="196"/>
      <c r="AN401" s="196"/>
      <c r="AO401" s="196"/>
      <c r="AP401" s="196"/>
      <c r="AQ401" s="196"/>
      <c r="AS401" s="194"/>
      <c r="AT401" s="194"/>
      <c r="AU401" s="194"/>
      <c r="AV401" s="194"/>
      <c r="AW401" s="194"/>
      <c r="AX401" s="194"/>
      <c r="AY401" s="194"/>
      <c r="AZ401" s="194"/>
    </row>
    <row r="402" spans="1:52" x14ac:dyDescent="0.2">
      <c r="A402" s="141">
        <v>6</v>
      </c>
      <c r="B402" s="141" t="s">
        <v>676</v>
      </c>
      <c r="C402" s="149" t="str">
        <f t="shared" si="80"/>
        <v>40</v>
      </c>
      <c r="D402" s="149" t="str">
        <f t="shared" si="81"/>
        <v>75</v>
      </c>
      <c r="E402" s="147" t="str">
        <f t="shared" si="82"/>
        <v>001</v>
      </c>
      <c r="F402" s="129" t="str">
        <f t="shared" si="83"/>
        <v>6600.03</v>
      </c>
      <c r="G402" s="141" t="s">
        <v>677</v>
      </c>
      <c r="H402" s="193">
        <f>IFERROR(VLOOKUP(B402,[5]rptBudgetaryBudgetCrossOrganiza!$A$2:$M$1097,4,FALSE),"0")</f>
        <v>200</v>
      </c>
      <c r="I402" s="193">
        <f>IFERROR(VLOOKUP(B402,[5]rptBudgetaryBudgetCrossOrganiza!$A$2:$M$1097,6,FALSE),"0")</f>
        <v>200</v>
      </c>
      <c r="J402" s="193"/>
      <c r="K402" s="193"/>
      <c r="L402" s="193"/>
      <c r="M402" s="193">
        <f>IFERROR(VLOOKUP(B402,[5]rptBudgetaryBudgetCrossOrganiza!$A$2:$M$1097,9,FALSE),"0")</f>
        <v>0</v>
      </c>
      <c r="N402" s="193">
        <v>0</v>
      </c>
      <c r="O402" s="193"/>
      <c r="Q402" s="169">
        <v>200</v>
      </c>
      <c r="R402" s="169">
        <v>200</v>
      </c>
      <c r="S402" s="169"/>
      <c r="T402" s="169"/>
      <c r="U402" s="169"/>
      <c r="V402" s="169">
        <v>0</v>
      </c>
      <c r="W402" s="194">
        <v>0</v>
      </c>
      <c r="X402" s="194"/>
      <c r="Z402" s="171">
        <v>200</v>
      </c>
      <c r="AA402" s="171">
        <v>200</v>
      </c>
      <c r="AB402" s="171"/>
      <c r="AC402" s="171"/>
      <c r="AD402" s="171"/>
      <c r="AE402" s="171">
        <v>0</v>
      </c>
      <c r="AF402" s="195">
        <v>0</v>
      </c>
      <c r="AG402" s="195"/>
      <c r="AI402" s="173">
        <f>IFERROR(VLOOKUP(B402,[3]rptBudgetaryBudgetCrossOrganiza!$A$1:$K$607,4,FALSE),"0")</f>
        <v>200</v>
      </c>
      <c r="AJ402" s="173">
        <f>IFERROR(VLOOKUP(B402,[3]rptBudgetaryBudgetCrossOrganiza!$A$1:$K$607,6,FALSE),"0")</f>
        <v>200</v>
      </c>
      <c r="AK402" s="196">
        <v>200</v>
      </c>
      <c r="AL402" s="196">
        <f>IFERROR(VLOOKUP(B402,[4]rptBudgetaryBudgetCrossOrganiza!$A$10385:$O$11376,13,FALSE),"0")</f>
        <v>0</v>
      </c>
      <c r="AM402" s="196"/>
      <c r="AN402" s="196"/>
      <c r="AO402" s="196"/>
      <c r="AP402" s="196"/>
      <c r="AQ402" s="196"/>
      <c r="AS402" s="194"/>
      <c r="AT402" s="194"/>
      <c r="AU402" s="194"/>
      <c r="AV402" s="194"/>
      <c r="AW402" s="194"/>
      <c r="AX402" s="194"/>
      <c r="AY402" s="194"/>
      <c r="AZ402" s="194"/>
    </row>
    <row r="403" spans="1:52" x14ac:dyDescent="0.2">
      <c r="A403" s="141">
        <v>6</v>
      </c>
      <c r="B403" s="141" t="s">
        <v>678</v>
      </c>
      <c r="C403" s="149" t="str">
        <f t="shared" si="80"/>
        <v>40</v>
      </c>
      <c r="D403" s="149" t="str">
        <f t="shared" si="81"/>
        <v>75</v>
      </c>
      <c r="E403" s="147" t="str">
        <f t="shared" si="82"/>
        <v>001</v>
      </c>
      <c r="F403" s="129" t="str">
        <f t="shared" si="83"/>
        <v>6600.04</v>
      </c>
      <c r="G403" s="141" t="s">
        <v>318</v>
      </c>
      <c r="H403" s="193">
        <f>IFERROR(VLOOKUP(B403,[5]rptBudgetaryBudgetCrossOrganiza!$A$2:$M$1097,4,FALSE),"0")</f>
        <v>10000</v>
      </c>
      <c r="I403" s="193">
        <f>IFERROR(VLOOKUP(B403,[5]rptBudgetaryBudgetCrossOrganiza!$A$2:$M$1097,6,FALSE),"0")</f>
        <v>10000</v>
      </c>
      <c r="J403" s="193"/>
      <c r="K403" s="193"/>
      <c r="L403" s="193"/>
      <c r="M403" s="193">
        <f>IFERROR(VLOOKUP(B403,[5]rptBudgetaryBudgetCrossOrganiza!$A$2:$M$1097,9,FALSE),"0")</f>
        <v>2439.66</v>
      </c>
      <c r="N403" s="193">
        <v>2439.66</v>
      </c>
      <c r="O403" s="193"/>
      <c r="Q403" s="169">
        <v>8000</v>
      </c>
      <c r="R403" s="169">
        <v>8000</v>
      </c>
      <c r="S403" s="169"/>
      <c r="T403" s="169"/>
      <c r="U403" s="169"/>
      <c r="V403" s="169">
        <v>4838.1099999999997</v>
      </c>
      <c r="W403" s="194">
        <v>4838.1099999999997</v>
      </c>
      <c r="X403" s="194"/>
      <c r="Z403" s="171">
        <v>5000</v>
      </c>
      <c r="AA403" s="171">
        <v>5000</v>
      </c>
      <c r="AB403" s="171"/>
      <c r="AC403" s="171"/>
      <c r="AD403" s="171"/>
      <c r="AE403" s="171">
        <v>2797.11</v>
      </c>
      <c r="AF403" s="195">
        <v>2797.11</v>
      </c>
      <c r="AG403" s="195"/>
      <c r="AI403" s="173">
        <f>IFERROR(VLOOKUP(B403,[3]rptBudgetaryBudgetCrossOrganiza!$A$1:$K$607,4,FALSE),"0")</f>
        <v>5000</v>
      </c>
      <c r="AJ403" s="173">
        <f>IFERROR(VLOOKUP(B403,[3]rptBudgetaryBudgetCrossOrganiza!$A$1:$K$607,6,FALSE),"0")</f>
        <v>5000</v>
      </c>
      <c r="AK403" s="196">
        <v>5000</v>
      </c>
      <c r="AL403" s="196">
        <f>IFERROR(VLOOKUP(B403,[4]rptBudgetaryBudgetCrossOrganiza!$A$10385:$O$11376,13,FALSE),"0")</f>
        <v>0</v>
      </c>
      <c r="AM403" s="196"/>
      <c r="AN403" s="196"/>
      <c r="AO403" s="196"/>
      <c r="AP403" s="196"/>
      <c r="AQ403" s="196"/>
      <c r="AS403" s="194"/>
      <c r="AT403" s="194"/>
      <c r="AU403" s="194"/>
      <c r="AV403" s="194"/>
      <c r="AW403" s="194"/>
      <c r="AX403" s="194"/>
      <c r="AY403" s="194"/>
      <c r="AZ403" s="194"/>
    </row>
    <row r="404" spans="1:52" x14ac:dyDescent="0.2">
      <c r="A404" s="141">
        <v>6</v>
      </c>
      <c r="B404" s="141" t="s">
        <v>679</v>
      </c>
      <c r="C404" s="149" t="str">
        <f t="shared" si="80"/>
        <v>40</v>
      </c>
      <c r="D404" s="149" t="str">
        <f t="shared" si="81"/>
        <v>75</v>
      </c>
      <c r="E404" s="147" t="str">
        <f t="shared" si="82"/>
        <v>001</v>
      </c>
      <c r="F404" s="129" t="str">
        <f t="shared" si="83"/>
        <v>6600.07</v>
      </c>
      <c r="G404" s="141" t="s">
        <v>320</v>
      </c>
      <c r="H404" s="193">
        <f>IFERROR(VLOOKUP(B404,[5]rptBudgetaryBudgetCrossOrganiza!$A$2:$M$1097,4,FALSE),"0")</f>
        <v>1000</v>
      </c>
      <c r="I404" s="193">
        <f>IFERROR(VLOOKUP(B404,[5]rptBudgetaryBudgetCrossOrganiza!$A$2:$M$1097,6,FALSE),"0")</f>
        <v>1550</v>
      </c>
      <c r="J404" s="193"/>
      <c r="K404" s="193"/>
      <c r="L404" s="193"/>
      <c r="M404" s="193">
        <f>IFERROR(VLOOKUP(B404,[5]rptBudgetaryBudgetCrossOrganiza!$A$2:$M$1097,9,FALSE),"0")</f>
        <v>411</v>
      </c>
      <c r="N404" s="193">
        <v>411</v>
      </c>
      <c r="O404" s="193"/>
      <c r="Q404" s="169">
        <v>1900</v>
      </c>
      <c r="R404" s="169">
        <v>1900</v>
      </c>
      <c r="S404" s="169"/>
      <c r="T404" s="169"/>
      <c r="U404" s="169"/>
      <c r="V404" s="169">
        <v>184.97</v>
      </c>
      <c r="W404" s="194">
        <v>184.97</v>
      </c>
      <c r="X404" s="194"/>
      <c r="Z404" s="171">
        <v>1900</v>
      </c>
      <c r="AA404" s="171">
        <v>1900</v>
      </c>
      <c r="AB404" s="171"/>
      <c r="AC404" s="171"/>
      <c r="AD404" s="171"/>
      <c r="AE404" s="171">
        <v>71.5</v>
      </c>
      <c r="AF404" s="195">
        <v>71.5</v>
      </c>
      <c r="AG404" s="195"/>
      <c r="AI404" s="173">
        <f>IFERROR(VLOOKUP(B404,[3]rptBudgetaryBudgetCrossOrganiza!$A$1:$K$607,4,FALSE),"0")</f>
        <v>1900</v>
      </c>
      <c r="AJ404" s="173">
        <f>IFERROR(VLOOKUP(B404,[3]rptBudgetaryBudgetCrossOrganiza!$A$1:$K$607,6,FALSE),"0")</f>
        <v>1900</v>
      </c>
      <c r="AK404" s="196">
        <v>1900</v>
      </c>
      <c r="AL404" s="196">
        <f>IFERROR(VLOOKUP(B404,[4]rptBudgetaryBudgetCrossOrganiza!$A$10385:$O$11376,13,FALSE),"0")</f>
        <v>215</v>
      </c>
      <c r="AM404" s="196"/>
      <c r="AN404" s="196"/>
      <c r="AO404" s="196"/>
      <c r="AP404" s="196"/>
      <c r="AQ404" s="196"/>
      <c r="AS404" s="194"/>
      <c r="AT404" s="194"/>
      <c r="AU404" s="194"/>
      <c r="AV404" s="194"/>
      <c r="AW404" s="194"/>
      <c r="AX404" s="194"/>
      <c r="AY404" s="194"/>
      <c r="AZ404" s="194"/>
    </row>
    <row r="405" spans="1:52" x14ac:dyDescent="0.2">
      <c r="A405" s="141">
        <v>6</v>
      </c>
      <c r="B405" s="141" t="s">
        <v>680</v>
      </c>
      <c r="C405" s="149" t="str">
        <f t="shared" si="80"/>
        <v>40</v>
      </c>
      <c r="D405" s="149" t="str">
        <f t="shared" si="81"/>
        <v>75</v>
      </c>
      <c r="E405" s="147" t="str">
        <f t="shared" si="82"/>
        <v>001</v>
      </c>
      <c r="F405" s="129" t="str">
        <f t="shared" si="83"/>
        <v>6600.25</v>
      </c>
      <c r="G405" s="141" t="s">
        <v>681</v>
      </c>
      <c r="H405" s="193">
        <f>IFERROR(VLOOKUP(B405,[5]rptBudgetaryBudgetCrossOrganiza!$A$2:$M$1097,4,FALSE),"0")</f>
        <v>946130</v>
      </c>
      <c r="I405" s="193">
        <f>IFERROR(VLOOKUP(B405,[5]rptBudgetaryBudgetCrossOrganiza!$A$2:$M$1097,6,FALSE),"0")</f>
        <v>946130</v>
      </c>
      <c r="J405" s="193"/>
      <c r="K405" s="193"/>
      <c r="L405" s="193"/>
      <c r="M405" s="193">
        <f>IFERROR(VLOOKUP(B405,[5]rptBudgetaryBudgetCrossOrganiza!$A$2:$M$1097,9,FALSE),"0")</f>
        <v>946130</v>
      </c>
      <c r="N405" s="193">
        <v>946130</v>
      </c>
      <c r="O405" s="193"/>
      <c r="Q405" s="169">
        <v>906070</v>
      </c>
      <c r="R405" s="169">
        <v>906070</v>
      </c>
      <c r="S405" s="169"/>
      <c r="T405" s="169"/>
      <c r="U405" s="169"/>
      <c r="V405" s="169">
        <v>906070</v>
      </c>
      <c r="W405" s="194">
        <v>906070</v>
      </c>
      <c r="X405" s="194"/>
      <c r="Z405" s="171">
        <v>1308285</v>
      </c>
      <c r="AA405" s="171">
        <v>1308285</v>
      </c>
      <c r="AB405" s="171"/>
      <c r="AC405" s="171"/>
      <c r="AD405" s="171"/>
      <c r="AE405" s="171">
        <v>981213.75</v>
      </c>
      <c r="AF405" s="195">
        <v>981213.75</v>
      </c>
      <c r="AG405" s="195"/>
      <c r="AI405" s="173">
        <f>IFERROR(VLOOKUP(B405,[3]rptBudgetaryBudgetCrossOrganiza!$A$1:$K$607,4,FALSE),"0")</f>
        <v>1308285</v>
      </c>
      <c r="AJ405" s="173">
        <f>IFERROR(VLOOKUP(B405,[3]rptBudgetaryBudgetCrossOrganiza!$A$1:$K$607,6,FALSE),"0")</f>
        <v>1308285</v>
      </c>
      <c r="AK405" s="196">
        <f>AJ405</f>
        <v>1308285</v>
      </c>
      <c r="AL405" s="196">
        <f>IFERROR(VLOOKUP(B405,[4]rptBudgetaryBudgetCrossOrganiza!$A$10385:$O$11376,13,FALSE),"0")</f>
        <v>0</v>
      </c>
      <c r="AM405" s="196"/>
      <c r="AN405" s="196"/>
      <c r="AO405" s="196"/>
      <c r="AP405" s="196"/>
      <c r="AQ405" s="196"/>
      <c r="AS405" s="194"/>
      <c r="AT405" s="194"/>
      <c r="AU405" s="194"/>
      <c r="AV405" s="194"/>
      <c r="AW405" s="194"/>
      <c r="AX405" s="194"/>
      <c r="AY405" s="194"/>
      <c r="AZ405" s="194"/>
    </row>
    <row r="406" spans="1:52" x14ac:dyDescent="0.2">
      <c r="A406" s="141">
        <v>6</v>
      </c>
      <c r="B406" s="141" t="s">
        <v>682</v>
      </c>
      <c r="C406" s="149" t="str">
        <f t="shared" si="80"/>
        <v>40</v>
      </c>
      <c r="D406" s="149" t="str">
        <f t="shared" si="81"/>
        <v>75</v>
      </c>
      <c r="E406" s="147" t="str">
        <f t="shared" si="82"/>
        <v>001</v>
      </c>
      <c r="F406" s="129" t="str">
        <f t="shared" si="83"/>
        <v>6600.26</v>
      </c>
      <c r="G406" s="141" t="s">
        <v>683</v>
      </c>
      <c r="H406" s="193">
        <f>IFERROR(VLOOKUP(B406,[5]rptBudgetaryBudgetCrossOrganiza!$A$2:$M$1097,4,FALSE),"0")</f>
        <v>130640</v>
      </c>
      <c r="I406" s="193">
        <f>IFERROR(VLOOKUP(B406,[5]rptBudgetaryBudgetCrossOrganiza!$A$2:$M$1097,6,FALSE),"0")</f>
        <v>130640</v>
      </c>
      <c r="J406" s="193"/>
      <c r="K406" s="193"/>
      <c r="L406" s="193"/>
      <c r="M406" s="193">
        <f>IFERROR(VLOOKUP(B406,[5]rptBudgetaryBudgetCrossOrganiza!$A$2:$M$1097,9,FALSE),"0")</f>
        <v>130640</v>
      </c>
      <c r="N406" s="193">
        <v>130640</v>
      </c>
      <c r="O406" s="193"/>
      <c r="Q406" s="169">
        <v>140720</v>
      </c>
      <c r="R406" s="169">
        <v>140720</v>
      </c>
      <c r="S406" s="169"/>
      <c r="T406" s="169"/>
      <c r="U406" s="169"/>
      <c r="V406" s="169">
        <v>140720</v>
      </c>
      <c r="W406" s="194">
        <v>140720</v>
      </c>
      <c r="X406" s="194"/>
      <c r="Z406" s="171">
        <v>123820</v>
      </c>
      <c r="AA406" s="171">
        <v>123820</v>
      </c>
      <c r="AB406" s="171"/>
      <c r="AC406" s="171"/>
      <c r="AD406" s="171"/>
      <c r="AE406" s="171">
        <v>51591.65</v>
      </c>
      <c r="AF406" s="195">
        <v>51591.65</v>
      </c>
      <c r="AG406" s="195"/>
      <c r="AI406" s="173">
        <f>IFERROR(VLOOKUP(B406,[3]rptBudgetaryBudgetCrossOrganiza!$A$1:$K$607,4,FALSE),"0")</f>
        <v>123820</v>
      </c>
      <c r="AJ406" s="173">
        <f>IFERROR(VLOOKUP(B406,[3]rptBudgetaryBudgetCrossOrganiza!$A$1:$K$607,6,FALSE),"0")</f>
        <v>123820</v>
      </c>
      <c r="AK406" s="196">
        <f t="shared" ref="AK406:AK417" si="84">AJ406</f>
        <v>123820</v>
      </c>
      <c r="AL406" s="196">
        <f>IFERROR(VLOOKUP(B406,[4]rptBudgetaryBudgetCrossOrganiza!$A$10385:$O$11376,13,FALSE),"0")</f>
        <v>0</v>
      </c>
      <c r="AM406" s="196"/>
      <c r="AN406" s="196"/>
      <c r="AO406" s="196"/>
      <c r="AP406" s="196"/>
      <c r="AQ406" s="196"/>
      <c r="AS406" s="194"/>
      <c r="AT406" s="194"/>
      <c r="AU406" s="194"/>
      <c r="AV406" s="194"/>
      <c r="AW406" s="194"/>
      <c r="AX406" s="194"/>
      <c r="AY406" s="194"/>
      <c r="AZ406" s="194"/>
    </row>
    <row r="407" spans="1:52" x14ac:dyDescent="0.2">
      <c r="A407" s="141">
        <v>6</v>
      </c>
      <c r="B407" s="141" t="s">
        <v>684</v>
      </c>
      <c r="C407" s="149" t="str">
        <f t="shared" si="80"/>
        <v>40</v>
      </c>
      <c r="D407" s="149" t="str">
        <f t="shared" si="81"/>
        <v>75</v>
      </c>
      <c r="E407" s="147" t="str">
        <f t="shared" si="82"/>
        <v>001</v>
      </c>
      <c r="F407" s="129" t="str">
        <f t="shared" si="83"/>
        <v>6600.28</v>
      </c>
      <c r="G407" s="141" t="s">
        <v>685</v>
      </c>
      <c r="H407" s="193">
        <f>IFERROR(VLOOKUP(B407,[5]rptBudgetaryBudgetCrossOrganiza!$A$2:$M$1097,4,FALSE),"0")</f>
        <v>0</v>
      </c>
      <c r="I407" s="193">
        <f>IFERROR(VLOOKUP(B407,[5]rptBudgetaryBudgetCrossOrganiza!$A$2:$M$1097,6,FALSE),"0")</f>
        <v>0</v>
      </c>
      <c r="J407" s="193"/>
      <c r="K407" s="193"/>
      <c r="L407" s="193"/>
      <c r="M407" s="193">
        <f>IFERROR(VLOOKUP(B407,[5]rptBudgetaryBudgetCrossOrganiza!$A$2:$M$1097,9,FALSE),"0")</f>
        <v>0</v>
      </c>
      <c r="N407" s="193">
        <v>0</v>
      </c>
      <c r="O407" s="193"/>
      <c r="Q407" s="169">
        <v>0</v>
      </c>
      <c r="R407" s="169">
        <v>0</v>
      </c>
      <c r="S407" s="169"/>
      <c r="T407" s="169"/>
      <c r="U407" s="169"/>
      <c r="V407" s="169">
        <v>0</v>
      </c>
      <c r="W407" s="194">
        <v>0</v>
      </c>
      <c r="X407" s="194"/>
      <c r="Z407" s="171">
        <v>0</v>
      </c>
      <c r="AA407" s="171">
        <v>0</v>
      </c>
      <c r="AB407" s="171"/>
      <c r="AC407" s="171"/>
      <c r="AD407" s="171"/>
      <c r="AE407" s="171">
        <v>0</v>
      </c>
      <c r="AF407" s="195">
        <v>0</v>
      </c>
      <c r="AG407" s="195"/>
      <c r="AI407" s="173">
        <f>IFERROR(VLOOKUP(B407,[3]rptBudgetaryBudgetCrossOrganiza!$A$1:$K$607,4,FALSE),"0")</f>
        <v>0</v>
      </c>
      <c r="AJ407" s="173">
        <f>IFERROR(VLOOKUP(B407,[3]rptBudgetaryBudgetCrossOrganiza!$A$1:$K$607,6,FALSE),"0")</f>
        <v>0</v>
      </c>
      <c r="AK407" s="196">
        <f t="shared" si="84"/>
        <v>0</v>
      </c>
      <c r="AL407" s="196">
        <f>IFERROR(VLOOKUP(B407,[4]rptBudgetaryBudgetCrossOrganiza!$A$10385:$O$11376,13,FALSE),"0")</f>
        <v>0</v>
      </c>
      <c r="AM407" s="196"/>
      <c r="AN407" s="196"/>
      <c r="AO407" s="196"/>
      <c r="AP407" s="196"/>
      <c r="AQ407" s="196"/>
      <c r="AS407" s="194"/>
      <c r="AT407" s="194"/>
      <c r="AU407" s="194"/>
      <c r="AV407" s="194"/>
      <c r="AW407" s="194"/>
      <c r="AX407" s="194"/>
      <c r="AY407" s="194"/>
      <c r="AZ407" s="194"/>
    </row>
    <row r="408" spans="1:52" x14ac:dyDescent="0.2">
      <c r="A408" s="141">
        <v>6</v>
      </c>
      <c r="B408" s="141" t="s">
        <v>686</v>
      </c>
      <c r="C408" s="149" t="str">
        <f t="shared" si="80"/>
        <v>40</v>
      </c>
      <c r="D408" s="149" t="str">
        <f t="shared" si="81"/>
        <v>75</v>
      </c>
      <c r="E408" s="147" t="str">
        <f t="shared" si="82"/>
        <v>001</v>
      </c>
      <c r="F408" s="129" t="str">
        <f t="shared" si="83"/>
        <v>6600.32</v>
      </c>
      <c r="G408" s="141" t="s">
        <v>687</v>
      </c>
      <c r="H408" s="193">
        <f>IFERROR(VLOOKUP(B408,[5]rptBudgetaryBudgetCrossOrganiza!$A$2:$M$1097,4,FALSE),"0")</f>
        <v>0</v>
      </c>
      <c r="I408" s="193">
        <f>IFERROR(VLOOKUP(B408,[5]rptBudgetaryBudgetCrossOrganiza!$A$2:$M$1097,6,FALSE),"0")</f>
        <v>0</v>
      </c>
      <c r="J408" s="193"/>
      <c r="K408" s="193"/>
      <c r="L408" s="193"/>
      <c r="M408" s="193">
        <f>IFERROR(VLOOKUP(B408,[5]rptBudgetaryBudgetCrossOrganiza!$A$2:$M$1097,9,FALSE),"0")</f>
        <v>0</v>
      </c>
      <c r="N408" s="193">
        <v>0</v>
      </c>
      <c r="O408" s="193"/>
      <c r="Q408" s="169">
        <v>0</v>
      </c>
      <c r="R408" s="169">
        <v>0</v>
      </c>
      <c r="S408" s="169"/>
      <c r="T408" s="169"/>
      <c r="U408" s="169"/>
      <c r="V408" s="169">
        <v>0</v>
      </c>
      <c r="W408" s="194">
        <v>0</v>
      </c>
      <c r="X408" s="194"/>
      <c r="Z408" s="171">
        <v>175455</v>
      </c>
      <c r="AA408" s="171">
        <v>175455</v>
      </c>
      <c r="AB408" s="171"/>
      <c r="AC408" s="171"/>
      <c r="AD408" s="171"/>
      <c r="AE408" s="171">
        <v>73106.25</v>
      </c>
      <c r="AF408" s="195">
        <v>73106.25</v>
      </c>
      <c r="AG408" s="195"/>
      <c r="AI408" s="173">
        <f>IFERROR(VLOOKUP(B408,[3]rptBudgetaryBudgetCrossOrganiza!$A$1:$K$607,4,FALSE),"0")</f>
        <v>175455</v>
      </c>
      <c r="AJ408" s="173">
        <f>IFERROR(VLOOKUP(B408,[3]rptBudgetaryBudgetCrossOrganiza!$A$1:$K$607,6,FALSE),"0")</f>
        <v>175455</v>
      </c>
      <c r="AK408" s="196">
        <f t="shared" si="84"/>
        <v>175455</v>
      </c>
      <c r="AL408" s="196">
        <f>IFERROR(VLOOKUP(B408,[4]rptBudgetaryBudgetCrossOrganiza!$A$10385:$O$11376,13,FALSE),"0")</f>
        <v>0</v>
      </c>
      <c r="AM408" s="196"/>
      <c r="AN408" s="196"/>
      <c r="AO408" s="196"/>
      <c r="AP408" s="196"/>
      <c r="AQ408" s="196"/>
      <c r="AS408" s="194"/>
      <c r="AT408" s="194"/>
      <c r="AU408" s="194"/>
      <c r="AV408" s="194"/>
      <c r="AW408" s="194"/>
      <c r="AX408" s="194"/>
      <c r="AY408" s="194"/>
      <c r="AZ408" s="194"/>
    </row>
    <row r="409" spans="1:52" x14ac:dyDescent="0.2">
      <c r="A409" s="141">
        <v>6</v>
      </c>
      <c r="B409" s="141" t="s">
        <v>688</v>
      </c>
      <c r="C409" s="149" t="str">
        <f t="shared" si="80"/>
        <v>40</v>
      </c>
      <c r="D409" s="149" t="str">
        <f t="shared" si="81"/>
        <v>75</v>
      </c>
      <c r="E409" s="147" t="str">
        <f t="shared" si="82"/>
        <v>001</v>
      </c>
      <c r="F409" s="129" t="str">
        <f t="shared" si="83"/>
        <v>6600.36</v>
      </c>
      <c r="G409" s="141" t="s">
        <v>689</v>
      </c>
      <c r="H409" s="193">
        <f>IFERROR(VLOOKUP(B409,[5]rptBudgetaryBudgetCrossOrganiza!$A$2:$M$1097,4,FALSE),"0")</f>
        <v>101010</v>
      </c>
      <c r="I409" s="193">
        <f>IFERROR(VLOOKUP(B409,[5]rptBudgetaryBudgetCrossOrganiza!$A$2:$M$1097,6,FALSE),"0")</f>
        <v>101010</v>
      </c>
      <c r="J409" s="193"/>
      <c r="K409" s="193"/>
      <c r="L409" s="193"/>
      <c r="M409" s="193">
        <f>IFERROR(VLOOKUP(B409,[5]rptBudgetaryBudgetCrossOrganiza!$A$2:$M$1097,9,FALSE),"0")</f>
        <v>101010</v>
      </c>
      <c r="N409" s="193">
        <v>101010</v>
      </c>
      <c r="O409" s="193"/>
      <c r="Q409" s="169">
        <v>119500</v>
      </c>
      <c r="R409" s="169">
        <v>119500</v>
      </c>
      <c r="S409" s="169"/>
      <c r="T409" s="169"/>
      <c r="U409" s="169"/>
      <c r="V409" s="169">
        <v>119500</v>
      </c>
      <c r="W409" s="194">
        <v>119500</v>
      </c>
      <c r="X409" s="194"/>
      <c r="Z409" s="171">
        <v>112330</v>
      </c>
      <c r="AA409" s="171">
        <v>112330</v>
      </c>
      <c r="AB409" s="171"/>
      <c r="AC409" s="171"/>
      <c r="AD409" s="171"/>
      <c r="AE409" s="171">
        <v>46804.15</v>
      </c>
      <c r="AF409" s="195">
        <v>46804.15</v>
      </c>
      <c r="AG409" s="195"/>
      <c r="AI409" s="173">
        <f>IFERROR(VLOOKUP(B409,[3]rptBudgetaryBudgetCrossOrganiza!$A$1:$K$607,4,FALSE),"0")</f>
        <v>112330</v>
      </c>
      <c r="AJ409" s="173">
        <f>IFERROR(VLOOKUP(B409,[3]rptBudgetaryBudgetCrossOrganiza!$A$1:$K$607,6,FALSE),"0")</f>
        <v>112330</v>
      </c>
      <c r="AK409" s="196">
        <f t="shared" si="84"/>
        <v>112330</v>
      </c>
      <c r="AL409" s="196">
        <f>IFERROR(VLOOKUP(B409,[4]rptBudgetaryBudgetCrossOrganiza!$A$10385:$O$11376,13,FALSE),"0")</f>
        <v>0</v>
      </c>
      <c r="AM409" s="196"/>
      <c r="AN409" s="196"/>
      <c r="AO409" s="196"/>
      <c r="AP409" s="196"/>
      <c r="AQ409" s="196"/>
      <c r="AS409" s="194"/>
      <c r="AT409" s="194"/>
      <c r="AU409" s="194"/>
      <c r="AV409" s="194"/>
      <c r="AW409" s="194"/>
      <c r="AX409" s="194"/>
      <c r="AY409" s="194"/>
      <c r="AZ409" s="194"/>
    </row>
    <row r="410" spans="1:52" x14ac:dyDescent="0.2">
      <c r="A410" s="141">
        <v>6</v>
      </c>
      <c r="B410" s="141" t="s">
        <v>690</v>
      </c>
      <c r="C410" s="149" t="str">
        <f t="shared" si="80"/>
        <v>40</v>
      </c>
      <c r="D410" s="149" t="str">
        <f t="shared" si="81"/>
        <v>75</v>
      </c>
      <c r="E410" s="147" t="str">
        <f t="shared" si="82"/>
        <v>001</v>
      </c>
      <c r="F410" s="129" t="str">
        <f t="shared" si="83"/>
        <v>6600.41</v>
      </c>
      <c r="G410" s="141" t="s">
        <v>691</v>
      </c>
      <c r="H410" s="193">
        <f>IFERROR(VLOOKUP(B410,[5]rptBudgetaryBudgetCrossOrganiza!$A$2:$M$1097,4,FALSE),"0")</f>
        <v>0</v>
      </c>
      <c r="I410" s="193">
        <f>IFERROR(VLOOKUP(B410,[5]rptBudgetaryBudgetCrossOrganiza!$A$2:$M$1097,6,FALSE),"0")</f>
        <v>0</v>
      </c>
      <c r="J410" s="193"/>
      <c r="K410" s="193"/>
      <c r="L410" s="193"/>
      <c r="M410" s="193">
        <f>IFERROR(VLOOKUP(B410,[5]rptBudgetaryBudgetCrossOrganiza!$A$2:$M$1097,9,FALSE),"0")</f>
        <v>0</v>
      </c>
      <c r="N410" s="193">
        <v>0</v>
      </c>
      <c r="O410" s="193"/>
      <c r="Q410" s="169">
        <v>0</v>
      </c>
      <c r="R410" s="169">
        <v>0</v>
      </c>
      <c r="S410" s="169"/>
      <c r="T410" s="169"/>
      <c r="U410" s="169"/>
      <c r="V410" s="169">
        <v>0</v>
      </c>
      <c r="W410" s="194">
        <v>0</v>
      </c>
      <c r="X410" s="194"/>
      <c r="Z410" s="171">
        <v>25000</v>
      </c>
      <c r="AA410" s="171">
        <v>25000</v>
      </c>
      <c r="AB410" s="171"/>
      <c r="AC410" s="171"/>
      <c r="AD410" s="171"/>
      <c r="AE410" s="171">
        <v>0</v>
      </c>
      <c r="AF410" s="195">
        <v>0</v>
      </c>
      <c r="AG410" s="195"/>
      <c r="AI410" s="173">
        <f>IFERROR(VLOOKUP(B410,[3]rptBudgetaryBudgetCrossOrganiza!$A$1:$K$607,4,FALSE),"0")</f>
        <v>25000</v>
      </c>
      <c r="AJ410" s="173">
        <f>IFERROR(VLOOKUP(B410,[3]rptBudgetaryBudgetCrossOrganiza!$A$1:$K$607,6,FALSE),"0")</f>
        <v>25000</v>
      </c>
      <c r="AK410" s="196">
        <v>25000</v>
      </c>
      <c r="AL410" s="196">
        <f>IFERROR(VLOOKUP(B410,[4]rptBudgetaryBudgetCrossOrganiza!$A$10385:$O$11376,13,FALSE),"0")</f>
        <v>0</v>
      </c>
      <c r="AM410" s="196"/>
      <c r="AN410" s="196"/>
      <c r="AO410" s="196"/>
      <c r="AP410" s="196"/>
      <c r="AQ410" s="196"/>
      <c r="AS410" s="194"/>
      <c r="AT410" s="194"/>
      <c r="AU410" s="194"/>
      <c r="AV410" s="194"/>
      <c r="AW410" s="194"/>
      <c r="AX410" s="194"/>
      <c r="AY410" s="194"/>
      <c r="AZ410" s="194"/>
    </row>
    <row r="411" spans="1:52" x14ac:dyDescent="0.2">
      <c r="A411" s="141">
        <v>99</v>
      </c>
      <c r="B411" s="141" t="s">
        <v>692</v>
      </c>
      <c r="C411" s="149" t="str">
        <f t="shared" si="80"/>
        <v>40</v>
      </c>
      <c r="D411" s="149" t="str">
        <f t="shared" si="81"/>
        <v>75</v>
      </c>
      <c r="E411" s="147" t="str">
        <f t="shared" si="82"/>
        <v>001</v>
      </c>
      <c r="F411" s="129" t="str">
        <f t="shared" si="83"/>
        <v>6700.99</v>
      </c>
      <c r="G411" s="141" t="s">
        <v>693</v>
      </c>
      <c r="H411" s="193" t="str">
        <f>IFERROR(VLOOKUP(B411,[5]rptBudgetaryBudgetCrossOrganiza!$A$2:$M$1097,4,FALSE),"0")</f>
        <v>0</v>
      </c>
      <c r="I411" s="193" t="str">
        <f>IFERROR(VLOOKUP(B411,[5]rptBudgetaryBudgetCrossOrganiza!$A$2:$M$1097,6,FALSE),"0")</f>
        <v>0</v>
      </c>
      <c r="J411" s="193"/>
      <c r="K411" s="193"/>
      <c r="L411" s="193"/>
      <c r="M411" s="193" t="str">
        <f>IFERROR(VLOOKUP(B411,[5]rptBudgetaryBudgetCrossOrganiza!$A$2:$M$1097,9,FALSE),"0")</f>
        <v>0</v>
      </c>
      <c r="N411" s="193" t="s">
        <v>1033</v>
      </c>
      <c r="O411" s="193"/>
      <c r="Q411" s="169" t="s">
        <v>1033</v>
      </c>
      <c r="R411" s="169" t="s">
        <v>1033</v>
      </c>
      <c r="S411" s="169"/>
      <c r="T411" s="169"/>
      <c r="U411" s="169"/>
      <c r="V411" s="169" t="s">
        <v>1033</v>
      </c>
      <c r="W411" s="194" t="s">
        <v>1033</v>
      </c>
      <c r="X411" s="194"/>
      <c r="Z411" s="171">
        <v>0</v>
      </c>
      <c r="AA411" s="171">
        <v>0</v>
      </c>
      <c r="AB411" s="171"/>
      <c r="AC411" s="171"/>
      <c r="AD411" s="171"/>
      <c r="AE411" s="171">
        <v>0</v>
      </c>
      <c r="AF411" s="195">
        <v>0</v>
      </c>
      <c r="AG411" s="195"/>
      <c r="AI411" s="173">
        <f>IFERROR(VLOOKUP(B411,[3]rptBudgetaryBudgetCrossOrganiza!$A$1:$K$607,4,FALSE),"0")</f>
        <v>0</v>
      </c>
      <c r="AJ411" s="173">
        <f>IFERROR(VLOOKUP(B411,[3]rptBudgetaryBudgetCrossOrganiza!$A$1:$K$607,6,FALSE),"0")</f>
        <v>0</v>
      </c>
      <c r="AK411" s="196">
        <f t="shared" si="84"/>
        <v>0</v>
      </c>
      <c r="AL411" s="196">
        <f>IFERROR(VLOOKUP(B411,[4]rptBudgetaryBudgetCrossOrganiza!$A$10385:$O$11376,13,FALSE),"0")</f>
        <v>0</v>
      </c>
      <c r="AM411" s="196"/>
      <c r="AN411" s="196"/>
      <c r="AO411" s="196"/>
      <c r="AP411" s="196"/>
      <c r="AQ411" s="196"/>
      <c r="AS411" s="194"/>
      <c r="AT411" s="194"/>
      <c r="AU411" s="194"/>
      <c r="AV411" s="194"/>
      <c r="AW411" s="194"/>
      <c r="AX411" s="194"/>
      <c r="AY411" s="194"/>
      <c r="AZ411" s="194"/>
    </row>
    <row r="412" spans="1:52" x14ac:dyDescent="0.2">
      <c r="A412" s="141">
        <v>7</v>
      </c>
      <c r="B412" s="141" t="s">
        <v>694</v>
      </c>
      <c r="C412" s="149" t="str">
        <f t="shared" si="80"/>
        <v>40</v>
      </c>
      <c r="D412" s="149" t="str">
        <f t="shared" si="81"/>
        <v>75</v>
      </c>
      <c r="E412" s="147" t="str">
        <f t="shared" si="82"/>
        <v>001</v>
      </c>
      <c r="F412" s="129" t="str">
        <f t="shared" si="83"/>
        <v>7000.03</v>
      </c>
      <c r="G412" s="141" t="s">
        <v>180</v>
      </c>
      <c r="H412" s="193">
        <f>IFERROR(VLOOKUP(B412,[5]rptBudgetaryBudgetCrossOrganiza!$A$2:$M$1097,4,FALSE),"0")</f>
        <v>0</v>
      </c>
      <c r="I412" s="193">
        <f>IFERROR(VLOOKUP(B412,[5]rptBudgetaryBudgetCrossOrganiza!$A$2:$M$1097,6,FALSE),"0")</f>
        <v>0</v>
      </c>
      <c r="J412" s="193"/>
      <c r="K412" s="193"/>
      <c r="L412" s="193"/>
      <c r="M412" s="193">
        <f>IFERROR(VLOOKUP(B412,[5]rptBudgetaryBudgetCrossOrganiza!$A$2:$M$1097,9,FALSE),"0")</f>
        <v>0</v>
      </c>
      <c r="N412" s="193">
        <v>0</v>
      </c>
      <c r="O412" s="193"/>
      <c r="Q412" s="169">
        <v>0</v>
      </c>
      <c r="R412" s="169">
        <v>0</v>
      </c>
      <c r="S412" s="169"/>
      <c r="T412" s="169"/>
      <c r="U412" s="169"/>
      <c r="V412" s="169">
        <v>0</v>
      </c>
      <c r="W412" s="194">
        <v>0</v>
      </c>
      <c r="X412" s="194"/>
      <c r="Z412" s="171">
        <v>0</v>
      </c>
      <c r="AA412" s="171">
        <v>0</v>
      </c>
      <c r="AB412" s="171"/>
      <c r="AC412" s="171"/>
      <c r="AD412" s="171"/>
      <c r="AE412" s="171">
        <v>0</v>
      </c>
      <c r="AF412" s="195">
        <v>0</v>
      </c>
      <c r="AG412" s="195"/>
      <c r="AI412" s="173">
        <f>IFERROR(VLOOKUP(B412,[3]rptBudgetaryBudgetCrossOrganiza!$A$1:$K$607,4,FALSE),"0")</f>
        <v>0</v>
      </c>
      <c r="AJ412" s="173">
        <f>IFERROR(VLOOKUP(B412,[3]rptBudgetaryBudgetCrossOrganiza!$A$1:$K$607,6,FALSE),"0")</f>
        <v>0</v>
      </c>
      <c r="AK412" s="196">
        <f t="shared" si="84"/>
        <v>0</v>
      </c>
      <c r="AL412" s="196">
        <f>IFERROR(VLOOKUP(B412,[4]rptBudgetaryBudgetCrossOrganiza!$A$10385:$O$11376,13,FALSE),"0")</f>
        <v>0</v>
      </c>
      <c r="AM412" s="196"/>
      <c r="AN412" s="196"/>
      <c r="AO412" s="196"/>
      <c r="AP412" s="196"/>
      <c r="AQ412" s="196"/>
      <c r="AS412" s="194"/>
      <c r="AT412" s="194"/>
      <c r="AU412" s="194"/>
      <c r="AV412" s="194"/>
      <c r="AW412" s="194"/>
      <c r="AX412" s="194"/>
      <c r="AY412" s="194"/>
      <c r="AZ412" s="194"/>
    </row>
    <row r="413" spans="1:52" x14ac:dyDescent="0.2">
      <c r="A413" s="141">
        <v>7</v>
      </c>
      <c r="B413" s="141" t="s">
        <v>695</v>
      </c>
      <c r="C413" s="149" t="str">
        <f t="shared" si="80"/>
        <v>40</v>
      </c>
      <c r="D413" s="149" t="str">
        <f t="shared" si="81"/>
        <v>75</v>
      </c>
      <c r="E413" s="147" t="str">
        <f t="shared" si="82"/>
        <v>001</v>
      </c>
      <c r="F413" s="129" t="str">
        <f t="shared" si="83"/>
        <v>7000.99</v>
      </c>
      <c r="G413" s="141" t="s">
        <v>198</v>
      </c>
      <c r="H413" s="193">
        <f>IFERROR(VLOOKUP(B413,[5]rptBudgetaryBudgetCrossOrganiza!$A$2:$M$1097,4,FALSE),"0")</f>
        <v>960</v>
      </c>
      <c r="I413" s="193">
        <f>IFERROR(VLOOKUP(B413,[5]rptBudgetaryBudgetCrossOrganiza!$A$2:$M$1097,6,FALSE),"0")</f>
        <v>0</v>
      </c>
      <c r="J413" s="193"/>
      <c r="K413" s="193"/>
      <c r="L413" s="193"/>
      <c r="M413" s="193">
        <f>IFERROR(VLOOKUP(B413,[5]rptBudgetaryBudgetCrossOrganiza!$A$2:$M$1097,9,FALSE),"0")</f>
        <v>0</v>
      </c>
      <c r="N413" s="193">
        <v>0</v>
      </c>
      <c r="O413" s="193"/>
      <c r="Q413" s="169">
        <v>0</v>
      </c>
      <c r="R413" s="169">
        <v>0</v>
      </c>
      <c r="S413" s="169"/>
      <c r="T413" s="169"/>
      <c r="U413" s="169"/>
      <c r="V413" s="169">
        <v>0</v>
      </c>
      <c r="W413" s="194">
        <v>0</v>
      </c>
      <c r="X413" s="194"/>
      <c r="Z413" s="171">
        <v>0</v>
      </c>
      <c r="AA413" s="171">
        <v>0</v>
      </c>
      <c r="AB413" s="171"/>
      <c r="AC413" s="171"/>
      <c r="AD413" s="171"/>
      <c r="AE413" s="171">
        <v>0</v>
      </c>
      <c r="AF413" s="195">
        <v>0</v>
      </c>
      <c r="AG413" s="195"/>
      <c r="AI413" s="173">
        <f>IFERROR(VLOOKUP(B413,[3]rptBudgetaryBudgetCrossOrganiza!$A$1:$K$607,4,FALSE),"0")</f>
        <v>0</v>
      </c>
      <c r="AJ413" s="173">
        <f>IFERROR(VLOOKUP(B413,[3]rptBudgetaryBudgetCrossOrganiza!$A$1:$K$607,6,FALSE),"0")</f>
        <v>0</v>
      </c>
      <c r="AK413" s="196">
        <f t="shared" si="84"/>
        <v>0</v>
      </c>
      <c r="AL413" s="196">
        <f>IFERROR(VLOOKUP(B413,[4]rptBudgetaryBudgetCrossOrganiza!$A$10385:$O$11376,13,FALSE),"0")</f>
        <v>0</v>
      </c>
      <c r="AM413" s="196"/>
      <c r="AN413" s="196"/>
      <c r="AO413" s="196"/>
      <c r="AP413" s="196"/>
      <c r="AQ413" s="196"/>
      <c r="AS413" s="194"/>
      <c r="AT413" s="194"/>
      <c r="AU413" s="194"/>
      <c r="AV413" s="194"/>
      <c r="AW413" s="194"/>
      <c r="AX413" s="194"/>
      <c r="AY413" s="194"/>
      <c r="AZ413" s="194"/>
    </row>
    <row r="414" spans="1:52" x14ac:dyDescent="0.2">
      <c r="A414" s="141">
        <v>99</v>
      </c>
      <c r="B414" s="141" t="s">
        <v>696</v>
      </c>
      <c r="C414" s="149" t="str">
        <f t="shared" si="80"/>
        <v>40</v>
      </c>
      <c r="D414" s="149" t="str">
        <f t="shared" si="81"/>
        <v>75</v>
      </c>
      <c r="E414" s="147" t="str">
        <f t="shared" si="82"/>
        <v>001</v>
      </c>
      <c r="F414" s="129" t="str">
        <f t="shared" si="83"/>
        <v>9887.01</v>
      </c>
      <c r="G414" s="141" t="s">
        <v>697</v>
      </c>
      <c r="H414" s="193">
        <f>IFERROR(VLOOKUP(B414,[5]rptBudgetaryBudgetCrossOrganiza!$A$2:$M$1097,4,FALSE),"0")</f>
        <v>0</v>
      </c>
      <c r="I414" s="193">
        <f>IFERROR(VLOOKUP(B414,[5]rptBudgetaryBudgetCrossOrganiza!$A$2:$M$1097,6,FALSE),"0")</f>
        <v>0</v>
      </c>
      <c r="J414" s="193"/>
      <c r="K414" s="193"/>
      <c r="L414" s="193"/>
      <c r="M414" s="193">
        <f>IFERROR(VLOOKUP(B414,[5]rptBudgetaryBudgetCrossOrganiza!$A$2:$M$1097,9,FALSE),"0")</f>
        <v>18663.36</v>
      </c>
      <c r="N414" s="193">
        <v>18663.36</v>
      </c>
      <c r="O414" s="193"/>
      <c r="Q414" s="169">
        <v>0</v>
      </c>
      <c r="R414" s="169">
        <v>0</v>
      </c>
      <c r="S414" s="169"/>
      <c r="T414" s="169"/>
      <c r="U414" s="169"/>
      <c r="V414" s="169">
        <v>16877.38</v>
      </c>
      <c r="W414" s="194">
        <v>16877.38</v>
      </c>
      <c r="X414" s="194"/>
      <c r="Z414" s="171">
        <v>0</v>
      </c>
      <c r="AA414" s="171">
        <v>0</v>
      </c>
      <c r="AB414" s="171"/>
      <c r="AC414" s="171"/>
      <c r="AD414" s="171"/>
      <c r="AE414" s="171">
        <v>0</v>
      </c>
      <c r="AF414" s="195">
        <v>0</v>
      </c>
      <c r="AG414" s="195"/>
      <c r="AI414" s="173">
        <f>IFERROR(VLOOKUP(B414,[3]rptBudgetaryBudgetCrossOrganiza!$A$1:$K$607,4,FALSE),"0")</f>
        <v>0</v>
      </c>
      <c r="AJ414" s="173">
        <f>IFERROR(VLOOKUP(B414,[3]rptBudgetaryBudgetCrossOrganiza!$A$1:$K$607,6,FALSE),"0")</f>
        <v>0</v>
      </c>
      <c r="AK414" s="196">
        <f t="shared" si="84"/>
        <v>0</v>
      </c>
      <c r="AL414" s="196">
        <f>IFERROR(VLOOKUP(B414,[4]rptBudgetaryBudgetCrossOrganiza!$A$10385:$O$11376,13,FALSE),"0")</f>
        <v>0</v>
      </c>
      <c r="AM414" s="196"/>
      <c r="AN414" s="196"/>
      <c r="AO414" s="196"/>
      <c r="AP414" s="196"/>
      <c r="AQ414" s="196"/>
      <c r="AS414" s="194"/>
      <c r="AT414" s="194"/>
      <c r="AU414" s="194"/>
      <c r="AV414" s="194"/>
      <c r="AW414" s="194"/>
      <c r="AX414" s="194"/>
      <c r="AY414" s="194"/>
      <c r="AZ414" s="194"/>
    </row>
    <row r="415" spans="1:52" x14ac:dyDescent="0.2">
      <c r="A415" s="141">
        <v>99</v>
      </c>
      <c r="B415" s="141" t="s">
        <v>698</v>
      </c>
      <c r="C415" s="149" t="str">
        <f t="shared" si="80"/>
        <v>40</v>
      </c>
      <c r="D415" s="149" t="str">
        <f t="shared" si="81"/>
        <v>75</v>
      </c>
      <c r="E415" s="147" t="str">
        <f t="shared" si="82"/>
        <v>001</v>
      </c>
      <c r="F415" s="129" t="str">
        <f t="shared" si="83"/>
        <v>9887.02</v>
      </c>
      <c r="G415" s="141" t="s">
        <v>699</v>
      </c>
      <c r="H415" s="193">
        <f>IFERROR(VLOOKUP(B415,[5]rptBudgetaryBudgetCrossOrganiza!$A$2:$M$1097,4,FALSE),"0")</f>
        <v>0</v>
      </c>
      <c r="I415" s="193">
        <f>IFERROR(VLOOKUP(B415,[5]rptBudgetaryBudgetCrossOrganiza!$A$2:$M$1097,6,FALSE),"0")</f>
        <v>0</v>
      </c>
      <c r="J415" s="193"/>
      <c r="K415" s="193"/>
      <c r="L415" s="193"/>
      <c r="M415" s="193">
        <f>IFERROR(VLOOKUP(B415,[5]rptBudgetaryBudgetCrossOrganiza!$A$2:$M$1097,9,FALSE),"0")</f>
        <v>0</v>
      </c>
      <c r="N415" s="193">
        <v>0</v>
      </c>
      <c r="O415" s="193"/>
      <c r="Q415" s="169">
        <v>0</v>
      </c>
      <c r="R415" s="169">
        <v>0</v>
      </c>
      <c r="S415" s="169"/>
      <c r="T415" s="169"/>
      <c r="U415" s="169"/>
      <c r="V415" s="169">
        <v>392.88</v>
      </c>
      <c r="W415" s="194">
        <v>392.88</v>
      </c>
      <c r="X415" s="194"/>
      <c r="Z415" s="171">
        <v>0</v>
      </c>
      <c r="AA415" s="171">
        <v>0</v>
      </c>
      <c r="AB415" s="171"/>
      <c r="AC415" s="171"/>
      <c r="AD415" s="171"/>
      <c r="AE415" s="171">
        <v>0</v>
      </c>
      <c r="AF415" s="195">
        <v>0</v>
      </c>
      <c r="AG415" s="195"/>
      <c r="AI415" s="173">
        <f>IFERROR(VLOOKUP(B415,[3]rptBudgetaryBudgetCrossOrganiza!$A$1:$K$607,4,FALSE),"0")</f>
        <v>0</v>
      </c>
      <c r="AJ415" s="173">
        <f>IFERROR(VLOOKUP(B415,[3]rptBudgetaryBudgetCrossOrganiza!$A$1:$K$607,6,FALSE),"0")</f>
        <v>0</v>
      </c>
      <c r="AK415" s="196">
        <f t="shared" si="84"/>
        <v>0</v>
      </c>
      <c r="AL415" s="196">
        <f>IFERROR(VLOOKUP(B415,[4]rptBudgetaryBudgetCrossOrganiza!$A$10385:$O$11376,13,FALSE),"0")</f>
        <v>0</v>
      </c>
      <c r="AM415" s="196"/>
      <c r="AN415" s="196"/>
      <c r="AO415" s="196"/>
      <c r="AP415" s="196"/>
      <c r="AQ415" s="196"/>
      <c r="AS415" s="194"/>
      <c r="AT415" s="194"/>
      <c r="AU415" s="194"/>
      <c r="AV415" s="194"/>
      <c r="AW415" s="194"/>
      <c r="AX415" s="194"/>
      <c r="AY415" s="194"/>
      <c r="AZ415" s="194"/>
    </row>
    <row r="416" spans="1:52" x14ac:dyDescent="0.2">
      <c r="A416" s="197">
        <v>4</v>
      </c>
      <c r="B416" s="141" t="s">
        <v>700</v>
      </c>
      <c r="C416" s="149" t="str">
        <f t="shared" si="80"/>
        <v>40</v>
      </c>
      <c r="D416" s="149" t="str">
        <f t="shared" si="81"/>
        <v>75</v>
      </c>
      <c r="E416" s="147" t="str">
        <f t="shared" si="82"/>
        <v>560</v>
      </c>
      <c r="F416" s="129" t="str">
        <f t="shared" si="83"/>
        <v>5000.99</v>
      </c>
      <c r="G416" s="141" t="s">
        <v>238</v>
      </c>
      <c r="H416" s="193">
        <f>IFERROR(VLOOKUP(B416,[5]rptBudgetaryBudgetCrossOrganiza!$A$2:$M$1097,4,FALSE),"0")</f>
        <v>0</v>
      </c>
      <c r="I416" s="193">
        <f>IFERROR(VLOOKUP(B416,[5]rptBudgetaryBudgetCrossOrganiza!$A$2:$M$1097,6,FALSE),"0")</f>
        <v>0</v>
      </c>
      <c r="J416" s="193"/>
      <c r="K416" s="193"/>
      <c r="L416" s="193"/>
      <c r="M416" s="193">
        <f>IFERROR(VLOOKUP(B416,[5]rptBudgetaryBudgetCrossOrganiza!$A$2:$M$1097,9,FALSE),"0")</f>
        <v>0</v>
      </c>
      <c r="N416" s="193">
        <v>0</v>
      </c>
      <c r="O416" s="193">
        <f>N416-I416</f>
        <v>0</v>
      </c>
      <c r="Q416" s="169">
        <v>0</v>
      </c>
      <c r="R416" s="169">
        <v>0</v>
      </c>
      <c r="S416" s="169"/>
      <c r="T416" s="169"/>
      <c r="U416" s="169"/>
      <c r="V416" s="169">
        <v>0</v>
      </c>
      <c r="W416" s="194">
        <v>0</v>
      </c>
      <c r="X416" s="194">
        <f>W416-R416</f>
        <v>0</v>
      </c>
      <c r="Z416" s="171">
        <v>0</v>
      </c>
      <c r="AA416" s="171">
        <v>0</v>
      </c>
      <c r="AB416" s="171"/>
      <c r="AC416" s="171"/>
      <c r="AD416" s="171"/>
      <c r="AE416" s="171">
        <v>0</v>
      </c>
      <c r="AF416" s="195">
        <v>0</v>
      </c>
      <c r="AG416" s="195">
        <f>AF416-AA416</f>
        <v>0</v>
      </c>
      <c r="AI416" s="173">
        <f>IFERROR(VLOOKUP(B416,[3]rptBudgetaryBudgetCrossOrganiza!$A$1:$K$607,4,FALSE),"0")</f>
        <v>0</v>
      </c>
      <c r="AJ416" s="173">
        <f>IFERROR(VLOOKUP(B416,[3]rptBudgetaryBudgetCrossOrganiza!$A$1:$K$607,6,FALSE),"0")</f>
        <v>0</v>
      </c>
      <c r="AK416" s="196">
        <f t="shared" si="84"/>
        <v>0</v>
      </c>
      <c r="AL416" s="196">
        <f>IFERROR(VLOOKUP(B416,[4]rptBudgetaryBudgetCrossOrganiza!$A$10385:$O$11376,13,FALSE),"0")</f>
        <v>0</v>
      </c>
      <c r="AM416" s="196"/>
      <c r="AN416" s="196"/>
      <c r="AO416" s="196"/>
      <c r="AP416" s="196"/>
      <c r="AQ416" s="196">
        <f>AP416-AJ416</f>
        <v>0</v>
      </c>
      <c r="AS416" s="194"/>
      <c r="AT416" s="194"/>
      <c r="AU416" s="194"/>
      <c r="AV416" s="194"/>
      <c r="AW416" s="194"/>
      <c r="AX416" s="194"/>
      <c r="AY416" s="194"/>
      <c r="AZ416" s="194">
        <f>AY416-AT416</f>
        <v>0</v>
      </c>
    </row>
    <row r="417" spans="1:52" x14ac:dyDescent="0.2">
      <c r="A417" s="197">
        <v>4</v>
      </c>
      <c r="B417" s="141" t="s">
        <v>701</v>
      </c>
      <c r="C417" s="149" t="str">
        <f t="shared" si="80"/>
        <v>40</v>
      </c>
      <c r="D417" s="149" t="str">
        <f t="shared" si="81"/>
        <v>75</v>
      </c>
      <c r="E417" s="147" t="str">
        <f t="shared" si="82"/>
        <v>560</v>
      </c>
      <c r="F417" s="129" t="str">
        <f t="shared" si="83"/>
        <v>5100.00</v>
      </c>
      <c r="G417" s="141" t="s">
        <v>240</v>
      </c>
      <c r="H417" s="193">
        <f>IFERROR(VLOOKUP(B417,[5]rptBudgetaryBudgetCrossOrganiza!$A$2:$M$1097,4,FALSE),"0")</f>
        <v>0</v>
      </c>
      <c r="I417" s="193">
        <f>IFERROR(VLOOKUP(B417,[5]rptBudgetaryBudgetCrossOrganiza!$A$2:$M$1097,6,FALSE),"0")</f>
        <v>0</v>
      </c>
      <c r="J417" s="193"/>
      <c r="K417" s="193"/>
      <c r="L417" s="193"/>
      <c r="M417" s="193">
        <f>IFERROR(VLOOKUP(B417,[5]rptBudgetaryBudgetCrossOrganiza!$A$2:$M$1097,9,FALSE),"0")</f>
        <v>0</v>
      </c>
      <c r="N417" s="193">
        <v>0</v>
      </c>
      <c r="O417" s="193">
        <f>N417-I417</f>
        <v>0</v>
      </c>
      <c r="Q417" s="169">
        <v>0</v>
      </c>
      <c r="R417" s="169">
        <v>0</v>
      </c>
      <c r="S417" s="169"/>
      <c r="T417" s="169"/>
      <c r="U417" s="169"/>
      <c r="V417" s="169">
        <v>0</v>
      </c>
      <c r="W417" s="194">
        <v>0</v>
      </c>
      <c r="X417" s="194">
        <f>W417-R417</f>
        <v>0</v>
      </c>
      <c r="Z417" s="171">
        <v>0</v>
      </c>
      <c r="AA417" s="171">
        <v>0</v>
      </c>
      <c r="AB417" s="171"/>
      <c r="AC417" s="171"/>
      <c r="AD417" s="171"/>
      <c r="AE417" s="171">
        <v>0</v>
      </c>
      <c r="AF417" s="195">
        <v>0</v>
      </c>
      <c r="AG417" s="195">
        <f>AF417-AA417</f>
        <v>0</v>
      </c>
      <c r="AI417" s="173">
        <f>IFERROR(VLOOKUP(B417,[3]rptBudgetaryBudgetCrossOrganiza!$A$1:$K$607,4,FALSE),"0")</f>
        <v>0</v>
      </c>
      <c r="AJ417" s="173">
        <f>IFERROR(VLOOKUP(B417,[3]rptBudgetaryBudgetCrossOrganiza!$A$1:$K$607,6,FALSE),"0")</f>
        <v>0</v>
      </c>
      <c r="AK417" s="196">
        <f t="shared" si="84"/>
        <v>0</v>
      </c>
      <c r="AL417" s="196">
        <f>IFERROR(VLOOKUP(B417,[4]rptBudgetaryBudgetCrossOrganiza!$A$10385:$O$11376,13,FALSE),"0")</f>
        <v>0</v>
      </c>
      <c r="AM417" s="196"/>
      <c r="AN417" s="196"/>
      <c r="AO417" s="196"/>
      <c r="AP417" s="196"/>
      <c r="AQ417" s="196">
        <f>AP417-AJ417</f>
        <v>0</v>
      </c>
      <c r="AS417" s="194"/>
      <c r="AT417" s="194"/>
      <c r="AU417" s="194"/>
      <c r="AV417" s="194"/>
      <c r="AW417" s="194"/>
      <c r="AX417" s="194"/>
      <c r="AY417" s="194"/>
      <c r="AZ417" s="194">
        <f>AY417-AT417</f>
        <v>0</v>
      </c>
    </row>
    <row r="418" spans="1:52" x14ac:dyDescent="0.2">
      <c r="A418" s="141">
        <v>5</v>
      </c>
      <c r="B418" s="141" t="s">
        <v>702</v>
      </c>
      <c r="C418" s="149" t="str">
        <f t="shared" si="80"/>
        <v>40</v>
      </c>
      <c r="D418" s="149" t="str">
        <f t="shared" si="81"/>
        <v>75</v>
      </c>
      <c r="E418" s="147" t="str">
        <f t="shared" si="82"/>
        <v>560</v>
      </c>
      <c r="F418" s="129" t="str">
        <f t="shared" si="83"/>
        <v>6000.01</v>
      </c>
      <c r="G418" s="141" t="s">
        <v>276</v>
      </c>
      <c r="H418" s="193">
        <f>IFERROR(VLOOKUP(B418,[5]rptBudgetaryBudgetCrossOrganiza!$A$2:$M$1097,4,FALSE),"0")</f>
        <v>0</v>
      </c>
      <c r="I418" s="193">
        <f>IFERROR(VLOOKUP(B418,[5]rptBudgetaryBudgetCrossOrganiza!$A$2:$M$1097,6,FALSE),"0")</f>
        <v>0</v>
      </c>
      <c r="J418" s="193"/>
      <c r="K418" s="193"/>
      <c r="L418" s="193"/>
      <c r="M418" s="193">
        <f>IFERROR(VLOOKUP(B418,[5]rptBudgetaryBudgetCrossOrganiza!$A$2:$M$1097,9,FALSE),"0")</f>
        <v>0</v>
      </c>
      <c r="N418" s="193">
        <v>0</v>
      </c>
      <c r="O418" s="193"/>
      <c r="Q418" s="169">
        <v>0</v>
      </c>
      <c r="R418" s="169">
        <v>0</v>
      </c>
      <c r="S418" s="169"/>
      <c r="T418" s="169"/>
      <c r="U418" s="169"/>
      <c r="V418" s="169">
        <v>0</v>
      </c>
      <c r="W418" s="194">
        <v>0</v>
      </c>
      <c r="X418" s="194"/>
      <c r="Z418" s="171">
        <v>0</v>
      </c>
      <c r="AA418" s="171">
        <v>0</v>
      </c>
      <c r="AB418" s="171"/>
      <c r="AC418" s="171"/>
      <c r="AD418" s="171"/>
      <c r="AE418" s="171">
        <v>0</v>
      </c>
      <c r="AF418" s="195">
        <v>0</v>
      </c>
      <c r="AG418" s="195"/>
      <c r="AI418" s="173">
        <f>IFERROR(VLOOKUP(B418,[3]rptBudgetaryBudgetCrossOrganiza!$A$1:$K$607,4,FALSE),"0")</f>
        <v>0</v>
      </c>
      <c r="AJ418" s="173">
        <f>IFERROR(VLOOKUP(B418,[3]rptBudgetaryBudgetCrossOrganiza!$A$1:$K$607,6,FALSE),"0")</f>
        <v>0</v>
      </c>
      <c r="AK418" s="211">
        <v>5000</v>
      </c>
      <c r="AL418" s="196">
        <f>IFERROR(VLOOKUP(B418,[4]rptBudgetaryBudgetCrossOrganiza!$A$10385:$O$11376,13,FALSE),"0")</f>
        <v>0</v>
      </c>
      <c r="AM418" s="196"/>
      <c r="AN418" s="196"/>
      <c r="AO418" s="196"/>
      <c r="AP418" s="196"/>
      <c r="AQ418" s="196"/>
      <c r="AS418" s="194"/>
      <c r="AT418" s="194"/>
      <c r="AU418" s="194"/>
      <c r="AV418" s="194"/>
      <c r="AW418" s="194"/>
      <c r="AX418" s="194"/>
      <c r="AY418" s="194"/>
      <c r="AZ418" s="194"/>
    </row>
    <row r="419" spans="1:52" x14ac:dyDescent="0.2">
      <c r="A419" s="197">
        <v>4</v>
      </c>
      <c r="B419" s="141" t="s">
        <v>703</v>
      </c>
      <c r="C419" s="149" t="str">
        <f t="shared" si="80"/>
        <v>40</v>
      </c>
      <c r="D419" s="149" t="str">
        <f t="shared" si="81"/>
        <v>75</v>
      </c>
      <c r="E419" s="147" t="str">
        <f t="shared" si="82"/>
        <v>610</v>
      </c>
      <c r="F419" s="129" t="str">
        <f t="shared" si="83"/>
        <v>5000.01</v>
      </c>
      <c r="G419" s="141" t="s">
        <v>214</v>
      </c>
      <c r="H419" s="193">
        <f>IFERROR(VLOOKUP(B419,[5]rptBudgetaryBudgetCrossOrganiza!$A$2:$M$1097,4,FALSE),"0")</f>
        <v>678390</v>
      </c>
      <c r="I419" s="193">
        <f>IFERROR(VLOOKUP(B419,[5]rptBudgetaryBudgetCrossOrganiza!$A$2:$M$1097,6,FALSE),"0")</f>
        <v>737075</v>
      </c>
      <c r="J419" s="193"/>
      <c r="K419" s="193"/>
      <c r="L419" s="193"/>
      <c r="M419" s="193">
        <f>IFERROR(VLOOKUP(B419,[5]rptBudgetaryBudgetCrossOrganiza!$A$2:$M$1097,9,FALSE),"0")</f>
        <v>703598.17</v>
      </c>
      <c r="N419" s="193">
        <v>703598.17</v>
      </c>
      <c r="O419" s="193">
        <f t="shared" ref="O419:O432" si="85">N419-I419</f>
        <v>-33476.829999999958</v>
      </c>
      <c r="Q419" s="169">
        <v>788530</v>
      </c>
      <c r="R419" s="169">
        <v>789300</v>
      </c>
      <c r="S419" s="169"/>
      <c r="T419" s="169"/>
      <c r="U419" s="169"/>
      <c r="V419" s="169">
        <v>736875.85</v>
      </c>
      <c r="W419" s="194">
        <v>736875.85</v>
      </c>
      <c r="X419" s="194">
        <f t="shared" ref="X419:X430" si="86">W419-R419</f>
        <v>-52424.150000000023</v>
      </c>
      <c r="Z419" s="171">
        <v>765370</v>
      </c>
      <c r="AA419" s="171">
        <v>791398</v>
      </c>
      <c r="AB419" s="171"/>
      <c r="AC419" s="171"/>
      <c r="AD419" s="171"/>
      <c r="AE419" s="171">
        <v>708137.85</v>
      </c>
      <c r="AF419" s="195">
        <v>708137.85</v>
      </c>
      <c r="AG419" s="195">
        <f t="shared" ref="AG419:AG432" si="87">AF419-AA419</f>
        <v>-83260.150000000023</v>
      </c>
      <c r="AI419" s="173">
        <f>IFERROR(VLOOKUP(B419,[3]rptBudgetaryBudgetCrossOrganiza!$A$1:$K$607,4,FALSE),"0")</f>
        <v>788332</v>
      </c>
      <c r="AJ419" s="173">
        <f>IFERROR(VLOOKUP(B419,[3]rptBudgetaryBudgetCrossOrganiza!$A$1:$K$607,6,FALSE),"0")</f>
        <v>788332</v>
      </c>
      <c r="AK419" s="196">
        <v>788332</v>
      </c>
      <c r="AL419" s="196">
        <f>IFERROR(VLOOKUP(B419,[4]rptBudgetaryBudgetCrossOrganiza!$A$10385:$O$11376,13,FALSE),"0")</f>
        <v>197953.14</v>
      </c>
      <c r="AM419" s="196"/>
      <c r="AN419" s="196"/>
      <c r="AO419" s="196"/>
      <c r="AP419" s="196"/>
      <c r="AQ419" s="196">
        <f t="shared" ref="AQ419:AQ432" si="88">AP419-AJ419</f>
        <v>-788332</v>
      </c>
      <c r="AS419" s="194"/>
      <c r="AT419" s="194"/>
      <c r="AU419" s="194"/>
      <c r="AV419" s="194"/>
      <c r="AW419" s="194"/>
      <c r="AX419" s="194"/>
      <c r="AY419" s="194"/>
      <c r="AZ419" s="194">
        <f t="shared" ref="AZ419:AZ430" si="89">AY419-AT419</f>
        <v>0</v>
      </c>
    </row>
    <row r="420" spans="1:52" x14ac:dyDescent="0.2">
      <c r="A420" s="197">
        <v>4</v>
      </c>
      <c r="B420" s="141" t="s">
        <v>704</v>
      </c>
      <c r="C420" s="149" t="str">
        <f t="shared" si="80"/>
        <v>40</v>
      </c>
      <c r="D420" s="149" t="str">
        <f t="shared" si="81"/>
        <v>75</v>
      </c>
      <c r="E420" s="147" t="str">
        <f t="shared" si="82"/>
        <v>610</v>
      </c>
      <c r="F420" s="129" t="str">
        <f t="shared" si="83"/>
        <v>5000.02</v>
      </c>
      <c r="G420" s="141" t="s">
        <v>216</v>
      </c>
      <c r="H420" s="193">
        <f>IFERROR(VLOOKUP(B420,[5]rptBudgetaryBudgetCrossOrganiza!$A$2:$M$1097,4,FALSE),"0")</f>
        <v>5000</v>
      </c>
      <c r="I420" s="193">
        <f>IFERROR(VLOOKUP(B420,[5]rptBudgetaryBudgetCrossOrganiza!$A$2:$M$1097,6,FALSE),"0")</f>
        <v>5000</v>
      </c>
      <c r="J420" s="193"/>
      <c r="K420" s="193"/>
      <c r="L420" s="193"/>
      <c r="M420" s="193">
        <f>IFERROR(VLOOKUP(B420,[5]rptBudgetaryBudgetCrossOrganiza!$A$2:$M$1097,9,FALSE),"0")</f>
        <v>0</v>
      </c>
      <c r="N420" s="193">
        <v>0</v>
      </c>
      <c r="O420" s="193">
        <f t="shared" si="85"/>
        <v>-5000</v>
      </c>
      <c r="Q420" s="169">
        <v>0</v>
      </c>
      <c r="R420" s="169">
        <v>0</v>
      </c>
      <c r="S420" s="169"/>
      <c r="T420" s="169"/>
      <c r="U420" s="169"/>
      <c r="V420" s="169">
        <v>0</v>
      </c>
      <c r="W420" s="194">
        <v>0</v>
      </c>
      <c r="X420" s="194">
        <f t="shared" si="86"/>
        <v>0</v>
      </c>
      <c r="Z420" s="171">
        <v>0</v>
      </c>
      <c r="AA420" s="171">
        <v>0</v>
      </c>
      <c r="AB420" s="171"/>
      <c r="AC420" s="171"/>
      <c r="AD420" s="171"/>
      <c r="AE420" s="171">
        <v>2809.29</v>
      </c>
      <c r="AF420" s="195">
        <v>2809.29</v>
      </c>
      <c r="AG420" s="195">
        <f t="shared" si="87"/>
        <v>2809.29</v>
      </c>
      <c r="AI420" s="173">
        <f>IFERROR(VLOOKUP(B420,[3]rptBudgetaryBudgetCrossOrganiza!$A$1:$K$607,4,FALSE),"0")</f>
        <v>0</v>
      </c>
      <c r="AJ420" s="173">
        <f>IFERROR(VLOOKUP(B420,[3]rptBudgetaryBudgetCrossOrganiza!$A$1:$K$607,6,FALSE),"0")</f>
        <v>0</v>
      </c>
      <c r="AK420" s="196">
        <v>0</v>
      </c>
      <c r="AL420" s="196">
        <f>IFERROR(VLOOKUP(B420,[4]rptBudgetaryBudgetCrossOrganiza!$A$10385:$O$11376,13,FALSE),"0")</f>
        <v>0</v>
      </c>
      <c r="AM420" s="196"/>
      <c r="AN420" s="196"/>
      <c r="AO420" s="196"/>
      <c r="AP420" s="196"/>
      <c r="AQ420" s="196">
        <f t="shared" si="88"/>
        <v>0</v>
      </c>
      <c r="AS420" s="194"/>
      <c r="AT420" s="194"/>
      <c r="AU420" s="194"/>
      <c r="AV420" s="194"/>
      <c r="AW420" s="194"/>
      <c r="AX420" s="194"/>
      <c r="AY420" s="194"/>
      <c r="AZ420" s="194">
        <f t="shared" si="89"/>
        <v>0</v>
      </c>
    </row>
    <row r="421" spans="1:52" x14ac:dyDescent="0.2">
      <c r="A421" s="197">
        <v>4</v>
      </c>
      <c r="B421" s="141" t="s">
        <v>705</v>
      </c>
      <c r="C421" s="149" t="str">
        <f t="shared" si="80"/>
        <v>40</v>
      </c>
      <c r="D421" s="149" t="str">
        <f t="shared" si="81"/>
        <v>75</v>
      </c>
      <c r="E421" s="147" t="str">
        <f t="shared" si="82"/>
        <v>610</v>
      </c>
      <c r="F421" s="129" t="str">
        <f t="shared" si="83"/>
        <v>5000.03</v>
      </c>
      <c r="G421" s="141" t="s">
        <v>218</v>
      </c>
      <c r="H421" s="193">
        <f>IFERROR(VLOOKUP(B421,[5]rptBudgetaryBudgetCrossOrganiza!$A$2:$M$1097,4,FALSE),"0")</f>
        <v>25000</v>
      </c>
      <c r="I421" s="193">
        <f>IFERROR(VLOOKUP(B421,[5]rptBudgetaryBudgetCrossOrganiza!$A$2:$M$1097,6,FALSE),"0")</f>
        <v>25000</v>
      </c>
      <c r="J421" s="193"/>
      <c r="K421" s="193"/>
      <c r="L421" s="193"/>
      <c r="M421" s="193">
        <f>IFERROR(VLOOKUP(B421,[5]rptBudgetaryBudgetCrossOrganiza!$A$2:$M$1097,9,FALSE),"0")</f>
        <v>16196.51</v>
      </c>
      <c r="N421" s="193">
        <v>16196.51</v>
      </c>
      <c r="O421" s="193">
        <f t="shared" si="85"/>
        <v>-8803.49</v>
      </c>
      <c r="Q421" s="169">
        <v>15000</v>
      </c>
      <c r="R421" s="169">
        <v>15000</v>
      </c>
      <c r="S421" s="169"/>
      <c r="T421" s="169"/>
      <c r="U421" s="169"/>
      <c r="V421" s="169">
        <v>16440.439999999999</v>
      </c>
      <c r="W421" s="194">
        <v>16440.439999999999</v>
      </c>
      <c r="X421" s="194">
        <f t="shared" si="86"/>
        <v>1440.4399999999987</v>
      </c>
      <c r="Z421" s="171">
        <v>17000</v>
      </c>
      <c r="AA421" s="171">
        <v>17000</v>
      </c>
      <c r="AB421" s="171"/>
      <c r="AC421" s="171"/>
      <c r="AD421" s="171"/>
      <c r="AE421" s="171">
        <v>36450.019999999997</v>
      </c>
      <c r="AF421" s="195">
        <v>36450.019999999997</v>
      </c>
      <c r="AG421" s="195">
        <f t="shared" si="87"/>
        <v>19450.019999999997</v>
      </c>
      <c r="AI421" s="173">
        <f>IFERROR(VLOOKUP(B421,[3]rptBudgetaryBudgetCrossOrganiza!$A$1:$K$607,4,FALSE),"0")</f>
        <v>17500</v>
      </c>
      <c r="AJ421" s="173">
        <f>IFERROR(VLOOKUP(B421,[3]rptBudgetaryBudgetCrossOrganiza!$A$1:$K$607,6,FALSE),"0")</f>
        <v>17500</v>
      </c>
      <c r="AK421" s="211">
        <v>36616</v>
      </c>
      <c r="AL421" s="196">
        <f>IFERROR(VLOOKUP(B421,[4]rptBudgetaryBudgetCrossOrganiza!$A$10385:$O$11376,13,FALSE),"0")</f>
        <v>9383.1200000000008</v>
      </c>
      <c r="AM421" s="196"/>
      <c r="AN421" s="196"/>
      <c r="AO421" s="196"/>
      <c r="AP421" s="196"/>
      <c r="AQ421" s="196">
        <f t="shared" si="88"/>
        <v>-17500</v>
      </c>
      <c r="AS421" s="194"/>
      <c r="AT421" s="194"/>
      <c r="AU421" s="194"/>
      <c r="AV421" s="194"/>
      <c r="AW421" s="194"/>
      <c r="AX421" s="194"/>
      <c r="AY421" s="194"/>
      <c r="AZ421" s="194">
        <f t="shared" si="89"/>
        <v>0</v>
      </c>
    </row>
    <row r="422" spans="1:52" x14ac:dyDescent="0.2">
      <c r="A422" s="197">
        <v>4</v>
      </c>
      <c r="B422" s="141" t="s">
        <v>706</v>
      </c>
      <c r="C422" s="149" t="str">
        <f t="shared" si="80"/>
        <v>40</v>
      </c>
      <c r="D422" s="149" t="str">
        <f t="shared" si="81"/>
        <v>75</v>
      </c>
      <c r="E422" s="147" t="str">
        <f t="shared" si="82"/>
        <v>610</v>
      </c>
      <c r="F422" s="129" t="str">
        <f t="shared" si="83"/>
        <v>5000.04</v>
      </c>
      <c r="G422" s="141" t="s">
        <v>220</v>
      </c>
      <c r="H422" s="193">
        <f>IFERROR(VLOOKUP(B422,[5]rptBudgetaryBudgetCrossOrganiza!$A$2:$M$1097,4,FALSE),"0")</f>
        <v>25500</v>
      </c>
      <c r="I422" s="193">
        <f>IFERROR(VLOOKUP(B422,[5]rptBudgetaryBudgetCrossOrganiza!$A$2:$M$1097,6,FALSE),"0")</f>
        <v>25500</v>
      </c>
      <c r="J422" s="193"/>
      <c r="K422" s="193"/>
      <c r="L422" s="193"/>
      <c r="M422" s="193">
        <f>IFERROR(VLOOKUP(B422,[5]rptBudgetaryBudgetCrossOrganiza!$A$2:$M$1097,9,FALSE),"0")</f>
        <v>17090.61</v>
      </c>
      <c r="N422" s="193">
        <v>17090.61</v>
      </c>
      <c r="O422" s="193">
        <f t="shared" si="85"/>
        <v>-8409.39</v>
      </c>
      <c r="Q422" s="169">
        <v>25500</v>
      </c>
      <c r="R422" s="169">
        <v>25500</v>
      </c>
      <c r="S422" s="169"/>
      <c r="T422" s="169"/>
      <c r="U422" s="169"/>
      <c r="V422" s="169">
        <v>20001.91</v>
      </c>
      <c r="W422" s="194">
        <v>20001.91</v>
      </c>
      <c r="X422" s="194">
        <f t="shared" si="86"/>
        <v>-5498.09</v>
      </c>
      <c r="Z422" s="171">
        <v>25500</v>
      </c>
      <c r="AA422" s="171">
        <v>25500</v>
      </c>
      <c r="AB422" s="171"/>
      <c r="AC422" s="171"/>
      <c r="AD422" s="171"/>
      <c r="AE422" s="171">
        <v>9892.81</v>
      </c>
      <c r="AF422" s="195">
        <v>9892.81</v>
      </c>
      <c r="AG422" s="195">
        <f t="shared" si="87"/>
        <v>-15607.19</v>
      </c>
      <c r="AI422" s="173">
        <f>IFERROR(VLOOKUP(B422,[3]rptBudgetaryBudgetCrossOrganiza!$A$1:$K$607,4,FALSE),"0")</f>
        <v>25500</v>
      </c>
      <c r="AJ422" s="173">
        <f>IFERROR(VLOOKUP(B422,[3]rptBudgetaryBudgetCrossOrganiza!$A$1:$K$607,6,FALSE),"0")</f>
        <v>25500</v>
      </c>
      <c r="AK422" s="196">
        <f t="shared" ref="AK422:AK485" si="90">AJ422</f>
        <v>25500</v>
      </c>
      <c r="AL422" s="196">
        <f>IFERROR(VLOOKUP(B422,[4]rptBudgetaryBudgetCrossOrganiza!$A$10385:$O$11376,13,FALSE),"0")</f>
        <v>0</v>
      </c>
      <c r="AM422" s="196"/>
      <c r="AN422" s="196"/>
      <c r="AO422" s="196"/>
      <c r="AP422" s="196"/>
      <c r="AQ422" s="196">
        <f t="shared" si="88"/>
        <v>-25500</v>
      </c>
      <c r="AS422" s="194"/>
      <c r="AT422" s="194"/>
      <c r="AU422" s="194"/>
      <c r="AV422" s="194"/>
      <c r="AW422" s="194"/>
      <c r="AX422" s="194"/>
      <c r="AY422" s="194"/>
      <c r="AZ422" s="194">
        <f t="shared" si="89"/>
        <v>0</v>
      </c>
    </row>
    <row r="423" spans="1:52" x14ac:dyDescent="0.2">
      <c r="A423" s="197">
        <v>4</v>
      </c>
      <c r="B423" s="141" t="s">
        <v>707</v>
      </c>
      <c r="C423" s="149" t="str">
        <f t="shared" si="80"/>
        <v>40</v>
      </c>
      <c r="D423" s="149" t="str">
        <f t="shared" si="81"/>
        <v>75</v>
      </c>
      <c r="E423" s="147" t="str">
        <f t="shared" si="82"/>
        <v>610</v>
      </c>
      <c r="F423" s="129" t="str">
        <f t="shared" si="83"/>
        <v>5000.06</v>
      </c>
      <c r="G423" s="141" t="s">
        <v>224</v>
      </c>
      <c r="H423" s="193">
        <f>IFERROR(VLOOKUP(B423,[5]rptBudgetaryBudgetCrossOrganiza!$A$2:$M$1097,4,FALSE),"0")</f>
        <v>500</v>
      </c>
      <c r="I423" s="193">
        <f>IFERROR(VLOOKUP(B423,[5]rptBudgetaryBudgetCrossOrganiza!$A$2:$M$1097,6,FALSE),"0")</f>
        <v>500</v>
      </c>
      <c r="J423" s="193"/>
      <c r="K423" s="193"/>
      <c r="L423" s="193"/>
      <c r="M423" s="193">
        <f>IFERROR(VLOOKUP(B423,[5]rptBudgetaryBudgetCrossOrganiza!$A$2:$M$1097,9,FALSE),"0")</f>
        <v>0</v>
      </c>
      <c r="N423" s="193">
        <v>0</v>
      </c>
      <c r="O423" s="193">
        <f t="shared" si="85"/>
        <v>-500</v>
      </c>
      <c r="Q423" s="169">
        <v>500</v>
      </c>
      <c r="R423" s="169">
        <v>500</v>
      </c>
      <c r="S423" s="169"/>
      <c r="T423" s="169"/>
      <c r="U423" s="169"/>
      <c r="V423" s="169">
        <v>0</v>
      </c>
      <c r="W423" s="194">
        <v>0</v>
      </c>
      <c r="X423" s="194">
        <f t="shared" si="86"/>
        <v>-500</v>
      </c>
      <c r="Z423" s="171">
        <v>500</v>
      </c>
      <c r="AA423" s="171">
        <v>500</v>
      </c>
      <c r="AB423" s="171"/>
      <c r="AC423" s="171"/>
      <c r="AD423" s="171"/>
      <c r="AE423" s="171">
        <v>0</v>
      </c>
      <c r="AF423" s="195">
        <v>0</v>
      </c>
      <c r="AG423" s="195">
        <f t="shared" si="87"/>
        <v>-500</v>
      </c>
      <c r="AI423" s="173">
        <f>IFERROR(VLOOKUP(B423,[3]rptBudgetaryBudgetCrossOrganiza!$A$1:$K$607,4,FALSE),"0")</f>
        <v>500</v>
      </c>
      <c r="AJ423" s="173">
        <f>IFERROR(VLOOKUP(B423,[3]rptBudgetaryBudgetCrossOrganiza!$A$1:$K$607,6,FALSE),"0")</f>
        <v>500</v>
      </c>
      <c r="AK423" s="196">
        <f t="shared" si="90"/>
        <v>500</v>
      </c>
      <c r="AL423" s="196">
        <f>IFERROR(VLOOKUP(B423,[4]rptBudgetaryBudgetCrossOrganiza!$A$10385:$O$11376,13,FALSE),"0")</f>
        <v>0</v>
      </c>
      <c r="AM423" s="196"/>
      <c r="AN423" s="196"/>
      <c r="AO423" s="196"/>
      <c r="AP423" s="196"/>
      <c r="AQ423" s="196">
        <f t="shared" si="88"/>
        <v>-500</v>
      </c>
      <c r="AS423" s="194"/>
      <c r="AT423" s="194"/>
      <c r="AU423" s="194"/>
      <c r="AV423" s="194"/>
      <c r="AW423" s="194"/>
      <c r="AX423" s="194"/>
      <c r="AY423" s="194"/>
      <c r="AZ423" s="194">
        <f t="shared" si="89"/>
        <v>0</v>
      </c>
    </row>
    <row r="424" spans="1:52" x14ac:dyDescent="0.2">
      <c r="A424" s="197">
        <v>4</v>
      </c>
      <c r="B424" s="141" t="s">
        <v>708</v>
      </c>
      <c r="C424" s="149" t="str">
        <f t="shared" si="80"/>
        <v>40</v>
      </c>
      <c r="D424" s="149" t="str">
        <f t="shared" si="81"/>
        <v>75</v>
      </c>
      <c r="E424" s="147" t="str">
        <f t="shared" si="82"/>
        <v>610</v>
      </c>
      <c r="F424" s="129" t="str">
        <f t="shared" si="83"/>
        <v>5000.07</v>
      </c>
      <c r="G424" s="141" t="s">
        <v>226</v>
      </c>
      <c r="H424" s="193">
        <f>IFERROR(VLOOKUP(B424,[5]rptBudgetaryBudgetCrossOrganiza!$A$2:$M$1097,4,FALSE),"0")</f>
        <v>0</v>
      </c>
      <c r="I424" s="193">
        <f>IFERROR(VLOOKUP(B424,[5]rptBudgetaryBudgetCrossOrganiza!$A$2:$M$1097,6,FALSE),"0")</f>
        <v>0</v>
      </c>
      <c r="J424" s="193"/>
      <c r="K424" s="193"/>
      <c r="L424" s="193"/>
      <c r="M424" s="193">
        <f>IFERROR(VLOOKUP(B424,[5]rptBudgetaryBudgetCrossOrganiza!$A$2:$M$1097,9,FALSE),"0")</f>
        <v>0</v>
      </c>
      <c r="N424" s="193">
        <v>0</v>
      </c>
      <c r="O424" s="193">
        <f t="shared" si="85"/>
        <v>0</v>
      </c>
      <c r="Q424" s="169">
        <v>0</v>
      </c>
      <c r="R424" s="169">
        <v>0</v>
      </c>
      <c r="S424" s="169"/>
      <c r="T424" s="169"/>
      <c r="U424" s="169"/>
      <c r="V424" s="169">
        <v>0</v>
      </c>
      <c r="W424" s="194">
        <v>0</v>
      </c>
      <c r="X424" s="194">
        <f t="shared" si="86"/>
        <v>0</v>
      </c>
      <c r="Z424" s="171">
        <v>0</v>
      </c>
      <c r="AA424" s="171">
        <v>0</v>
      </c>
      <c r="AB424" s="171"/>
      <c r="AC424" s="171"/>
      <c r="AD424" s="171"/>
      <c r="AE424" s="171">
        <v>0</v>
      </c>
      <c r="AF424" s="195">
        <v>0</v>
      </c>
      <c r="AG424" s="195">
        <f t="shared" si="87"/>
        <v>0</v>
      </c>
      <c r="AI424" s="173">
        <f>IFERROR(VLOOKUP(B424,[3]rptBudgetaryBudgetCrossOrganiza!$A$1:$K$607,4,FALSE),"0")</f>
        <v>0</v>
      </c>
      <c r="AJ424" s="173">
        <f>IFERROR(VLOOKUP(B424,[3]rptBudgetaryBudgetCrossOrganiza!$A$1:$K$607,6,FALSE),"0")</f>
        <v>0</v>
      </c>
      <c r="AK424" s="196">
        <f t="shared" si="90"/>
        <v>0</v>
      </c>
      <c r="AL424" s="196">
        <f>IFERROR(VLOOKUP(B424,[4]rptBudgetaryBudgetCrossOrganiza!$A$10385:$O$11376,13,FALSE),"0")</f>
        <v>0</v>
      </c>
      <c r="AM424" s="196"/>
      <c r="AN424" s="196"/>
      <c r="AO424" s="196"/>
      <c r="AP424" s="196"/>
      <c r="AQ424" s="196">
        <f t="shared" si="88"/>
        <v>0</v>
      </c>
      <c r="AS424" s="194"/>
      <c r="AT424" s="194"/>
      <c r="AU424" s="194"/>
      <c r="AV424" s="194"/>
      <c r="AW424" s="194"/>
      <c r="AX424" s="194"/>
      <c r="AY424" s="194"/>
      <c r="AZ424" s="194">
        <f t="shared" si="89"/>
        <v>0</v>
      </c>
    </row>
    <row r="425" spans="1:52" x14ac:dyDescent="0.2">
      <c r="A425" s="197">
        <v>4</v>
      </c>
      <c r="B425" s="141" t="s">
        <v>709</v>
      </c>
      <c r="C425" s="149" t="str">
        <f t="shared" si="80"/>
        <v>40</v>
      </c>
      <c r="D425" s="149" t="str">
        <f t="shared" si="81"/>
        <v>75</v>
      </c>
      <c r="E425" s="147" t="str">
        <f t="shared" si="82"/>
        <v>610</v>
      </c>
      <c r="F425" s="129" t="str">
        <f t="shared" si="83"/>
        <v>5000.08</v>
      </c>
      <c r="G425" s="141" t="s">
        <v>228</v>
      </c>
      <c r="H425" s="193">
        <f>IFERROR(VLOOKUP(B425,[5]rptBudgetaryBudgetCrossOrganiza!$A$2:$M$1097,4,FALSE),"0")</f>
        <v>10010</v>
      </c>
      <c r="I425" s="193">
        <f>IFERROR(VLOOKUP(B425,[5]rptBudgetaryBudgetCrossOrganiza!$A$2:$M$1097,6,FALSE),"0")</f>
        <v>10010</v>
      </c>
      <c r="J425" s="193"/>
      <c r="K425" s="193"/>
      <c r="L425" s="193"/>
      <c r="M425" s="193">
        <f>IFERROR(VLOOKUP(B425,[5]rptBudgetaryBudgetCrossOrganiza!$A$2:$M$1097,9,FALSE),"0")</f>
        <v>10205.85</v>
      </c>
      <c r="N425" s="193">
        <v>10205.85</v>
      </c>
      <c r="O425" s="193">
        <f t="shared" si="85"/>
        <v>195.85000000000036</v>
      </c>
      <c r="Q425" s="169">
        <v>11280</v>
      </c>
      <c r="R425" s="169">
        <v>11280</v>
      </c>
      <c r="S425" s="169"/>
      <c r="T425" s="169"/>
      <c r="U425" s="169"/>
      <c r="V425" s="169">
        <v>9984.67</v>
      </c>
      <c r="W425" s="194">
        <v>9984.67</v>
      </c>
      <c r="X425" s="194">
        <f t="shared" si="86"/>
        <v>-1295.33</v>
      </c>
      <c r="Z425" s="171">
        <v>8985</v>
      </c>
      <c r="AA425" s="171">
        <v>8985</v>
      </c>
      <c r="AB425" s="171"/>
      <c r="AC425" s="171"/>
      <c r="AD425" s="171"/>
      <c r="AE425" s="171">
        <v>8885.6299999999992</v>
      </c>
      <c r="AF425" s="195">
        <v>8885.6299999999992</v>
      </c>
      <c r="AG425" s="195">
        <f t="shared" si="87"/>
        <v>-99.3700000000008</v>
      </c>
      <c r="AI425" s="173">
        <f>IFERROR(VLOOKUP(B425,[3]rptBudgetaryBudgetCrossOrganiza!$A$1:$K$607,4,FALSE),"0")</f>
        <v>9255</v>
      </c>
      <c r="AJ425" s="173">
        <f>IFERROR(VLOOKUP(B425,[3]rptBudgetaryBudgetCrossOrganiza!$A$1:$K$607,6,FALSE),"0")</f>
        <v>9255</v>
      </c>
      <c r="AK425" s="196">
        <f t="shared" si="90"/>
        <v>9255</v>
      </c>
      <c r="AL425" s="196">
        <f>IFERROR(VLOOKUP(B425,[4]rptBudgetaryBudgetCrossOrganiza!$A$10385:$O$11376,13,FALSE),"0")</f>
        <v>2283.6799999999998</v>
      </c>
      <c r="AM425" s="196"/>
      <c r="AN425" s="196"/>
      <c r="AO425" s="196"/>
      <c r="AP425" s="196"/>
      <c r="AQ425" s="196">
        <f t="shared" si="88"/>
        <v>-9255</v>
      </c>
      <c r="AS425" s="194"/>
      <c r="AT425" s="194"/>
      <c r="AU425" s="194"/>
      <c r="AV425" s="194"/>
      <c r="AW425" s="194"/>
      <c r="AX425" s="194"/>
      <c r="AY425" s="194"/>
      <c r="AZ425" s="194">
        <f t="shared" si="89"/>
        <v>0</v>
      </c>
    </row>
    <row r="426" spans="1:52" x14ac:dyDescent="0.2">
      <c r="A426" s="197">
        <v>4</v>
      </c>
      <c r="B426" s="141" t="s">
        <v>710</v>
      </c>
      <c r="C426" s="149" t="str">
        <f t="shared" si="80"/>
        <v>40</v>
      </c>
      <c r="D426" s="149" t="str">
        <f t="shared" si="81"/>
        <v>75</v>
      </c>
      <c r="E426" s="147" t="str">
        <f t="shared" si="82"/>
        <v>610</v>
      </c>
      <c r="F426" s="129" t="str">
        <f t="shared" si="83"/>
        <v>5000.10</v>
      </c>
      <c r="G426" s="141" t="s">
        <v>232</v>
      </c>
      <c r="H426" s="193">
        <f>IFERROR(VLOOKUP(B426,[5]rptBudgetaryBudgetCrossOrganiza!$A$2:$M$1097,4,FALSE),"0")</f>
        <v>0</v>
      </c>
      <c r="I426" s="193">
        <f>IFERROR(VLOOKUP(B426,[5]rptBudgetaryBudgetCrossOrganiza!$A$2:$M$1097,6,FALSE),"0")</f>
        <v>0</v>
      </c>
      <c r="J426" s="193"/>
      <c r="K426" s="193"/>
      <c r="L426" s="193"/>
      <c r="M426" s="193">
        <f>IFERROR(VLOOKUP(B426,[5]rptBudgetaryBudgetCrossOrganiza!$A$2:$M$1097,9,FALSE),"0")</f>
        <v>0</v>
      </c>
      <c r="N426" s="193">
        <v>0</v>
      </c>
      <c r="O426" s="193">
        <f t="shared" si="85"/>
        <v>0</v>
      </c>
      <c r="Q426" s="169">
        <v>0</v>
      </c>
      <c r="R426" s="169">
        <v>0</v>
      </c>
      <c r="S426" s="169"/>
      <c r="T426" s="169"/>
      <c r="U426" s="169"/>
      <c r="V426" s="169">
        <v>0</v>
      </c>
      <c r="W426" s="194">
        <v>0</v>
      </c>
      <c r="X426" s="194">
        <f t="shared" si="86"/>
        <v>0</v>
      </c>
      <c r="Z426" s="171">
        <v>0</v>
      </c>
      <c r="AA426" s="171">
        <v>0</v>
      </c>
      <c r="AB426" s="171"/>
      <c r="AC426" s="171"/>
      <c r="AD426" s="171"/>
      <c r="AE426" s="171">
        <v>0</v>
      </c>
      <c r="AF426" s="195">
        <v>0</v>
      </c>
      <c r="AG426" s="195">
        <f t="shared" si="87"/>
        <v>0</v>
      </c>
      <c r="AI426" s="173">
        <f>IFERROR(VLOOKUP(B426,[3]rptBudgetaryBudgetCrossOrganiza!$A$1:$K$607,4,FALSE),"0")</f>
        <v>0</v>
      </c>
      <c r="AJ426" s="173">
        <f>IFERROR(VLOOKUP(B426,[3]rptBudgetaryBudgetCrossOrganiza!$A$1:$K$607,6,FALSE),"0")</f>
        <v>0</v>
      </c>
      <c r="AK426" s="196">
        <f t="shared" si="90"/>
        <v>0</v>
      </c>
      <c r="AL426" s="196">
        <f>IFERROR(VLOOKUP(B426,[4]rptBudgetaryBudgetCrossOrganiza!$A$10385:$O$11376,13,FALSE),"0")</f>
        <v>0</v>
      </c>
      <c r="AM426" s="196"/>
      <c r="AN426" s="196"/>
      <c r="AO426" s="196"/>
      <c r="AP426" s="196"/>
      <c r="AQ426" s="196">
        <f t="shared" si="88"/>
        <v>0</v>
      </c>
      <c r="AS426" s="194"/>
      <c r="AT426" s="194"/>
      <c r="AU426" s="194"/>
      <c r="AV426" s="194"/>
      <c r="AW426" s="194"/>
      <c r="AX426" s="194"/>
      <c r="AY426" s="194"/>
      <c r="AZ426" s="194">
        <f t="shared" si="89"/>
        <v>0</v>
      </c>
    </row>
    <row r="427" spans="1:52" x14ac:dyDescent="0.2">
      <c r="A427" s="197">
        <v>4</v>
      </c>
      <c r="B427" s="141" t="s">
        <v>711</v>
      </c>
      <c r="C427" s="149" t="str">
        <f t="shared" si="80"/>
        <v>40</v>
      </c>
      <c r="D427" s="149" t="str">
        <f t="shared" si="81"/>
        <v>75</v>
      </c>
      <c r="E427" s="147" t="str">
        <f t="shared" si="82"/>
        <v>610</v>
      </c>
      <c r="F427" s="129" t="str">
        <f t="shared" si="83"/>
        <v>5000.11</v>
      </c>
      <c r="G427" s="141" t="s">
        <v>234</v>
      </c>
      <c r="H427" s="193">
        <f>IFERROR(VLOOKUP(B427,[5]rptBudgetaryBudgetCrossOrganiza!$A$2:$M$1097,4,FALSE),"0")</f>
        <v>0</v>
      </c>
      <c r="I427" s="193">
        <f>IFERROR(VLOOKUP(B427,[5]rptBudgetaryBudgetCrossOrganiza!$A$2:$M$1097,6,FALSE),"0")</f>
        <v>0</v>
      </c>
      <c r="J427" s="193"/>
      <c r="K427" s="193"/>
      <c r="L427" s="193"/>
      <c r="M427" s="193">
        <f>IFERROR(VLOOKUP(B427,[5]rptBudgetaryBudgetCrossOrganiza!$A$2:$M$1097,9,FALSE),"0")</f>
        <v>0</v>
      </c>
      <c r="N427" s="193">
        <v>0</v>
      </c>
      <c r="O427" s="193">
        <f t="shared" si="85"/>
        <v>0</v>
      </c>
      <c r="Q427" s="169">
        <v>0</v>
      </c>
      <c r="R427" s="169">
        <v>0</v>
      </c>
      <c r="S427" s="169"/>
      <c r="T427" s="169"/>
      <c r="U427" s="169"/>
      <c r="V427" s="169">
        <v>0</v>
      </c>
      <c r="W427" s="194">
        <v>0</v>
      </c>
      <c r="X427" s="194">
        <f t="shared" si="86"/>
        <v>0</v>
      </c>
      <c r="Z427" s="171">
        <v>0</v>
      </c>
      <c r="AA427" s="171">
        <v>0</v>
      </c>
      <c r="AB427" s="171"/>
      <c r="AC427" s="171"/>
      <c r="AD427" s="171"/>
      <c r="AE427" s="171">
        <v>0</v>
      </c>
      <c r="AF427" s="195">
        <v>0</v>
      </c>
      <c r="AG427" s="195">
        <f t="shared" si="87"/>
        <v>0</v>
      </c>
      <c r="AI427" s="173">
        <f>IFERROR(VLOOKUP(B427,[3]rptBudgetaryBudgetCrossOrganiza!$A$1:$K$607,4,FALSE),"0")</f>
        <v>0</v>
      </c>
      <c r="AJ427" s="173">
        <f>IFERROR(VLOOKUP(B427,[3]rptBudgetaryBudgetCrossOrganiza!$A$1:$K$607,6,FALSE),"0")</f>
        <v>0</v>
      </c>
      <c r="AK427" s="196">
        <f t="shared" si="90"/>
        <v>0</v>
      </c>
      <c r="AL427" s="196">
        <f>IFERROR(VLOOKUP(B427,[4]rptBudgetaryBudgetCrossOrganiza!$A$10385:$O$11376,13,FALSE),"0")</f>
        <v>0</v>
      </c>
      <c r="AM427" s="196"/>
      <c r="AN427" s="196"/>
      <c r="AO427" s="196"/>
      <c r="AP427" s="196"/>
      <c r="AQ427" s="196">
        <f t="shared" si="88"/>
        <v>0</v>
      </c>
      <c r="AS427" s="194"/>
      <c r="AT427" s="194"/>
      <c r="AU427" s="194"/>
      <c r="AV427" s="194"/>
      <c r="AW427" s="194"/>
      <c r="AX427" s="194"/>
      <c r="AY427" s="194"/>
      <c r="AZ427" s="194">
        <f t="shared" si="89"/>
        <v>0</v>
      </c>
    </row>
    <row r="428" spans="1:52" x14ac:dyDescent="0.2">
      <c r="A428" s="197">
        <v>4</v>
      </c>
      <c r="B428" s="141" t="s">
        <v>712</v>
      </c>
      <c r="C428" s="149" t="str">
        <f t="shared" si="80"/>
        <v>40</v>
      </c>
      <c r="D428" s="149" t="str">
        <f t="shared" si="81"/>
        <v>75</v>
      </c>
      <c r="E428" s="147" t="str">
        <f t="shared" si="82"/>
        <v>610</v>
      </c>
      <c r="F428" s="129" t="str">
        <f t="shared" si="83"/>
        <v>5000.12</v>
      </c>
      <c r="G428" s="141" t="s">
        <v>236</v>
      </c>
      <c r="H428" s="193">
        <f>IFERROR(VLOOKUP(B428,[5]rptBudgetaryBudgetCrossOrganiza!$A$2:$M$1097,4,FALSE),"0")</f>
        <v>0</v>
      </c>
      <c r="I428" s="193">
        <f>IFERROR(VLOOKUP(B428,[5]rptBudgetaryBudgetCrossOrganiza!$A$2:$M$1097,6,FALSE),"0")</f>
        <v>0</v>
      </c>
      <c r="J428" s="193"/>
      <c r="K428" s="193"/>
      <c r="L428" s="193"/>
      <c r="M428" s="193">
        <f>IFERROR(VLOOKUP(B428,[5]rptBudgetaryBudgetCrossOrganiza!$A$2:$M$1097,9,FALSE),"0")</f>
        <v>0</v>
      </c>
      <c r="N428" s="193">
        <v>0</v>
      </c>
      <c r="O428" s="193">
        <f t="shared" si="85"/>
        <v>0</v>
      </c>
      <c r="Q428" s="169">
        <v>0</v>
      </c>
      <c r="R428" s="169">
        <v>0</v>
      </c>
      <c r="S428" s="169"/>
      <c r="T428" s="169"/>
      <c r="U428" s="169"/>
      <c r="V428" s="169">
        <v>0</v>
      </c>
      <c r="W428" s="194">
        <v>0</v>
      </c>
      <c r="X428" s="194">
        <f t="shared" si="86"/>
        <v>0</v>
      </c>
      <c r="Z428" s="171">
        <v>0</v>
      </c>
      <c r="AA428" s="171">
        <v>0</v>
      </c>
      <c r="AB428" s="171"/>
      <c r="AC428" s="171"/>
      <c r="AD428" s="171"/>
      <c r="AE428" s="171">
        <v>0</v>
      </c>
      <c r="AF428" s="195">
        <v>0</v>
      </c>
      <c r="AG428" s="195">
        <f t="shared" si="87"/>
        <v>0</v>
      </c>
      <c r="AI428" s="173">
        <f>IFERROR(VLOOKUP(B428,[3]rptBudgetaryBudgetCrossOrganiza!$A$1:$K$607,4,FALSE),"0")</f>
        <v>0</v>
      </c>
      <c r="AJ428" s="173">
        <f>IFERROR(VLOOKUP(B428,[3]rptBudgetaryBudgetCrossOrganiza!$A$1:$K$607,6,FALSE),"0")</f>
        <v>0</v>
      </c>
      <c r="AK428" s="196">
        <f t="shared" si="90"/>
        <v>0</v>
      </c>
      <c r="AL428" s="196">
        <f>IFERROR(VLOOKUP(B428,[4]rptBudgetaryBudgetCrossOrganiza!$A$10385:$O$11376,13,FALSE),"0")</f>
        <v>0</v>
      </c>
      <c r="AM428" s="196"/>
      <c r="AN428" s="196"/>
      <c r="AO428" s="196"/>
      <c r="AP428" s="196"/>
      <c r="AQ428" s="196">
        <f t="shared" si="88"/>
        <v>0</v>
      </c>
      <c r="AS428" s="194"/>
      <c r="AT428" s="194"/>
      <c r="AU428" s="194"/>
      <c r="AV428" s="194"/>
      <c r="AW428" s="194"/>
      <c r="AX428" s="194"/>
      <c r="AY428" s="194"/>
      <c r="AZ428" s="194">
        <f t="shared" si="89"/>
        <v>0</v>
      </c>
    </row>
    <row r="429" spans="1:52" x14ac:dyDescent="0.2">
      <c r="A429" s="197">
        <v>4</v>
      </c>
      <c r="B429" s="141" t="s">
        <v>713</v>
      </c>
      <c r="C429" s="149" t="str">
        <f t="shared" si="80"/>
        <v>40</v>
      </c>
      <c r="D429" s="149" t="str">
        <f t="shared" si="81"/>
        <v>75</v>
      </c>
      <c r="E429" s="147" t="str">
        <f t="shared" si="82"/>
        <v>610</v>
      </c>
      <c r="F429" s="129" t="str">
        <f t="shared" si="83"/>
        <v>5000.99</v>
      </c>
      <c r="G429" s="141" t="s">
        <v>238</v>
      </c>
      <c r="H429" s="193">
        <f>IFERROR(VLOOKUP(B429,[5]rptBudgetaryBudgetCrossOrganiza!$A$2:$M$1097,4,FALSE),"0")</f>
        <v>103350</v>
      </c>
      <c r="I429" s="193">
        <f>IFERROR(VLOOKUP(B429,[5]rptBudgetaryBudgetCrossOrganiza!$A$2:$M$1097,6,FALSE),"0")</f>
        <v>0</v>
      </c>
      <c r="J429" s="193"/>
      <c r="K429" s="193"/>
      <c r="L429" s="193"/>
      <c r="M429" s="193">
        <f>IFERROR(VLOOKUP(B429,[5]rptBudgetaryBudgetCrossOrganiza!$A$2:$M$1097,9,FALSE),"0")</f>
        <v>0</v>
      </c>
      <c r="N429" s="193">
        <v>0</v>
      </c>
      <c r="O429" s="193">
        <f t="shared" si="85"/>
        <v>0</v>
      </c>
      <c r="Q429" s="169">
        <v>0</v>
      </c>
      <c r="R429" s="169">
        <v>0</v>
      </c>
      <c r="S429" s="169"/>
      <c r="T429" s="169"/>
      <c r="U429" s="169"/>
      <c r="V429" s="169">
        <v>0</v>
      </c>
      <c r="W429" s="194">
        <v>0</v>
      </c>
      <c r="X429" s="194">
        <f t="shared" si="86"/>
        <v>0</v>
      </c>
      <c r="Z429" s="171">
        <v>0</v>
      </c>
      <c r="AA429" s="171">
        <v>0</v>
      </c>
      <c r="AB429" s="171"/>
      <c r="AC429" s="171"/>
      <c r="AD429" s="171"/>
      <c r="AE429" s="171">
        <v>0</v>
      </c>
      <c r="AF429" s="195">
        <v>0</v>
      </c>
      <c r="AG429" s="195">
        <f t="shared" si="87"/>
        <v>0</v>
      </c>
      <c r="AI429" s="173">
        <f>IFERROR(VLOOKUP(B429,[3]rptBudgetaryBudgetCrossOrganiza!$A$1:$K$607,4,FALSE),"0")</f>
        <v>0</v>
      </c>
      <c r="AJ429" s="173">
        <f>IFERROR(VLOOKUP(B429,[3]rptBudgetaryBudgetCrossOrganiza!$A$1:$K$607,6,FALSE),"0")</f>
        <v>0</v>
      </c>
      <c r="AK429" s="196">
        <f t="shared" si="90"/>
        <v>0</v>
      </c>
      <c r="AL429" s="196">
        <f>IFERROR(VLOOKUP(B429,[4]rptBudgetaryBudgetCrossOrganiza!$A$10385:$O$11376,13,FALSE),"0")</f>
        <v>0</v>
      </c>
      <c r="AM429" s="196"/>
      <c r="AN429" s="196"/>
      <c r="AO429" s="196"/>
      <c r="AP429" s="196"/>
      <c r="AQ429" s="196">
        <f t="shared" si="88"/>
        <v>0</v>
      </c>
      <c r="AS429" s="194"/>
      <c r="AT429" s="194"/>
      <c r="AU429" s="194"/>
      <c r="AV429" s="194"/>
      <c r="AW429" s="194"/>
      <c r="AX429" s="194"/>
      <c r="AY429" s="194"/>
      <c r="AZ429" s="194">
        <f t="shared" si="89"/>
        <v>0</v>
      </c>
    </row>
    <row r="430" spans="1:52" x14ac:dyDescent="0.2">
      <c r="A430" s="197">
        <v>4</v>
      </c>
      <c r="B430" s="141" t="s">
        <v>714</v>
      </c>
      <c r="C430" s="149" t="str">
        <f t="shared" si="80"/>
        <v>40</v>
      </c>
      <c r="D430" s="149" t="str">
        <f t="shared" si="81"/>
        <v>75</v>
      </c>
      <c r="E430" s="147" t="str">
        <f t="shared" si="82"/>
        <v>610</v>
      </c>
      <c r="F430" s="129" t="str">
        <f t="shared" si="83"/>
        <v>5100.00</v>
      </c>
      <c r="G430" s="141" t="s">
        <v>240</v>
      </c>
      <c r="H430" s="193">
        <f>IFERROR(VLOOKUP(B430,[5]rptBudgetaryBudgetCrossOrganiza!$A$2:$M$1097,4,FALSE),"0")</f>
        <v>115760</v>
      </c>
      <c r="I430" s="193">
        <f>IFERROR(VLOOKUP(B430,[5]rptBudgetaryBudgetCrossOrganiza!$A$2:$M$1097,6,FALSE),"0")</f>
        <v>125659</v>
      </c>
      <c r="J430" s="193"/>
      <c r="K430" s="193"/>
      <c r="L430" s="193"/>
      <c r="M430" s="193">
        <f>IFERROR(VLOOKUP(B430,[5]rptBudgetaryBudgetCrossOrganiza!$A$2:$M$1097,9,FALSE),"0")</f>
        <v>124690.42</v>
      </c>
      <c r="N430" s="193">
        <v>124690.42</v>
      </c>
      <c r="O430" s="193">
        <f t="shared" si="85"/>
        <v>-968.58000000000175</v>
      </c>
      <c r="Q430" s="169">
        <v>146005</v>
      </c>
      <c r="R430" s="169">
        <v>146005</v>
      </c>
      <c r="S430" s="169"/>
      <c r="T430" s="169"/>
      <c r="U430" s="169"/>
      <c r="V430" s="169">
        <v>133926.47</v>
      </c>
      <c r="W430" s="194">
        <v>133926.47</v>
      </c>
      <c r="X430" s="194">
        <f t="shared" si="86"/>
        <v>-12078.529999999999</v>
      </c>
      <c r="Z430" s="171">
        <v>153675</v>
      </c>
      <c r="AA430" s="171">
        <v>153675</v>
      </c>
      <c r="AB430" s="171"/>
      <c r="AC430" s="171"/>
      <c r="AD430" s="171"/>
      <c r="AE430" s="171">
        <v>144701.42000000001</v>
      </c>
      <c r="AF430" s="195">
        <v>144701.42000000001</v>
      </c>
      <c r="AG430" s="195">
        <f t="shared" si="87"/>
        <v>-8973.5799999999872</v>
      </c>
      <c r="AI430" s="173">
        <f>IFERROR(VLOOKUP(B430,[3]rptBudgetaryBudgetCrossOrganiza!$A$1:$K$607,4,FALSE),"0")</f>
        <v>153675</v>
      </c>
      <c r="AJ430" s="173">
        <f>IFERROR(VLOOKUP(B430,[3]rptBudgetaryBudgetCrossOrganiza!$A$1:$K$607,6,FALSE),"0")</f>
        <v>153675</v>
      </c>
      <c r="AK430" s="196">
        <f t="shared" si="90"/>
        <v>153675</v>
      </c>
      <c r="AL430" s="196">
        <f>IFERROR(VLOOKUP(B430,[4]rptBudgetaryBudgetCrossOrganiza!$A$10385:$O$11376,13,FALSE),"0")</f>
        <v>36931.94</v>
      </c>
      <c r="AM430" s="196"/>
      <c r="AN430" s="196"/>
      <c r="AO430" s="196"/>
      <c r="AP430" s="196"/>
      <c r="AQ430" s="196">
        <f t="shared" si="88"/>
        <v>-153675</v>
      </c>
      <c r="AS430" s="194"/>
      <c r="AT430" s="194"/>
      <c r="AU430" s="194"/>
      <c r="AV430" s="194"/>
      <c r="AW430" s="194"/>
      <c r="AX430" s="194"/>
      <c r="AY430" s="194"/>
      <c r="AZ430" s="194">
        <f t="shared" si="89"/>
        <v>0</v>
      </c>
    </row>
    <row r="431" spans="1:52" x14ac:dyDescent="0.2">
      <c r="A431" s="197">
        <v>4</v>
      </c>
      <c r="B431" s="141" t="s">
        <v>715</v>
      </c>
      <c r="C431" s="149" t="str">
        <f t="shared" si="80"/>
        <v>40</v>
      </c>
      <c r="D431" s="149" t="str">
        <f t="shared" si="81"/>
        <v>75</v>
      </c>
      <c r="E431" s="147" t="str">
        <f t="shared" si="82"/>
        <v>610</v>
      </c>
      <c r="F431" s="129" t="str">
        <f t="shared" si="83"/>
        <v>5100.01</v>
      </c>
      <c r="G431" s="141" t="s">
        <v>242</v>
      </c>
      <c r="H431" s="193">
        <f>IFERROR(VLOOKUP(B431,[5]rptBudgetaryBudgetCrossOrganiza!$A$2:$M$1097,4,FALSE),"0")</f>
        <v>87130</v>
      </c>
      <c r="I431" s="193">
        <f>IFERROR(VLOOKUP(B431,[5]rptBudgetaryBudgetCrossOrganiza!$A$2:$M$1097,6,FALSE),"0")</f>
        <v>93833</v>
      </c>
      <c r="J431" s="193"/>
      <c r="K431" s="193"/>
      <c r="L431" s="193"/>
      <c r="M431" s="193">
        <f>IFERROR(VLOOKUP(B431,[5]rptBudgetaryBudgetCrossOrganiza!$A$2:$M$1097,9,FALSE),"0")</f>
        <v>90824.97</v>
      </c>
      <c r="N431" s="193">
        <v>90824.97</v>
      </c>
      <c r="O431" s="193">
        <f t="shared" si="85"/>
        <v>-3008.0299999999988</v>
      </c>
      <c r="Q431" s="169">
        <v>98080</v>
      </c>
      <c r="R431" s="169">
        <v>98080</v>
      </c>
      <c r="S431" s="169"/>
      <c r="T431" s="169"/>
      <c r="U431" s="169"/>
      <c r="V431" s="169">
        <v>89364.54</v>
      </c>
      <c r="W431" s="194">
        <v>89364.54</v>
      </c>
      <c r="X431" s="194"/>
      <c r="Z431" s="171">
        <v>96345</v>
      </c>
      <c r="AA431" s="171">
        <v>96345</v>
      </c>
      <c r="AB431" s="171"/>
      <c r="AC431" s="171"/>
      <c r="AD431" s="171"/>
      <c r="AE431" s="171">
        <v>79429.91</v>
      </c>
      <c r="AF431" s="195">
        <v>79429.91</v>
      </c>
      <c r="AG431" s="195">
        <f t="shared" si="87"/>
        <v>-16915.089999999997</v>
      </c>
      <c r="AI431" s="173">
        <f>IFERROR(VLOOKUP(B431,[3]rptBudgetaryBudgetCrossOrganiza!$A$1:$K$607,4,FALSE),"0")</f>
        <v>96345</v>
      </c>
      <c r="AJ431" s="173">
        <f>IFERROR(VLOOKUP(B431,[3]rptBudgetaryBudgetCrossOrganiza!$A$1:$K$607,6,FALSE),"0")</f>
        <v>96345</v>
      </c>
      <c r="AK431" s="196">
        <f t="shared" si="90"/>
        <v>96345</v>
      </c>
      <c r="AL431" s="196">
        <f>IFERROR(VLOOKUP(B431,[4]rptBudgetaryBudgetCrossOrganiza!$A$10385:$O$11376,13,FALSE),"0")</f>
        <v>20756.560000000001</v>
      </c>
      <c r="AM431" s="196"/>
      <c r="AN431" s="196"/>
      <c r="AO431" s="196"/>
      <c r="AP431" s="196"/>
      <c r="AQ431" s="196">
        <f t="shared" si="88"/>
        <v>-96345</v>
      </c>
      <c r="AS431" s="194"/>
      <c r="AT431" s="194"/>
      <c r="AU431" s="194"/>
      <c r="AV431" s="194"/>
      <c r="AW431" s="194"/>
      <c r="AX431" s="194"/>
      <c r="AY431" s="194"/>
      <c r="AZ431" s="194"/>
    </row>
    <row r="432" spans="1:52" x14ac:dyDescent="0.2">
      <c r="A432" s="197">
        <v>4</v>
      </c>
      <c r="B432" s="198" t="s">
        <v>716</v>
      </c>
      <c r="C432" s="149" t="str">
        <f t="shared" si="80"/>
        <v>40</v>
      </c>
      <c r="D432" s="149" t="str">
        <f t="shared" si="81"/>
        <v>75</v>
      </c>
      <c r="E432" s="147" t="str">
        <f t="shared" si="82"/>
        <v>610</v>
      </c>
      <c r="F432" s="129" t="str">
        <f t="shared" si="83"/>
        <v>5100.02</v>
      </c>
      <c r="G432" s="198" t="s">
        <v>244</v>
      </c>
      <c r="H432" s="193">
        <f>IFERROR(VLOOKUP(B432,[5]rptBudgetaryBudgetCrossOrganiza!$A$2:$M$1097,4,FALSE),"0")</f>
        <v>162284</v>
      </c>
      <c r="I432" s="193">
        <f>IFERROR(VLOOKUP(B432,[5]rptBudgetaryBudgetCrossOrganiza!$A$2:$M$1097,6,FALSE),"0")</f>
        <v>184784</v>
      </c>
      <c r="J432" s="193"/>
      <c r="K432" s="193"/>
      <c r="L432" s="193"/>
      <c r="M432" s="193">
        <f>IFERROR(VLOOKUP(B432,[5]rptBudgetaryBudgetCrossOrganiza!$A$2:$M$1097,9,FALSE),"0")</f>
        <v>178033</v>
      </c>
      <c r="N432" s="193">
        <v>178033</v>
      </c>
      <c r="O432" s="193">
        <f t="shared" si="85"/>
        <v>-6751</v>
      </c>
      <c r="Q432" s="169">
        <v>184235</v>
      </c>
      <c r="R432" s="169">
        <v>184235</v>
      </c>
      <c r="S432" s="169"/>
      <c r="T432" s="169"/>
      <c r="U432" s="169"/>
      <c r="V432" s="169">
        <v>171474.25</v>
      </c>
      <c r="W432" s="194">
        <v>171474.25</v>
      </c>
      <c r="X432" s="194">
        <f>W432-R432</f>
        <v>-12760.75</v>
      </c>
      <c r="Z432" s="171">
        <v>182155</v>
      </c>
      <c r="AA432" s="171">
        <v>182155</v>
      </c>
      <c r="AB432" s="171"/>
      <c r="AC432" s="171"/>
      <c r="AD432" s="171"/>
      <c r="AE432" s="171">
        <v>163785.35</v>
      </c>
      <c r="AF432" s="195">
        <v>163785.35</v>
      </c>
      <c r="AG432" s="195">
        <f t="shared" si="87"/>
        <v>-18369.649999999994</v>
      </c>
      <c r="AI432" s="173">
        <f>IFERROR(VLOOKUP(B432,[3]rptBudgetaryBudgetCrossOrganiza!$A$1:$K$607,4,FALSE),"0")</f>
        <v>182155</v>
      </c>
      <c r="AJ432" s="173">
        <f>IFERROR(VLOOKUP(B432,[3]rptBudgetaryBudgetCrossOrganiza!$A$1:$K$607,6,FALSE),"0")</f>
        <v>182155</v>
      </c>
      <c r="AK432" s="196">
        <f t="shared" si="90"/>
        <v>182155</v>
      </c>
      <c r="AL432" s="196">
        <f>IFERROR(VLOOKUP(B432,[4]rptBudgetaryBudgetCrossOrganiza!$A$10385:$O$11376,13,FALSE),"0")</f>
        <v>41016.9</v>
      </c>
      <c r="AM432" s="196"/>
      <c r="AN432" s="196"/>
      <c r="AO432" s="196"/>
      <c r="AP432" s="196"/>
      <c r="AQ432" s="196">
        <f t="shared" si="88"/>
        <v>-182155</v>
      </c>
      <c r="AS432" s="194"/>
      <c r="AT432" s="194"/>
      <c r="AU432" s="194"/>
      <c r="AV432" s="194"/>
      <c r="AW432" s="194"/>
      <c r="AX432" s="194"/>
      <c r="AY432" s="194"/>
      <c r="AZ432" s="194">
        <f>AY432-AT432</f>
        <v>0</v>
      </c>
    </row>
    <row r="433" spans="1:52" x14ac:dyDescent="0.2">
      <c r="A433" s="197">
        <v>4</v>
      </c>
      <c r="B433" s="141" t="s">
        <v>717</v>
      </c>
      <c r="C433" s="149" t="str">
        <f t="shared" si="80"/>
        <v>40</v>
      </c>
      <c r="D433" s="149" t="str">
        <f t="shared" si="81"/>
        <v>75</v>
      </c>
      <c r="E433" s="147" t="str">
        <f t="shared" si="82"/>
        <v>610</v>
      </c>
      <c r="F433" s="129" t="str">
        <f t="shared" si="83"/>
        <v>5100.03</v>
      </c>
      <c r="G433" s="141" t="s">
        <v>246</v>
      </c>
      <c r="H433" s="193">
        <f>IFERROR(VLOOKUP(B433,[5]rptBudgetaryBudgetCrossOrganiza!$A$2:$M$1097,4,FALSE),"0")</f>
        <v>15570</v>
      </c>
      <c r="I433" s="193">
        <f>IFERROR(VLOOKUP(B433,[5]rptBudgetaryBudgetCrossOrganiza!$A$2:$M$1097,6,FALSE),"0")</f>
        <v>17224</v>
      </c>
      <c r="J433" s="193"/>
      <c r="K433" s="193"/>
      <c r="L433" s="193"/>
      <c r="M433" s="193">
        <f>IFERROR(VLOOKUP(B433,[5]rptBudgetaryBudgetCrossOrganiza!$A$2:$M$1097,9,FALSE),"0")</f>
        <v>16269.44</v>
      </c>
      <c r="N433" s="193">
        <v>16269.44</v>
      </c>
      <c r="O433" s="193"/>
      <c r="Q433" s="169">
        <v>16700</v>
      </c>
      <c r="R433" s="169">
        <v>16700</v>
      </c>
      <c r="S433" s="169"/>
      <c r="T433" s="169"/>
      <c r="U433" s="169"/>
      <c r="V433" s="169">
        <v>14488.49</v>
      </c>
      <c r="W433" s="194">
        <v>14488.49</v>
      </c>
      <c r="X433" s="194"/>
      <c r="Z433" s="171">
        <v>17100</v>
      </c>
      <c r="AA433" s="171">
        <v>17100</v>
      </c>
      <c r="AB433" s="171"/>
      <c r="AC433" s="171"/>
      <c r="AD433" s="171"/>
      <c r="AE433" s="171">
        <v>14573.83</v>
      </c>
      <c r="AF433" s="195">
        <v>14573.83</v>
      </c>
      <c r="AG433" s="195"/>
      <c r="AI433" s="173">
        <f>IFERROR(VLOOKUP(B433,[3]rptBudgetaryBudgetCrossOrganiza!$A$1:$K$607,4,FALSE),"0")</f>
        <v>17100</v>
      </c>
      <c r="AJ433" s="173">
        <f>IFERROR(VLOOKUP(B433,[3]rptBudgetaryBudgetCrossOrganiza!$A$1:$K$607,6,FALSE),"0")</f>
        <v>17100</v>
      </c>
      <c r="AK433" s="196">
        <f t="shared" si="90"/>
        <v>17100</v>
      </c>
      <c r="AL433" s="196">
        <f>IFERROR(VLOOKUP(B433,[4]rptBudgetaryBudgetCrossOrganiza!$A$10385:$O$11376,13,FALSE),"0")</f>
        <v>3447.51</v>
      </c>
      <c r="AM433" s="196"/>
      <c r="AN433" s="196"/>
      <c r="AO433" s="196"/>
      <c r="AP433" s="196"/>
      <c r="AQ433" s="196"/>
      <c r="AS433" s="194"/>
      <c r="AT433" s="194"/>
      <c r="AU433" s="194"/>
      <c r="AV433" s="194"/>
      <c r="AW433" s="194"/>
      <c r="AX433" s="194"/>
      <c r="AY433" s="194"/>
      <c r="AZ433" s="194"/>
    </row>
    <row r="434" spans="1:52" x14ac:dyDescent="0.2">
      <c r="A434" s="197">
        <v>4</v>
      </c>
      <c r="B434" s="141" t="s">
        <v>718</v>
      </c>
      <c r="C434" s="149" t="str">
        <f t="shared" si="80"/>
        <v>40</v>
      </c>
      <c r="D434" s="149" t="str">
        <f t="shared" si="81"/>
        <v>75</v>
      </c>
      <c r="E434" s="147" t="str">
        <f t="shared" si="82"/>
        <v>610</v>
      </c>
      <c r="F434" s="129" t="str">
        <f t="shared" si="83"/>
        <v>5100.04</v>
      </c>
      <c r="G434" s="141" t="s">
        <v>248</v>
      </c>
      <c r="H434" s="193">
        <f>IFERROR(VLOOKUP(B434,[5]rptBudgetaryBudgetCrossOrganiza!$A$2:$M$1097,4,FALSE),"0")</f>
        <v>2400</v>
      </c>
      <c r="I434" s="193">
        <f>IFERROR(VLOOKUP(B434,[5]rptBudgetaryBudgetCrossOrganiza!$A$2:$M$1097,6,FALSE),"0")</f>
        <v>2639</v>
      </c>
      <c r="J434" s="193"/>
      <c r="K434" s="193"/>
      <c r="L434" s="193"/>
      <c r="M434" s="193">
        <f>IFERROR(VLOOKUP(B434,[5]rptBudgetaryBudgetCrossOrganiza!$A$2:$M$1097,9,FALSE),"0")</f>
        <v>2563.54</v>
      </c>
      <c r="N434" s="193">
        <v>2563.54</v>
      </c>
      <c r="O434" s="193"/>
      <c r="Q434" s="169">
        <v>2640</v>
      </c>
      <c r="R434" s="169">
        <v>2640</v>
      </c>
      <c r="S434" s="169"/>
      <c r="T434" s="169"/>
      <c r="U434" s="169"/>
      <c r="V434" s="169">
        <v>2427.7399999999998</v>
      </c>
      <c r="W434" s="194">
        <v>2427.7399999999998</v>
      </c>
      <c r="X434" s="194"/>
      <c r="Z434" s="171">
        <v>2710</v>
      </c>
      <c r="AA434" s="171">
        <v>2710</v>
      </c>
      <c r="AB434" s="171"/>
      <c r="AC434" s="171"/>
      <c r="AD434" s="171"/>
      <c r="AE434" s="171">
        <v>2333.98</v>
      </c>
      <c r="AF434" s="195">
        <v>2333.98</v>
      </c>
      <c r="AG434" s="195"/>
      <c r="AI434" s="173">
        <f>IFERROR(VLOOKUP(B434,[3]rptBudgetaryBudgetCrossOrganiza!$A$1:$K$607,4,FALSE),"0")</f>
        <v>710</v>
      </c>
      <c r="AJ434" s="173">
        <f>IFERROR(VLOOKUP(B434,[3]rptBudgetaryBudgetCrossOrganiza!$A$1:$K$607,6,FALSE),"0")</f>
        <v>710</v>
      </c>
      <c r="AK434" s="196">
        <f t="shared" si="90"/>
        <v>710</v>
      </c>
      <c r="AL434" s="196">
        <f>IFERROR(VLOOKUP(B434,[4]rptBudgetaryBudgetCrossOrganiza!$A$10385:$O$11376,13,FALSE),"0")</f>
        <v>563.29999999999995</v>
      </c>
      <c r="AM434" s="196"/>
      <c r="AN434" s="196"/>
      <c r="AO434" s="196"/>
      <c r="AP434" s="196"/>
      <c r="AQ434" s="196"/>
      <c r="AS434" s="194"/>
      <c r="AT434" s="194"/>
      <c r="AU434" s="194"/>
      <c r="AV434" s="194"/>
      <c r="AW434" s="194"/>
      <c r="AX434" s="194"/>
      <c r="AY434" s="194"/>
      <c r="AZ434" s="194"/>
    </row>
    <row r="435" spans="1:52" x14ac:dyDescent="0.2">
      <c r="A435" s="197">
        <v>4</v>
      </c>
      <c r="B435" s="141" t="s">
        <v>719</v>
      </c>
      <c r="C435" s="149" t="str">
        <f t="shared" si="80"/>
        <v>40</v>
      </c>
      <c r="D435" s="149" t="str">
        <f t="shared" si="81"/>
        <v>75</v>
      </c>
      <c r="E435" s="147" t="str">
        <f t="shared" si="82"/>
        <v>610</v>
      </c>
      <c r="F435" s="129" t="str">
        <f t="shared" si="83"/>
        <v>5100.05</v>
      </c>
      <c r="G435" s="141" t="s">
        <v>250</v>
      </c>
      <c r="H435" s="193">
        <f>IFERROR(VLOOKUP(B435,[5]rptBudgetaryBudgetCrossOrganiza!$A$2:$M$1097,4,FALSE),"0")</f>
        <v>1305</v>
      </c>
      <c r="I435" s="193">
        <f>IFERROR(VLOOKUP(B435,[5]rptBudgetaryBudgetCrossOrganiza!$A$2:$M$1097,6,FALSE),"0")</f>
        <v>1338</v>
      </c>
      <c r="J435" s="193"/>
      <c r="K435" s="193"/>
      <c r="L435" s="193"/>
      <c r="M435" s="193">
        <f>IFERROR(VLOOKUP(B435,[5]rptBudgetaryBudgetCrossOrganiza!$A$2:$M$1097,9,FALSE),"0")</f>
        <v>1408.02</v>
      </c>
      <c r="N435" s="193">
        <v>1408.02</v>
      </c>
      <c r="O435" s="193"/>
      <c r="Q435" s="169">
        <v>1430</v>
      </c>
      <c r="R435" s="169">
        <v>1430</v>
      </c>
      <c r="S435" s="169"/>
      <c r="T435" s="169"/>
      <c r="U435" s="169"/>
      <c r="V435" s="169">
        <v>1338.76</v>
      </c>
      <c r="W435" s="194">
        <v>1338.76</v>
      </c>
      <c r="X435" s="194"/>
      <c r="Z435" s="171">
        <v>1330</v>
      </c>
      <c r="AA435" s="171">
        <v>1330</v>
      </c>
      <c r="AB435" s="171"/>
      <c r="AC435" s="171"/>
      <c r="AD435" s="171"/>
      <c r="AE435" s="171">
        <v>1242.1300000000001</v>
      </c>
      <c r="AF435" s="195">
        <v>1242.1300000000001</v>
      </c>
      <c r="AG435" s="195"/>
      <c r="AI435" s="173">
        <f>IFERROR(VLOOKUP(B435,[3]rptBudgetaryBudgetCrossOrganiza!$A$1:$K$607,4,FALSE),"0")</f>
        <v>1330</v>
      </c>
      <c r="AJ435" s="173">
        <f>IFERROR(VLOOKUP(B435,[3]rptBudgetaryBudgetCrossOrganiza!$A$1:$K$607,6,FALSE),"0")</f>
        <v>1330</v>
      </c>
      <c r="AK435" s="196">
        <f t="shared" si="90"/>
        <v>1330</v>
      </c>
      <c r="AL435" s="196">
        <f>IFERROR(VLOOKUP(B435,[4]rptBudgetaryBudgetCrossOrganiza!$A$10385:$O$11376,13,FALSE),"0")</f>
        <v>309.32</v>
      </c>
      <c r="AM435" s="196"/>
      <c r="AN435" s="196"/>
      <c r="AO435" s="196"/>
      <c r="AP435" s="196"/>
      <c r="AQ435" s="196"/>
      <c r="AS435" s="194"/>
      <c r="AT435" s="194"/>
      <c r="AU435" s="194"/>
      <c r="AV435" s="194"/>
      <c r="AW435" s="194"/>
      <c r="AX435" s="194"/>
      <c r="AY435" s="194"/>
      <c r="AZ435" s="194"/>
    </row>
    <row r="436" spans="1:52" x14ac:dyDescent="0.2">
      <c r="A436" s="197">
        <v>4</v>
      </c>
      <c r="B436" s="141" t="s">
        <v>720</v>
      </c>
      <c r="C436" s="149" t="str">
        <f t="shared" si="80"/>
        <v>40</v>
      </c>
      <c r="D436" s="149" t="str">
        <f t="shared" si="81"/>
        <v>75</v>
      </c>
      <c r="E436" s="147" t="str">
        <f t="shared" si="82"/>
        <v>610</v>
      </c>
      <c r="F436" s="129" t="str">
        <f t="shared" si="83"/>
        <v>5100.06</v>
      </c>
      <c r="G436" s="141" t="s">
        <v>252</v>
      </c>
      <c r="H436" s="193">
        <f>IFERROR(VLOOKUP(B436,[5]rptBudgetaryBudgetCrossOrganiza!$A$2:$M$1097,4,FALSE),"0")</f>
        <v>21110</v>
      </c>
      <c r="I436" s="193">
        <f>IFERROR(VLOOKUP(B436,[5]rptBudgetaryBudgetCrossOrganiza!$A$2:$M$1097,6,FALSE),"0")</f>
        <v>21110</v>
      </c>
      <c r="J436" s="193"/>
      <c r="K436" s="193"/>
      <c r="L436" s="193"/>
      <c r="M436" s="193">
        <f>IFERROR(VLOOKUP(B436,[5]rptBudgetaryBudgetCrossOrganiza!$A$2:$M$1097,9,FALSE),"0")</f>
        <v>21110</v>
      </c>
      <c r="N436" s="193">
        <v>21110</v>
      </c>
      <c r="O436" s="193"/>
      <c r="Q436" s="169">
        <v>23900</v>
      </c>
      <c r="R436" s="169">
        <v>23900</v>
      </c>
      <c r="S436" s="169"/>
      <c r="T436" s="169"/>
      <c r="U436" s="169"/>
      <c r="V436" s="169">
        <v>23900</v>
      </c>
      <c r="W436" s="194">
        <v>23900</v>
      </c>
      <c r="X436" s="194"/>
      <c r="Z436" s="171">
        <v>27370</v>
      </c>
      <c r="AA436" s="171">
        <v>27370</v>
      </c>
      <c r="AB436" s="171"/>
      <c r="AC436" s="171"/>
      <c r="AD436" s="171"/>
      <c r="AE436" s="171">
        <v>9123.32</v>
      </c>
      <c r="AF436" s="195">
        <v>9123.32</v>
      </c>
      <c r="AG436" s="195"/>
      <c r="AI436" s="173">
        <f>IFERROR(VLOOKUP(B436,[3]rptBudgetaryBudgetCrossOrganiza!$A$1:$K$607,4,FALSE),"0")</f>
        <v>27370</v>
      </c>
      <c r="AJ436" s="173">
        <f>IFERROR(VLOOKUP(B436,[3]rptBudgetaryBudgetCrossOrganiza!$A$1:$K$607,6,FALSE),"0")</f>
        <v>27370</v>
      </c>
      <c r="AK436" s="196">
        <f t="shared" si="90"/>
        <v>27370</v>
      </c>
      <c r="AL436" s="196">
        <f>IFERROR(VLOOKUP(B436,[4]rptBudgetaryBudgetCrossOrganiza!$A$10385:$O$11376,13,FALSE),"0")</f>
        <v>0</v>
      </c>
      <c r="AM436" s="196"/>
      <c r="AN436" s="196"/>
      <c r="AO436" s="196"/>
      <c r="AP436" s="196"/>
      <c r="AQ436" s="196"/>
      <c r="AS436" s="194"/>
      <c r="AT436" s="194"/>
      <c r="AU436" s="194"/>
      <c r="AV436" s="194"/>
      <c r="AW436" s="194"/>
      <c r="AX436" s="194"/>
      <c r="AY436" s="194"/>
      <c r="AZ436" s="194"/>
    </row>
    <row r="437" spans="1:52" x14ac:dyDescent="0.2">
      <c r="A437" s="197">
        <v>4</v>
      </c>
      <c r="B437" s="141" t="s">
        <v>721</v>
      </c>
      <c r="C437" s="149" t="str">
        <f t="shared" si="80"/>
        <v>40</v>
      </c>
      <c r="D437" s="149" t="str">
        <f t="shared" si="81"/>
        <v>75</v>
      </c>
      <c r="E437" s="147" t="str">
        <f t="shared" si="82"/>
        <v>610</v>
      </c>
      <c r="F437" s="129" t="str">
        <f t="shared" si="83"/>
        <v>5100.07</v>
      </c>
      <c r="G437" s="141" t="s">
        <v>254</v>
      </c>
      <c r="H437" s="193">
        <f>IFERROR(VLOOKUP(B437,[5]rptBudgetaryBudgetCrossOrganiza!$A$2:$M$1097,4,FALSE),"0")</f>
        <v>5070</v>
      </c>
      <c r="I437" s="193">
        <f>IFERROR(VLOOKUP(B437,[5]rptBudgetaryBudgetCrossOrganiza!$A$2:$M$1097,6,FALSE),"0")</f>
        <v>5592</v>
      </c>
      <c r="J437" s="193"/>
      <c r="K437" s="193"/>
      <c r="L437" s="193"/>
      <c r="M437" s="193">
        <f>IFERROR(VLOOKUP(B437,[5]rptBudgetaryBudgetCrossOrganiza!$A$2:$M$1097,9,FALSE),"0")</f>
        <v>4285.5</v>
      </c>
      <c r="N437" s="193">
        <v>4285.5</v>
      </c>
      <c r="O437" s="193"/>
      <c r="Q437" s="169">
        <v>5250</v>
      </c>
      <c r="R437" s="169">
        <v>5250</v>
      </c>
      <c r="S437" s="169"/>
      <c r="T437" s="169"/>
      <c r="U437" s="169"/>
      <c r="V437" s="169">
        <v>4117.18</v>
      </c>
      <c r="W437" s="194">
        <v>4117.18</v>
      </c>
      <c r="X437" s="194"/>
      <c r="Z437" s="171">
        <v>4410</v>
      </c>
      <c r="AA437" s="171">
        <v>4410</v>
      </c>
      <c r="AB437" s="171"/>
      <c r="AC437" s="171"/>
      <c r="AD437" s="171"/>
      <c r="AE437" s="171">
        <v>3838.54</v>
      </c>
      <c r="AF437" s="195">
        <v>3838.54</v>
      </c>
      <c r="AG437" s="195"/>
      <c r="AI437" s="173">
        <f>IFERROR(VLOOKUP(B437,[3]rptBudgetaryBudgetCrossOrganiza!$A$1:$K$607,4,FALSE),"0")</f>
        <v>4410</v>
      </c>
      <c r="AJ437" s="173">
        <f>IFERROR(VLOOKUP(B437,[3]rptBudgetaryBudgetCrossOrganiza!$A$1:$K$607,6,FALSE),"0")</f>
        <v>4410</v>
      </c>
      <c r="AK437" s="196">
        <f t="shared" si="90"/>
        <v>4410</v>
      </c>
      <c r="AL437" s="196">
        <f>IFERROR(VLOOKUP(B437,[4]rptBudgetaryBudgetCrossOrganiza!$A$10385:$O$11376,13,FALSE),"0")</f>
        <v>840.2</v>
      </c>
      <c r="AM437" s="196"/>
      <c r="AN437" s="196"/>
      <c r="AO437" s="196"/>
      <c r="AP437" s="196"/>
      <c r="AQ437" s="196"/>
      <c r="AS437" s="194"/>
      <c r="AT437" s="194"/>
      <c r="AU437" s="194"/>
      <c r="AV437" s="194"/>
      <c r="AW437" s="194"/>
      <c r="AX437" s="194"/>
      <c r="AY437" s="194"/>
      <c r="AZ437" s="194"/>
    </row>
    <row r="438" spans="1:52" x14ac:dyDescent="0.2">
      <c r="A438" s="197">
        <v>4</v>
      </c>
      <c r="B438" s="141" t="s">
        <v>722</v>
      </c>
      <c r="C438" s="149" t="str">
        <f t="shared" si="80"/>
        <v>40</v>
      </c>
      <c r="D438" s="149" t="str">
        <f t="shared" si="81"/>
        <v>75</v>
      </c>
      <c r="E438" s="147" t="str">
        <f t="shared" si="82"/>
        <v>610</v>
      </c>
      <c r="F438" s="129" t="str">
        <f t="shared" si="83"/>
        <v>5100.08</v>
      </c>
      <c r="G438" s="141" t="s">
        <v>256</v>
      </c>
      <c r="H438" s="193">
        <f>IFERROR(VLOOKUP(B438,[5]rptBudgetaryBudgetCrossOrganiza!$A$2:$M$1097,4,FALSE),"0")</f>
        <v>26395</v>
      </c>
      <c r="I438" s="193">
        <f>IFERROR(VLOOKUP(B438,[5]rptBudgetaryBudgetCrossOrganiza!$A$2:$M$1097,6,FALSE),"0")</f>
        <v>28109</v>
      </c>
      <c r="J438" s="193"/>
      <c r="K438" s="193"/>
      <c r="L438" s="193"/>
      <c r="M438" s="193">
        <f>IFERROR(VLOOKUP(B438,[5]rptBudgetaryBudgetCrossOrganiza!$A$2:$M$1097,9,FALSE),"0")</f>
        <v>41189.54</v>
      </c>
      <c r="N438" s="193">
        <v>41189.54</v>
      </c>
      <c r="O438" s="193"/>
      <c r="Q438" s="169">
        <v>43265</v>
      </c>
      <c r="R438" s="169">
        <v>43265</v>
      </c>
      <c r="S438" s="169"/>
      <c r="T438" s="169"/>
      <c r="U438" s="169"/>
      <c r="V438" s="169">
        <v>39812.730000000003</v>
      </c>
      <c r="W438" s="194">
        <v>39812.730000000003</v>
      </c>
      <c r="X438" s="194"/>
      <c r="Z438" s="171">
        <v>42170</v>
      </c>
      <c r="AA438" s="171">
        <v>42170</v>
      </c>
      <c r="AB438" s="171"/>
      <c r="AC438" s="171"/>
      <c r="AD438" s="171"/>
      <c r="AE438" s="171">
        <v>39817.730000000003</v>
      </c>
      <c r="AF438" s="195">
        <v>39817.730000000003</v>
      </c>
      <c r="AG438" s="195"/>
      <c r="AI438" s="173">
        <f>IFERROR(VLOOKUP(B438,[3]rptBudgetaryBudgetCrossOrganiza!$A$1:$K$607,4,FALSE),"0")</f>
        <v>42170</v>
      </c>
      <c r="AJ438" s="173">
        <f>IFERROR(VLOOKUP(B438,[3]rptBudgetaryBudgetCrossOrganiza!$A$1:$K$607,6,FALSE),"0")</f>
        <v>42170</v>
      </c>
      <c r="AK438" s="196">
        <f t="shared" si="90"/>
        <v>42170</v>
      </c>
      <c r="AL438" s="196">
        <f>IFERROR(VLOOKUP(B438,[4]rptBudgetaryBudgetCrossOrganiza!$A$10385:$O$11376,13,FALSE),"0")</f>
        <v>9981.4699999999993</v>
      </c>
      <c r="AM438" s="196"/>
      <c r="AN438" s="196"/>
      <c r="AO438" s="196"/>
      <c r="AP438" s="196"/>
      <c r="AQ438" s="196"/>
      <c r="AS438" s="194"/>
      <c r="AT438" s="194"/>
      <c r="AU438" s="194"/>
      <c r="AV438" s="194"/>
      <c r="AW438" s="194"/>
      <c r="AX438" s="194"/>
      <c r="AY438" s="194"/>
      <c r="AZ438" s="194"/>
    </row>
    <row r="439" spans="1:52" x14ac:dyDescent="0.2">
      <c r="A439" s="197">
        <v>4</v>
      </c>
      <c r="B439" s="141" t="s">
        <v>723</v>
      </c>
      <c r="C439" s="149" t="str">
        <f t="shared" si="80"/>
        <v>40</v>
      </c>
      <c r="D439" s="149" t="str">
        <f t="shared" si="81"/>
        <v>75</v>
      </c>
      <c r="E439" s="147" t="str">
        <f t="shared" si="82"/>
        <v>610</v>
      </c>
      <c r="F439" s="129" t="str">
        <f t="shared" si="83"/>
        <v>5100.09</v>
      </c>
      <c r="G439" s="141" t="s">
        <v>258</v>
      </c>
      <c r="H439" s="193">
        <f>IFERROR(VLOOKUP(B439,[5]rptBudgetaryBudgetCrossOrganiza!$A$2:$M$1097,4,FALSE),"0")</f>
        <v>0</v>
      </c>
      <c r="I439" s="193">
        <f>IFERROR(VLOOKUP(B439,[5]rptBudgetaryBudgetCrossOrganiza!$A$2:$M$1097,6,FALSE),"0")</f>
        <v>0</v>
      </c>
      <c r="J439" s="193"/>
      <c r="K439" s="193"/>
      <c r="L439" s="193"/>
      <c r="M439" s="193">
        <f>IFERROR(VLOOKUP(B439,[5]rptBudgetaryBudgetCrossOrganiza!$A$2:$M$1097,9,FALSE),"0")</f>
        <v>0</v>
      </c>
      <c r="N439" s="193">
        <v>0</v>
      </c>
      <c r="O439" s="193"/>
      <c r="Q439" s="169">
        <v>0</v>
      </c>
      <c r="R439" s="169">
        <v>0</v>
      </c>
      <c r="S439" s="169"/>
      <c r="T439" s="169"/>
      <c r="U439" s="169"/>
      <c r="V439" s="169">
        <v>0</v>
      </c>
      <c r="W439" s="194">
        <v>0</v>
      </c>
      <c r="X439" s="194"/>
      <c r="Z439" s="171">
        <v>0</v>
      </c>
      <c r="AA439" s="171">
        <v>0</v>
      </c>
      <c r="AB439" s="171"/>
      <c r="AC439" s="171"/>
      <c r="AD439" s="171"/>
      <c r="AE439" s="171">
        <v>0</v>
      </c>
      <c r="AF439" s="195">
        <v>0</v>
      </c>
      <c r="AG439" s="195"/>
      <c r="AI439" s="173">
        <f>IFERROR(VLOOKUP(B439,[3]rptBudgetaryBudgetCrossOrganiza!$A$1:$K$607,4,FALSE),"0")</f>
        <v>0</v>
      </c>
      <c r="AJ439" s="173">
        <f>IFERROR(VLOOKUP(B439,[3]rptBudgetaryBudgetCrossOrganiza!$A$1:$K$607,6,FALSE),"0")</f>
        <v>0</v>
      </c>
      <c r="AK439" s="196">
        <f t="shared" si="90"/>
        <v>0</v>
      </c>
      <c r="AL439" s="196">
        <f>IFERROR(VLOOKUP(B439,[4]rptBudgetaryBudgetCrossOrganiza!$A$10385:$O$11376,13,FALSE),"0")</f>
        <v>0</v>
      </c>
      <c r="AM439" s="196"/>
      <c r="AN439" s="196"/>
      <c r="AO439" s="196"/>
      <c r="AP439" s="196"/>
      <c r="AQ439" s="196"/>
      <c r="AS439" s="194"/>
      <c r="AT439" s="194"/>
      <c r="AU439" s="194"/>
      <c r="AV439" s="194"/>
      <c r="AW439" s="194"/>
      <c r="AX439" s="194"/>
      <c r="AY439" s="194"/>
      <c r="AZ439" s="194"/>
    </row>
    <row r="440" spans="1:52" x14ac:dyDescent="0.2">
      <c r="A440" s="197">
        <v>4</v>
      </c>
      <c r="B440" s="141" t="s">
        <v>724</v>
      </c>
      <c r="C440" s="149" t="str">
        <f t="shared" si="80"/>
        <v>40</v>
      </c>
      <c r="D440" s="149" t="str">
        <f t="shared" si="81"/>
        <v>75</v>
      </c>
      <c r="E440" s="147" t="str">
        <f t="shared" si="82"/>
        <v>610</v>
      </c>
      <c r="F440" s="129" t="str">
        <f t="shared" si="83"/>
        <v>5100.10</v>
      </c>
      <c r="G440" s="141" t="s">
        <v>260</v>
      </c>
      <c r="H440" s="193">
        <f>IFERROR(VLOOKUP(B440,[5]rptBudgetaryBudgetCrossOrganiza!$A$2:$M$1097,4,FALSE),"0")</f>
        <v>0</v>
      </c>
      <c r="I440" s="193">
        <f>IFERROR(VLOOKUP(B440,[5]rptBudgetaryBudgetCrossOrganiza!$A$2:$M$1097,6,FALSE),"0")</f>
        <v>0</v>
      </c>
      <c r="J440" s="193"/>
      <c r="K440" s="193"/>
      <c r="L440" s="193"/>
      <c r="M440" s="193">
        <f>IFERROR(VLOOKUP(B440,[5]rptBudgetaryBudgetCrossOrganiza!$A$2:$M$1097,9,FALSE),"0")</f>
        <v>0</v>
      </c>
      <c r="N440" s="193">
        <v>0</v>
      </c>
      <c r="O440" s="193"/>
      <c r="Q440" s="169">
        <v>0</v>
      </c>
      <c r="R440" s="169">
        <v>0</v>
      </c>
      <c r="S440" s="169"/>
      <c r="T440" s="169"/>
      <c r="U440" s="169"/>
      <c r="V440" s="169">
        <v>0</v>
      </c>
      <c r="W440" s="194">
        <v>0</v>
      </c>
      <c r="X440" s="194"/>
      <c r="Z440" s="171">
        <v>300</v>
      </c>
      <c r="AA440" s="171">
        <v>300</v>
      </c>
      <c r="AB440" s="171"/>
      <c r="AC440" s="171"/>
      <c r="AD440" s="171"/>
      <c r="AE440" s="171">
        <v>5712.5</v>
      </c>
      <c r="AF440" s="195">
        <v>5712.5</v>
      </c>
      <c r="AG440" s="195"/>
      <c r="AI440" s="173">
        <f>IFERROR(VLOOKUP(B440,[3]rptBudgetaryBudgetCrossOrganiza!$A$1:$K$607,4,FALSE),"0")</f>
        <v>300</v>
      </c>
      <c r="AJ440" s="173">
        <f>IFERROR(VLOOKUP(B440,[3]rptBudgetaryBudgetCrossOrganiza!$A$1:$K$607,6,FALSE),"0")</f>
        <v>300</v>
      </c>
      <c r="AK440" s="196">
        <f t="shared" si="90"/>
        <v>300</v>
      </c>
      <c r="AL440" s="196">
        <f>IFERROR(VLOOKUP(B440,[4]rptBudgetaryBudgetCrossOrganiza!$A$10385:$O$11376,13,FALSE),"0")</f>
        <v>250</v>
      </c>
      <c r="AM440" s="196"/>
      <c r="AN440" s="196"/>
      <c r="AO440" s="196"/>
      <c r="AP440" s="196"/>
      <c r="AQ440" s="196"/>
      <c r="AS440" s="194"/>
      <c r="AT440" s="194"/>
      <c r="AU440" s="194"/>
      <c r="AV440" s="194"/>
      <c r="AW440" s="194"/>
      <c r="AX440" s="194"/>
      <c r="AY440" s="194"/>
      <c r="AZ440" s="194"/>
    </row>
    <row r="441" spans="1:52" x14ac:dyDescent="0.2">
      <c r="A441" s="197">
        <v>4</v>
      </c>
      <c r="B441" s="141" t="s">
        <v>725</v>
      </c>
      <c r="C441" s="149" t="str">
        <f t="shared" si="80"/>
        <v>40</v>
      </c>
      <c r="D441" s="149" t="str">
        <f t="shared" si="81"/>
        <v>75</v>
      </c>
      <c r="E441" s="147" t="str">
        <f t="shared" si="82"/>
        <v>610</v>
      </c>
      <c r="F441" s="129" t="str">
        <f t="shared" si="83"/>
        <v>5100.11</v>
      </c>
      <c r="G441" s="141" t="s">
        <v>262</v>
      </c>
      <c r="H441" s="193">
        <f>IFERROR(VLOOKUP(B441,[5]rptBudgetaryBudgetCrossOrganiza!$A$2:$M$1097,4,FALSE),"0")</f>
        <v>11050</v>
      </c>
      <c r="I441" s="193">
        <f>IFERROR(VLOOKUP(B441,[5]rptBudgetaryBudgetCrossOrganiza!$A$2:$M$1097,6,FALSE),"0")</f>
        <v>11901</v>
      </c>
      <c r="J441" s="193"/>
      <c r="K441" s="193"/>
      <c r="L441" s="193"/>
      <c r="M441" s="193">
        <f>IFERROR(VLOOKUP(B441,[5]rptBudgetaryBudgetCrossOrganiza!$A$2:$M$1097,9,FALSE),"0")</f>
        <v>11446.41</v>
      </c>
      <c r="N441" s="193">
        <v>11446.41</v>
      </c>
      <c r="O441" s="193"/>
      <c r="Q441" s="169">
        <v>13045</v>
      </c>
      <c r="R441" s="169">
        <v>13045</v>
      </c>
      <c r="S441" s="169"/>
      <c r="T441" s="169"/>
      <c r="U441" s="169"/>
      <c r="V441" s="169">
        <v>11960.71</v>
      </c>
      <c r="W441" s="194">
        <v>11960.71</v>
      </c>
      <c r="X441" s="194"/>
      <c r="Z441" s="171">
        <v>12295</v>
      </c>
      <c r="AA441" s="171">
        <v>12295</v>
      </c>
      <c r="AB441" s="171"/>
      <c r="AC441" s="171"/>
      <c r="AD441" s="171"/>
      <c r="AE441" s="171">
        <v>11802.77</v>
      </c>
      <c r="AF441" s="195">
        <v>11802.77</v>
      </c>
      <c r="AG441" s="195"/>
      <c r="AI441" s="173">
        <f>IFERROR(VLOOKUP(B441,[3]rptBudgetaryBudgetCrossOrganiza!$A$1:$K$607,4,FALSE),"0")</f>
        <v>12295</v>
      </c>
      <c r="AJ441" s="173">
        <f>IFERROR(VLOOKUP(B441,[3]rptBudgetaryBudgetCrossOrganiza!$A$1:$K$607,6,FALSE),"0")</f>
        <v>12295</v>
      </c>
      <c r="AK441" s="196">
        <f t="shared" si="90"/>
        <v>12295</v>
      </c>
      <c r="AL441" s="196">
        <f>IFERROR(VLOOKUP(B441,[4]rptBudgetaryBudgetCrossOrganiza!$A$10385:$O$11376,13,FALSE),"0")</f>
        <v>3188.84</v>
      </c>
      <c r="AM441" s="196"/>
      <c r="AN441" s="196"/>
      <c r="AO441" s="196"/>
      <c r="AP441" s="196"/>
      <c r="AQ441" s="196"/>
      <c r="AS441" s="194"/>
      <c r="AT441" s="194"/>
      <c r="AU441" s="194"/>
      <c r="AV441" s="194"/>
      <c r="AW441" s="194"/>
      <c r="AX441" s="194"/>
      <c r="AY441" s="194"/>
      <c r="AZ441" s="194"/>
    </row>
    <row r="442" spans="1:52" x14ac:dyDescent="0.2">
      <c r="A442" s="197">
        <v>4</v>
      </c>
      <c r="B442" s="141" t="s">
        <v>726</v>
      </c>
      <c r="C442" s="149" t="str">
        <f t="shared" si="80"/>
        <v>40</v>
      </c>
      <c r="D442" s="149" t="str">
        <f t="shared" si="81"/>
        <v>75</v>
      </c>
      <c r="E442" s="147" t="str">
        <f t="shared" si="82"/>
        <v>610</v>
      </c>
      <c r="F442" s="129" t="str">
        <f t="shared" si="83"/>
        <v>5100.12</v>
      </c>
      <c r="G442" s="141" t="s">
        <v>264</v>
      </c>
      <c r="H442" s="193">
        <f>IFERROR(VLOOKUP(B442,[5]rptBudgetaryBudgetCrossOrganiza!$A$2:$M$1097,4,FALSE),"0")</f>
        <v>0</v>
      </c>
      <c r="I442" s="193">
        <f>IFERROR(VLOOKUP(B442,[5]rptBudgetaryBudgetCrossOrganiza!$A$2:$M$1097,6,FALSE),"0")</f>
        <v>0</v>
      </c>
      <c r="J442" s="193"/>
      <c r="K442" s="193"/>
      <c r="L442" s="193"/>
      <c r="M442" s="193">
        <f>IFERROR(VLOOKUP(B442,[5]rptBudgetaryBudgetCrossOrganiza!$A$2:$M$1097,9,FALSE),"0")</f>
        <v>0</v>
      </c>
      <c r="N442" s="193">
        <v>0</v>
      </c>
      <c r="O442" s="193"/>
      <c r="Q442" s="169">
        <v>0</v>
      </c>
      <c r="R442" s="169">
        <v>0</v>
      </c>
      <c r="S442" s="169"/>
      <c r="T442" s="169"/>
      <c r="U442" s="169"/>
      <c r="V442" s="169">
        <v>0</v>
      </c>
      <c r="W442" s="194">
        <v>0</v>
      </c>
      <c r="X442" s="194"/>
      <c r="Z442" s="171">
        <v>0</v>
      </c>
      <c r="AA442" s="171">
        <v>0</v>
      </c>
      <c r="AB442" s="171"/>
      <c r="AC442" s="171"/>
      <c r="AD442" s="171"/>
      <c r="AE442" s="171">
        <v>0</v>
      </c>
      <c r="AF442" s="195">
        <v>0</v>
      </c>
      <c r="AG442" s="195"/>
      <c r="AI442" s="173">
        <f>IFERROR(VLOOKUP(B442,[3]rptBudgetaryBudgetCrossOrganiza!$A$1:$K$607,4,FALSE),"0")</f>
        <v>0</v>
      </c>
      <c r="AJ442" s="173">
        <f>IFERROR(VLOOKUP(B442,[3]rptBudgetaryBudgetCrossOrganiza!$A$1:$K$607,6,FALSE),"0")</f>
        <v>0</v>
      </c>
      <c r="AK442" s="196">
        <f t="shared" si="90"/>
        <v>0</v>
      </c>
      <c r="AL442" s="196">
        <f>IFERROR(VLOOKUP(B442,[4]rptBudgetaryBudgetCrossOrganiza!$A$10385:$O$11376,13,FALSE),"0")</f>
        <v>0</v>
      </c>
      <c r="AM442" s="196"/>
      <c r="AN442" s="196"/>
      <c r="AO442" s="196"/>
      <c r="AP442" s="196"/>
      <c r="AQ442" s="196"/>
      <c r="AS442" s="194"/>
      <c r="AT442" s="194"/>
      <c r="AU442" s="194"/>
      <c r="AV442" s="194"/>
      <c r="AW442" s="194"/>
      <c r="AX442" s="194"/>
      <c r="AY442" s="194"/>
      <c r="AZ442" s="194"/>
    </row>
    <row r="443" spans="1:52" x14ac:dyDescent="0.2">
      <c r="A443" s="197">
        <v>4</v>
      </c>
      <c r="B443" s="141" t="s">
        <v>727</v>
      </c>
      <c r="C443" s="149" t="str">
        <f t="shared" si="80"/>
        <v>40</v>
      </c>
      <c r="D443" s="149" t="str">
        <f t="shared" si="81"/>
        <v>75</v>
      </c>
      <c r="E443" s="147" t="str">
        <f t="shared" si="82"/>
        <v>610</v>
      </c>
      <c r="F443" s="129" t="str">
        <f t="shared" si="83"/>
        <v>5100.15</v>
      </c>
      <c r="G443" s="141" t="s">
        <v>270</v>
      </c>
      <c r="H443" s="193">
        <f>IFERROR(VLOOKUP(B443,[5]rptBudgetaryBudgetCrossOrganiza!$A$2:$M$1097,4,FALSE),"0")</f>
        <v>0</v>
      </c>
      <c r="I443" s="193">
        <f>IFERROR(VLOOKUP(B443,[5]rptBudgetaryBudgetCrossOrganiza!$A$2:$M$1097,6,FALSE),"0")</f>
        <v>0</v>
      </c>
      <c r="J443" s="193"/>
      <c r="K443" s="193"/>
      <c r="L443" s="193"/>
      <c r="M443" s="193">
        <f>IFERROR(VLOOKUP(B443,[5]rptBudgetaryBudgetCrossOrganiza!$A$2:$M$1097,9,FALSE),"0")</f>
        <v>0</v>
      </c>
      <c r="N443" s="193">
        <v>0</v>
      </c>
      <c r="O443" s="193"/>
      <c r="Q443" s="169">
        <v>0</v>
      </c>
      <c r="R443" s="169">
        <v>0</v>
      </c>
      <c r="S443" s="169"/>
      <c r="T443" s="169"/>
      <c r="U443" s="169"/>
      <c r="V443" s="169">
        <v>0</v>
      </c>
      <c r="W443" s="194">
        <v>0</v>
      </c>
      <c r="X443" s="194"/>
      <c r="Z443" s="171">
        <v>0</v>
      </c>
      <c r="AA443" s="171">
        <v>0</v>
      </c>
      <c r="AB443" s="171"/>
      <c r="AC443" s="171"/>
      <c r="AD443" s="171"/>
      <c r="AE443" s="171">
        <v>0</v>
      </c>
      <c r="AF443" s="195">
        <v>0</v>
      </c>
      <c r="AG443" s="195"/>
      <c r="AI443" s="173">
        <f>IFERROR(VLOOKUP(B443,[3]rptBudgetaryBudgetCrossOrganiza!$A$1:$K$607,4,FALSE),"0")</f>
        <v>0</v>
      </c>
      <c r="AJ443" s="173">
        <f>IFERROR(VLOOKUP(B443,[3]rptBudgetaryBudgetCrossOrganiza!$A$1:$K$607,6,FALSE),"0")</f>
        <v>0</v>
      </c>
      <c r="AK443" s="196">
        <f t="shared" si="90"/>
        <v>0</v>
      </c>
      <c r="AL443" s="196">
        <f>IFERROR(VLOOKUP(B443,[4]rptBudgetaryBudgetCrossOrganiza!$A$10385:$O$11376,13,FALSE),"0")</f>
        <v>0</v>
      </c>
      <c r="AM443" s="196"/>
      <c r="AN443" s="196"/>
      <c r="AO443" s="196"/>
      <c r="AP443" s="196"/>
      <c r="AQ443" s="196"/>
      <c r="AS443" s="194"/>
      <c r="AT443" s="194"/>
      <c r="AU443" s="194"/>
      <c r="AV443" s="194"/>
      <c r="AW443" s="194"/>
      <c r="AX443" s="194"/>
      <c r="AY443" s="194"/>
      <c r="AZ443" s="194"/>
    </row>
    <row r="444" spans="1:52" x14ac:dyDescent="0.2">
      <c r="A444" s="197">
        <v>4</v>
      </c>
      <c r="B444" s="141" t="s">
        <v>728</v>
      </c>
      <c r="C444" s="149" t="str">
        <f t="shared" si="80"/>
        <v>40</v>
      </c>
      <c r="D444" s="149" t="str">
        <f t="shared" si="81"/>
        <v>75</v>
      </c>
      <c r="E444" s="147" t="str">
        <f t="shared" si="82"/>
        <v>610</v>
      </c>
      <c r="F444" s="129" t="str">
        <f t="shared" si="83"/>
        <v>5100.17</v>
      </c>
      <c r="G444" s="141" t="s">
        <v>274</v>
      </c>
      <c r="H444" s="193">
        <f>IFERROR(VLOOKUP(B444,[5]rptBudgetaryBudgetCrossOrganiza!$A$2:$M$1097,4,FALSE),"0")</f>
        <v>0</v>
      </c>
      <c r="I444" s="193">
        <f>IFERROR(VLOOKUP(B444,[5]rptBudgetaryBudgetCrossOrganiza!$A$2:$M$1097,6,FALSE),"0")</f>
        <v>0</v>
      </c>
      <c r="J444" s="193"/>
      <c r="K444" s="193"/>
      <c r="L444" s="193"/>
      <c r="M444" s="193">
        <f>IFERROR(VLOOKUP(B444,[5]rptBudgetaryBudgetCrossOrganiza!$A$2:$M$1097,9,FALSE),"0")</f>
        <v>0</v>
      </c>
      <c r="N444" s="193">
        <v>0</v>
      </c>
      <c r="O444" s="193"/>
      <c r="Q444" s="169">
        <v>0</v>
      </c>
      <c r="R444" s="169">
        <v>0</v>
      </c>
      <c r="S444" s="169"/>
      <c r="T444" s="169"/>
      <c r="U444" s="169"/>
      <c r="V444" s="169">
        <v>0</v>
      </c>
      <c r="W444" s="194">
        <v>0</v>
      </c>
      <c r="X444" s="194"/>
      <c r="Z444" s="171">
        <v>0</v>
      </c>
      <c r="AA444" s="171">
        <v>0</v>
      </c>
      <c r="AB444" s="171"/>
      <c r="AC444" s="171"/>
      <c r="AD444" s="171"/>
      <c r="AE444" s="171">
        <v>0</v>
      </c>
      <c r="AF444" s="195">
        <v>0</v>
      </c>
      <c r="AG444" s="195"/>
      <c r="AI444" s="173">
        <f>IFERROR(VLOOKUP(B444,[3]rptBudgetaryBudgetCrossOrganiza!$A$1:$K$607,4,FALSE),"0")</f>
        <v>0</v>
      </c>
      <c r="AJ444" s="173">
        <f>IFERROR(VLOOKUP(B444,[3]rptBudgetaryBudgetCrossOrganiza!$A$1:$K$607,6,FALSE),"0")</f>
        <v>0</v>
      </c>
      <c r="AK444" s="196">
        <f t="shared" si="90"/>
        <v>0</v>
      </c>
      <c r="AL444" s="196">
        <f>IFERROR(VLOOKUP(B444,[4]rptBudgetaryBudgetCrossOrganiza!$A$10385:$O$11376,13,FALSE),"0")</f>
        <v>0</v>
      </c>
      <c r="AM444" s="196"/>
      <c r="AN444" s="196"/>
      <c r="AO444" s="196"/>
      <c r="AP444" s="196"/>
      <c r="AQ444" s="196"/>
      <c r="AS444" s="194"/>
      <c r="AT444" s="194"/>
      <c r="AU444" s="194"/>
      <c r="AV444" s="194"/>
      <c r="AW444" s="194"/>
      <c r="AX444" s="194"/>
      <c r="AY444" s="194"/>
      <c r="AZ444" s="194"/>
    </row>
    <row r="445" spans="1:52" x14ac:dyDescent="0.2">
      <c r="A445" s="141">
        <v>5</v>
      </c>
      <c r="B445" s="141" t="s">
        <v>729</v>
      </c>
      <c r="C445" s="149" t="str">
        <f t="shared" si="80"/>
        <v>40</v>
      </c>
      <c r="D445" s="149" t="str">
        <f t="shared" si="81"/>
        <v>75</v>
      </c>
      <c r="E445" s="147" t="str">
        <f t="shared" si="82"/>
        <v>610</v>
      </c>
      <c r="F445" s="129" t="str">
        <f t="shared" si="83"/>
        <v>6000.09</v>
      </c>
      <c r="G445" s="141" t="s">
        <v>581</v>
      </c>
      <c r="H445" s="193">
        <f>IFERROR(VLOOKUP(B445,[5]rptBudgetaryBudgetCrossOrganiza!$A$2:$M$1097,4,FALSE),"0")</f>
        <v>3000</v>
      </c>
      <c r="I445" s="193">
        <f>IFERROR(VLOOKUP(B445,[5]rptBudgetaryBudgetCrossOrganiza!$A$2:$M$1097,6,FALSE),"0")</f>
        <v>3000</v>
      </c>
      <c r="J445" s="193"/>
      <c r="K445" s="193"/>
      <c r="L445" s="193"/>
      <c r="M445" s="193">
        <f>IFERROR(VLOOKUP(B445,[5]rptBudgetaryBudgetCrossOrganiza!$A$2:$M$1097,9,FALSE),"0")</f>
        <v>2240.96</v>
      </c>
      <c r="N445" s="193">
        <v>2240.96</v>
      </c>
      <c r="O445" s="193"/>
      <c r="Q445" s="169">
        <v>3000</v>
      </c>
      <c r="R445" s="169">
        <v>3000</v>
      </c>
      <c r="S445" s="169"/>
      <c r="T445" s="169"/>
      <c r="U445" s="169"/>
      <c r="V445" s="169">
        <v>1555.85</v>
      </c>
      <c r="W445" s="194">
        <v>1555.85</v>
      </c>
      <c r="X445" s="194"/>
      <c r="Z445" s="171">
        <v>3000</v>
      </c>
      <c r="AA445" s="171">
        <v>3000</v>
      </c>
      <c r="AB445" s="171"/>
      <c r="AC445" s="171"/>
      <c r="AD445" s="171"/>
      <c r="AE445" s="171">
        <v>2508.36</v>
      </c>
      <c r="AF445" s="195">
        <v>2508.36</v>
      </c>
      <c r="AG445" s="195"/>
      <c r="AI445" s="173">
        <f>IFERROR(VLOOKUP(B445,[3]rptBudgetaryBudgetCrossOrganiza!$A$1:$K$607,4,FALSE),"0")</f>
        <v>3000</v>
      </c>
      <c r="AJ445" s="173">
        <f>IFERROR(VLOOKUP(B445,[3]rptBudgetaryBudgetCrossOrganiza!$A$1:$K$607,6,FALSE),"0")</f>
        <v>3000</v>
      </c>
      <c r="AK445" s="196">
        <f t="shared" si="90"/>
        <v>3000</v>
      </c>
      <c r="AL445" s="196">
        <f>IFERROR(VLOOKUP(B445,[4]rptBudgetaryBudgetCrossOrganiza!$A$10385:$O$11376,13,FALSE),"0")</f>
        <v>388.02</v>
      </c>
      <c r="AM445" s="196"/>
      <c r="AN445" s="196"/>
      <c r="AO445" s="196"/>
      <c r="AP445" s="196"/>
      <c r="AQ445" s="196"/>
      <c r="AS445" s="194"/>
      <c r="AT445" s="194"/>
      <c r="AU445" s="194"/>
      <c r="AV445" s="194"/>
      <c r="AW445" s="194"/>
      <c r="AX445" s="194"/>
      <c r="AY445" s="194"/>
      <c r="AZ445" s="194"/>
    </row>
    <row r="446" spans="1:52" x14ac:dyDescent="0.2">
      <c r="A446" s="141">
        <v>5</v>
      </c>
      <c r="B446" s="141" t="s">
        <v>730</v>
      </c>
      <c r="C446" s="149" t="str">
        <f t="shared" si="80"/>
        <v>40</v>
      </c>
      <c r="D446" s="149" t="str">
        <f t="shared" si="81"/>
        <v>75</v>
      </c>
      <c r="E446" s="147" t="str">
        <f t="shared" si="82"/>
        <v>610</v>
      </c>
      <c r="F446" s="129" t="str">
        <f t="shared" si="83"/>
        <v>6000.12</v>
      </c>
      <c r="G446" s="141" t="s">
        <v>731</v>
      </c>
      <c r="H446" s="193">
        <f>IFERROR(VLOOKUP(B446,[5]rptBudgetaryBudgetCrossOrganiza!$A$2:$M$1097,4,FALSE),"0")</f>
        <v>0</v>
      </c>
      <c r="I446" s="193">
        <f>IFERROR(VLOOKUP(B446,[5]rptBudgetaryBudgetCrossOrganiza!$A$2:$M$1097,6,FALSE),"0")</f>
        <v>0</v>
      </c>
      <c r="J446" s="193"/>
      <c r="K446" s="193"/>
      <c r="L446" s="193"/>
      <c r="M446" s="193">
        <f>IFERROR(VLOOKUP(B446,[5]rptBudgetaryBudgetCrossOrganiza!$A$2:$M$1097,9,FALSE),"0")</f>
        <v>0</v>
      </c>
      <c r="N446" s="193">
        <v>0</v>
      </c>
      <c r="O446" s="193"/>
      <c r="Q446" s="169">
        <v>0</v>
      </c>
      <c r="R446" s="169">
        <v>0</v>
      </c>
      <c r="S446" s="169"/>
      <c r="T446" s="169"/>
      <c r="U446" s="169"/>
      <c r="V446" s="169">
        <v>0</v>
      </c>
      <c r="W446" s="194">
        <v>0</v>
      </c>
      <c r="X446" s="194"/>
      <c r="Z446" s="171">
        <v>0</v>
      </c>
      <c r="AA446" s="171">
        <v>0</v>
      </c>
      <c r="AB446" s="171"/>
      <c r="AC446" s="171"/>
      <c r="AD446" s="171"/>
      <c r="AE446" s="171">
        <v>0</v>
      </c>
      <c r="AF446" s="195">
        <v>0</v>
      </c>
      <c r="AG446" s="195"/>
      <c r="AI446" s="173">
        <f>IFERROR(VLOOKUP(B446,[3]rptBudgetaryBudgetCrossOrganiza!$A$1:$K$607,4,FALSE),"0")</f>
        <v>0</v>
      </c>
      <c r="AJ446" s="173">
        <f>IFERROR(VLOOKUP(B446,[3]rptBudgetaryBudgetCrossOrganiza!$A$1:$K$607,6,FALSE),"0")</f>
        <v>0</v>
      </c>
      <c r="AK446" s="196">
        <f t="shared" si="90"/>
        <v>0</v>
      </c>
      <c r="AL446" s="196">
        <f>IFERROR(VLOOKUP(B446,[4]rptBudgetaryBudgetCrossOrganiza!$A$10385:$O$11376,13,FALSE),"0")</f>
        <v>0</v>
      </c>
      <c r="AM446" s="196"/>
      <c r="AN446" s="196"/>
      <c r="AO446" s="196"/>
      <c r="AP446" s="196"/>
      <c r="AQ446" s="196"/>
      <c r="AS446" s="194"/>
      <c r="AT446" s="194"/>
      <c r="AU446" s="194"/>
      <c r="AV446" s="194"/>
      <c r="AW446" s="194"/>
      <c r="AX446" s="194"/>
      <c r="AY446" s="194"/>
      <c r="AZ446" s="194"/>
    </row>
    <row r="447" spans="1:52" x14ac:dyDescent="0.2">
      <c r="A447" s="141">
        <v>6</v>
      </c>
      <c r="B447" s="141" t="s">
        <v>732</v>
      </c>
      <c r="C447" s="149" t="str">
        <f t="shared" si="80"/>
        <v>40</v>
      </c>
      <c r="D447" s="149" t="str">
        <f t="shared" si="81"/>
        <v>75</v>
      </c>
      <c r="E447" s="147" t="str">
        <f t="shared" si="82"/>
        <v>610</v>
      </c>
      <c r="F447" s="129" t="str">
        <f t="shared" si="83"/>
        <v>6200.02</v>
      </c>
      <c r="G447" s="141" t="s">
        <v>278</v>
      </c>
      <c r="H447" s="193">
        <f>IFERROR(VLOOKUP(B447,[5]rptBudgetaryBudgetCrossOrganiza!$A$2:$M$1097,4,FALSE),"0")</f>
        <v>20000</v>
      </c>
      <c r="I447" s="193">
        <f>IFERROR(VLOOKUP(B447,[5]rptBudgetaryBudgetCrossOrganiza!$A$2:$M$1097,6,FALSE),"0")</f>
        <v>20166</v>
      </c>
      <c r="J447" s="193"/>
      <c r="K447" s="193"/>
      <c r="L447" s="193"/>
      <c r="M447" s="193">
        <f>IFERROR(VLOOKUP(B447,[5]rptBudgetaryBudgetCrossOrganiza!$A$2:$M$1097,9,FALSE),"0")</f>
        <v>14534.88</v>
      </c>
      <c r="N447" s="193">
        <v>14534.88</v>
      </c>
      <c r="O447" s="193"/>
      <c r="Q447" s="169">
        <v>20000</v>
      </c>
      <c r="R447" s="169">
        <v>20000</v>
      </c>
      <c r="S447" s="169"/>
      <c r="T447" s="169"/>
      <c r="U447" s="169"/>
      <c r="V447" s="169">
        <v>15988.31</v>
      </c>
      <c r="W447" s="194">
        <v>15988.31</v>
      </c>
      <c r="X447" s="194"/>
      <c r="Z447" s="171">
        <v>20000</v>
      </c>
      <c r="AA447" s="171">
        <v>20000</v>
      </c>
      <c r="AB447" s="171"/>
      <c r="AC447" s="171"/>
      <c r="AD447" s="171"/>
      <c r="AE447" s="171">
        <v>17217.689999999999</v>
      </c>
      <c r="AF447" s="195">
        <v>17217.689999999999</v>
      </c>
      <c r="AG447" s="195"/>
      <c r="AI447" s="173">
        <f>IFERROR(VLOOKUP(B447,[3]rptBudgetaryBudgetCrossOrganiza!$A$1:$K$607,4,FALSE),"0")</f>
        <v>20000</v>
      </c>
      <c r="AJ447" s="173">
        <f>IFERROR(VLOOKUP(B447,[3]rptBudgetaryBudgetCrossOrganiza!$A$1:$K$607,6,FALSE),"0")</f>
        <v>20000</v>
      </c>
      <c r="AK447" s="196">
        <f t="shared" si="90"/>
        <v>20000</v>
      </c>
      <c r="AL447" s="196">
        <f>IFERROR(VLOOKUP(B447,[4]rptBudgetaryBudgetCrossOrganiza!$A$10385:$O$11376,13,FALSE),"0")</f>
        <v>3168.07</v>
      </c>
      <c r="AM447" s="196"/>
      <c r="AN447" s="196"/>
      <c r="AO447" s="196"/>
      <c r="AP447" s="196"/>
      <c r="AQ447" s="196"/>
      <c r="AS447" s="194"/>
      <c r="AT447" s="194"/>
      <c r="AU447" s="194"/>
      <c r="AV447" s="194"/>
      <c r="AW447" s="194"/>
      <c r="AX447" s="194"/>
      <c r="AY447" s="194"/>
      <c r="AZ447" s="194"/>
    </row>
    <row r="448" spans="1:52" x14ac:dyDescent="0.2">
      <c r="A448" s="141">
        <v>6</v>
      </c>
      <c r="B448" s="141" t="s">
        <v>733</v>
      </c>
      <c r="C448" s="149" t="str">
        <f t="shared" si="80"/>
        <v>40</v>
      </c>
      <c r="D448" s="149" t="str">
        <f t="shared" si="81"/>
        <v>75</v>
      </c>
      <c r="E448" s="147" t="str">
        <f t="shared" si="82"/>
        <v>610</v>
      </c>
      <c r="F448" s="129" t="str">
        <f t="shared" si="83"/>
        <v>6200.05</v>
      </c>
      <c r="G448" s="141" t="s">
        <v>599</v>
      </c>
      <c r="H448" s="193">
        <f>IFERROR(VLOOKUP(B448,[5]rptBudgetaryBudgetCrossOrganiza!$A$2:$M$1097,4,FALSE),"0")</f>
        <v>120650</v>
      </c>
      <c r="I448" s="193">
        <f>IFERROR(VLOOKUP(B448,[5]rptBudgetaryBudgetCrossOrganiza!$A$2:$M$1097,6,FALSE),"0")</f>
        <v>120650</v>
      </c>
      <c r="J448" s="193"/>
      <c r="K448" s="193"/>
      <c r="L448" s="193"/>
      <c r="M448" s="193">
        <f>IFERROR(VLOOKUP(B448,[5]rptBudgetaryBudgetCrossOrganiza!$A$2:$M$1097,9,FALSE),"0")</f>
        <v>136841.44</v>
      </c>
      <c r="N448" s="193">
        <v>136841.44</v>
      </c>
      <c r="O448" s="193"/>
      <c r="Q448" s="169">
        <v>158305</v>
      </c>
      <c r="R448" s="169">
        <v>158305</v>
      </c>
      <c r="S448" s="169"/>
      <c r="T448" s="169"/>
      <c r="U448" s="169"/>
      <c r="V448" s="169">
        <v>124160.55</v>
      </c>
      <c r="W448" s="194">
        <v>124160.55</v>
      </c>
      <c r="X448" s="194"/>
      <c r="Z448" s="171">
        <v>115000</v>
      </c>
      <c r="AA448" s="171">
        <v>115000</v>
      </c>
      <c r="AB448" s="171"/>
      <c r="AC448" s="171"/>
      <c r="AD448" s="171"/>
      <c r="AE448" s="171">
        <v>113620.3</v>
      </c>
      <c r="AF448" s="195">
        <v>113620.3</v>
      </c>
      <c r="AG448" s="195"/>
      <c r="AI448" s="173">
        <f>IFERROR(VLOOKUP(B448,[3]rptBudgetaryBudgetCrossOrganiza!$A$1:$K$607,4,FALSE),"0")</f>
        <v>115000</v>
      </c>
      <c r="AJ448" s="173">
        <f>IFERROR(VLOOKUP(B448,[3]rptBudgetaryBudgetCrossOrganiza!$A$1:$K$607,6,FALSE),"0")</f>
        <v>115000</v>
      </c>
      <c r="AK448" s="196">
        <f t="shared" si="90"/>
        <v>115000</v>
      </c>
      <c r="AL448" s="196">
        <f>IFERROR(VLOOKUP(B448,[4]rptBudgetaryBudgetCrossOrganiza!$A$10385:$O$11376,13,FALSE),"0")</f>
        <v>0</v>
      </c>
      <c r="AM448" s="196"/>
      <c r="AN448" s="196"/>
      <c r="AO448" s="196"/>
      <c r="AP448" s="196"/>
      <c r="AQ448" s="196"/>
      <c r="AS448" s="194"/>
      <c r="AT448" s="194"/>
      <c r="AU448" s="194"/>
      <c r="AV448" s="194"/>
      <c r="AW448" s="194"/>
      <c r="AX448" s="194"/>
      <c r="AY448" s="194"/>
      <c r="AZ448" s="194"/>
    </row>
    <row r="449" spans="1:52" x14ac:dyDescent="0.2">
      <c r="A449" s="141">
        <v>6</v>
      </c>
      <c r="B449" s="141" t="s">
        <v>734</v>
      </c>
      <c r="C449" s="149" t="str">
        <f t="shared" si="80"/>
        <v>40</v>
      </c>
      <c r="D449" s="149" t="str">
        <f t="shared" si="81"/>
        <v>75</v>
      </c>
      <c r="E449" s="147" t="str">
        <f t="shared" si="82"/>
        <v>610</v>
      </c>
      <c r="F449" s="129" t="str">
        <f t="shared" si="83"/>
        <v>6200.06</v>
      </c>
      <c r="G449" s="141" t="s">
        <v>601</v>
      </c>
      <c r="H449" s="193">
        <f>IFERROR(VLOOKUP(B449,[5]rptBudgetaryBudgetCrossOrganiza!$A$2:$M$1097,4,FALSE),"0")</f>
        <v>0</v>
      </c>
      <c r="I449" s="193">
        <f>IFERROR(VLOOKUP(B449,[5]rptBudgetaryBudgetCrossOrganiza!$A$2:$M$1097,6,FALSE),"0")</f>
        <v>0</v>
      </c>
      <c r="J449" s="193"/>
      <c r="K449" s="193"/>
      <c r="L449" s="193"/>
      <c r="M449" s="193">
        <f>IFERROR(VLOOKUP(B449,[5]rptBudgetaryBudgetCrossOrganiza!$A$2:$M$1097,9,FALSE),"0")</f>
        <v>0</v>
      </c>
      <c r="N449" s="193">
        <v>0</v>
      </c>
      <c r="O449" s="193"/>
      <c r="Q449" s="169">
        <v>0</v>
      </c>
      <c r="R449" s="169">
        <v>0</v>
      </c>
      <c r="S449" s="169"/>
      <c r="T449" s="169"/>
      <c r="U449" s="169"/>
      <c r="V449" s="169">
        <v>0</v>
      </c>
      <c r="W449" s="194">
        <v>0</v>
      </c>
      <c r="X449" s="194"/>
      <c r="Z449" s="171">
        <v>0</v>
      </c>
      <c r="AA449" s="171">
        <v>0</v>
      </c>
      <c r="AB449" s="171"/>
      <c r="AC449" s="171"/>
      <c r="AD449" s="171"/>
      <c r="AE449" s="171">
        <v>0</v>
      </c>
      <c r="AF449" s="195">
        <v>0</v>
      </c>
      <c r="AG449" s="195"/>
      <c r="AI449" s="173">
        <f>IFERROR(VLOOKUP(B449,[3]rptBudgetaryBudgetCrossOrganiza!$A$1:$K$607,4,FALSE),"0")</f>
        <v>0</v>
      </c>
      <c r="AJ449" s="173">
        <f>IFERROR(VLOOKUP(B449,[3]rptBudgetaryBudgetCrossOrganiza!$A$1:$K$607,6,FALSE),"0")</f>
        <v>0</v>
      </c>
      <c r="AK449" s="196">
        <f t="shared" si="90"/>
        <v>0</v>
      </c>
      <c r="AL449" s="196">
        <f>IFERROR(VLOOKUP(B449,[4]rptBudgetaryBudgetCrossOrganiza!$A$10385:$O$11376,13,FALSE),"0")</f>
        <v>0</v>
      </c>
      <c r="AM449" s="196"/>
      <c r="AN449" s="196"/>
      <c r="AO449" s="196"/>
      <c r="AP449" s="196"/>
      <c r="AQ449" s="196"/>
      <c r="AS449" s="194"/>
      <c r="AT449" s="194"/>
      <c r="AU449" s="194"/>
      <c r="AV449" s="194"/>
      <c r="AW449" s="194"/>
      <c r="AX449" s="194"/>
      <c r="AY449" s="194"/>
      <c r="AZ449" s="194"/>
    </row>
    <row r="450" spans="1:52" x14ac:dyDescent="0.2">
      <c r="A450" s="141">
        <v>6</v>
      </c>
      <c r="B450" s="141" t="s">
        <v>735</v>
      </c>
      <c r="C450" s="149" t="str">
        <f t="shared" ref="C450:C513" si="91">MID(B450,5,2)</f>
        <v>40</v>
      </c>
      <c r="D450" s="149" t="str">
        <f t="shared" ref="D450:D513" si="92">MID(B450,8,2)</f>
        <v>75</v>
      </c>
      <c r="E450" s="147" t="str">
        <f t="shared" ref="E450:E513" si="93">MID(B450,11,3)</f>
        <v>610</v>
      </c>
      <c r="F450" s="129" t="str">
        <f t="shared" ref="F450:F513" si="94">RIGHT(B450,7)</f>
        <v>6200.12</v>
      </c>
      <c r="G450" s="141" t="s">
        <v>736</v>
      </c>
      <c r="H450" s="193">
        <f>IFERROR(VLOOKUP(B450,[5]rptBudgetaryBudgetCrossOrganiza!$A$2:$M$1097,4,FALSE),"0")</f>
        <v>46500</v>
      </c>
      <c r="I450" s="193">
        <f>IFERROR(VLOOKUP(B450,[5]rptBudgetaryBudgetCrossOrganiza!$A$2:$M$1097,6,FALSE),"0")</f>
        <v>46500</v>
      </c>
      <c r="J450" s="193"/>
      <c r="K450" s="193"/>
      <c r="L450" s="193"/>
      <c r="M450" s="193">
        <f>IFERROR(VLOOKUP(B450,[5]rptBudgetaryBudgetCrossOrganiza!$A$2:$M$1097,9,FALSE),"0")</f>
        <v>58620.35</v>
      </c>
      <c r="N450" s="193">
        <v>58620.35</v>
      </c>
      <c r="O450" s="193"/>
      <c r="Q450" s="169">
        <v>45000</v>
      </c>
      <c r="R450" s="169">
        <v>45000</v>
      </c>
      <c r="S450" s="169"/>
      <c r="T450" s="169"/>
      <c r="U450" s="169"/>
      <c r="V450" s="169">
        <v>83381.649999999994</v>
      </c>
      <c r="W450" s="194">
        <v>83381.649999999994</v>
      </c>
      <c r="X450" s="194"/>
      <c r="Z450" s="171">
        <v>80000</v>
      </c>
      <c r="AA450" s="171">
        <v>80000</v>
      </c>
      <c r="AB450" s="171"/>
      <c r="AC450" s="171"/>
      <c r="AD450" s="171"/>
      <c r="AE450" s="171">
        <v>19152.21</v>
      </c>
      <c r="AF450" s="195">
        <v>19152.21</v>
      </c>
      <c r="AG450" s="195"/>
      <c r="AI450" s="173">
        <f>IFERROR(VLOOKUP(B450,[3]rptBudgetaryBudgetCrossOrganiza!$A$1:$K$607,4,FALSE),"0")</f>
        <v>80000</v>
      </c>
      <c r="AJ450" s="173">
        <f>IFERROR(VLOOKUP(B450,[3]rptBudgetaryBudgetCrossOrganiza!$A$1:$K$607,6,FALSE),"0")</f>
        <v>80000</v>
      </c>
      <c r="AK450" s="196">
        <f t="shared" si="90"/>
        <v>80000</v>
      </c>
      <c r="AL450" s="196">
        <f>IFERROR(VLOOKUP(B450,[4]rptBudgetaryBudgetCrossOrganiza!$A$10385:$O$11376,13,FALSE),"0")</f>
        <v>395.72</v>
      </c>
      <c r="AM450" s="196"/>
      <c r="AN450" s="196"/>
      <c r="AO450" s="196"/>
      <c r="AP450" s="196"/>
      <c r="AQ450" s="196"/>
      <c r="AS450" s="194"/>
      <c r="AT450" s="194"/>
      <c r="AU450" s="194"/>
      <c r="AV450" s="194"/>
      <c r="AW450" s="194"/>
      <c r="AX450" s="194"/>
      <c r="AY450" s="194"/>
      <c r="AZ450" s="194"/>
    </row>
    <row r="451" spans="1:52" x14ac:dyDescent="0.2">
      <c r="A451" s="141">
        <v>6</v>
      </c>
      <c r="B451" s="141" t="s">
        <v>737</v>
      </c>
      <c r="C451" s="149" t="str">
        <f t="shared" si="91"/>
        <v>40</v>
      </c>
      <c r="D451" s="149" t="str">
        <f t="shared" si="92"/>
        <v>75</v>
      </c>
      <c r="E451" s="147" t="str">
        <f t="shared" si="93"/>
        <v>610</v>
      </c>
      <c r="F451" s="129" t="str">
        <f t="shared" si="94"/>
        <v>6280.02</v>
      </c>
      <c r="G451" s="141" t="s">
        <v>606</v>
      </c>
      <c r="H451" s="193">
        <f>IFERROR(VLOOKUP(B451,[5]rptBudgetaryBudgetCrossOrganiza!$A$2:$M$1097,4,FALSE),"0")</f>
        <v>0</v>
      </c>
      <c r="I451" s="193">
        <f>IFERROR(VLOOKUP(B451,[5]rptBudgetaryBudgetCrossOrganiza!$A$2:$M$1097,6,FALSE),"0")</f>
        <v>0</v>
      </c>
      <c r="J451" s="193"/>
      <c r="K451" s="193"/>
      <c r="L451" s="193"/>
      <c r="M451" s="193">
        <f>IFERROR(VLOOKUP(B451,[5]rptBudgetaryBudgetCrossOrganiza!$A$2:$M$1097,9,FALSE),"0")</f>
        <v>0</v>
      </c>
      <c r="N451" s="193">
        <v>0</v>
      </c>
      <c r="O451" s="193"/>
      <c r="Q451" s="169">
        <v>0</v>
      </c>
      <c r="R451" s="169">
        <v>0</v>
      </c>
      <c r="S451" s="169"/>
      <c r="T451" s="169"/>
      <c r="U451" s="169"/>
      <c r="V451" s="169">
        <v>0</v>
      </c>
      <c r="W451" s="194">
        <v>0</v>
      </c>
      <c r="X451" s="194"/>
      <c r="Z451" s="171">
        <v>0</v>
      </c>
      <c r="AA451" s="171">
        <v>0</v>
      </c>
      <c r="AB451" s="171"/>
      <c r="AC451" s="171"/>
      <c r="AD451" s="171"/>
      <c r="AE451" s="171">
        <v>0</v>
      </c>
      <c r="AF451" s="195">
        <v>0</v>
      </c>
      <c r="AG451" s="195"/>
      <c r="AI451" s="173">
        <f>IFERROR(VLOOKUP(B451,[3]rptBudgetaryBudgetCrossOrganiza!$A$1:$K$607,4,FALSE),"0")</f>
        <v>0</v>
      </c>
      <c r="AJ451" s="173">
        <f>IFERROR(VLOOKUP(B451,[3]rptBudgetaryBudgetCrossOrganiza!$A$1:$K$607,6,FALSE),"0")</f>
        <v>0</v>
      </c>
      <c r="AK451" s="196">
        <f t="shared" si="90"/>
        <v>0</v>
      </c>
      <c r="AL451" s="196">
        <f>IFERROR(VLOOKUP(B451,[4]rptBudgetaryBudgetCrossOrganiza!$A$10385:$O$11376,13,FALSE),"0")</f>
        <v>0</v>
      </c>
      <c r="AM451" s="196"/>
      <c r="AN451" s="196"/>
      <c r="AO451" s="196"/>
      <c r="AP451" s="196"/>
      <c r="AQ451" s="196"/>
      <c r="AS451" s="194"/>
      <c r="AT451" s="194"/>
      <c r="AU451" s="194"/>
      <c r="AV451" s="194"/>
      <c r="AW451" s="194"/>
      <c r="AX451" s="194"/>
      <c r="AY451" s="194"/>
      <c r="AZ451" s="194"/>
    </row>
    <row r="452" spans="1:52" x14ac:dyDescent="0.2">
      <c r="A452" s="141">
        <v>6</v>
      </c>
      <c r="B452" s="141" t="s">
        <v>738</v>
      </c>
      <c r="C452" s="149" t="str">
        <f t="shared" si="91"/>
        <v>40</v>
      </c>
      <c r="D452" s="149" t="str">
        <f t="shared" si="92"/>
        <v>75</v>
      </c>
      <c r="E452" s="147" t="str">
        <f t="shared" si="93"/>
        <v>610</v>
      </c>
      <c r="F452" s="129" t="str">
        <f t="shared" si="94"/>
        <v>6280.14</v>
      </c>
      <c r="G452" s="141" t="s">
        <v>739</v>
      </c>
      <c r="H452" s="193">
        <f>IFERROR(VLOOKUP(B452,[5]rptBudgetaryBudgetCrossOrganiza!$A$2:$M$1097,4,FALSE),"0")</f>
        <v>3000</v>
      </c>
      <c r="I452" s="193">
        <f>IFERROR(VLOOKUP(B452,[5]rptBudgetaryBudgetCrossOrganiza!$A$2:$M$1097,6,FALSE),"0")</f>
        <v>3000</v>
      </c>
      <c r="J452" s="193"/>
      <c r="K452" s="193"/>
      <c r="L452" s="193"/>
      <c r="M452" s="193">
        <f>IFERROR(VLOOKUP(B452,[5]rptBudgetaryBudgetCrossOrganiza!$A$2:$M$1097,9,FALSE),"0")</f>
        <v>2447.77</v>
      </c>
      <c r="N452" s="193">
        <v>2447.77</v>
      </c>
      <c r="O452" s="193"/>
      <c r="Q452" s="169">
        <v>3000</v>
      </c>
      <c r="R452" s="169">
        <v>3000</v>
      </c>
      <c r="S452" s="169"/>
      <c r="T452" s="169"/>
      <c r="U452" s="169"/>
      <c r="V452" s="169">
        <v>2863.13</v>
      </c>
      <c r="W452" s="194">
        <v>2863.13</v>
      </c>
      <c r="X452" s="194"/>
      <c r="Z452" s="171">
        <v>3000</v>
      </c>
      <c r="AA452" s="171">
        <v>3000</v>
      </c>
      <c r="AB452" s="171"/>
      <c r="AC452" s="171"/>
      <c r="AD452" s="171"/>
      <c r="AE452" s="171">
        <v>2089.79</v>
      </c>
      <c r="AF452" s="195">
        <v>2089.79</v>
      </c>
      <c r="AG452" s="195"/>
      <c r="AI452" s="173">
        <f>IFERROR(VLOOKUP(B452,[3]rptBudgetaryBudgetCrossOrganiza!$A$1:$K$607,4,FALSE),"0")</f>
        <v>3000</v>
      </c>
      <c r="AJ452" s="173">
        <f>IFERROR(VLOOKUP(B452,[3]rptBudgetaryBudgetCrossOrganiza!$A$1:$K$607,6,FALSE),"0")</f>
        <v>3000</v>
      </c>
      <c r="AK452" s="196">
        <f t="shared" si="90"/>
        <v>3000</v>
      </c>
      <c r="AL452" s="196">
        <f>IFERROR(VLOOKUP(B452,[4]rptBudgetaryBudgetCrossOrganiza!$A$10385:$O$11376,13,FALSE),"0")</f>
        <v>653.29</v>
      </c>
      <c r="AM452" s="196"/>
      <c r="AN452" s="196"/>
      <c r="AO452" s="196"/>
      <c r="AP452" s="196"/>
      <c r="AQ452" s="196"/>
      <c r="AS452" s="194"/>
      <c r="AT452" s="194"/>
      <c r="AU452" s="194"/>
      <c r="AV452" s="194"/>
      <c r="AW452" s="194"/>
      <c r="AX452" s="194"/>
      <c r="AY452" s="194"/>
      <c r="AZ452" s="194"/>
    </row>
    <row r="453" spans="1:52" x14ac:dyDescent="0.2">
      <c r="A453" s="141">
        <v>6</v>
      </c>
      <c r="B453" s="141" t="s">
        <v>740</v>
      </c>
      <c r="C453" s="149" t="str">
        <f t="shared" si="91"/>
        <v>40</v>
      </c>
      <c r="D453" s="149" t="str">
        <f t="shared" si="92"/>
        <v>75</v>
      </c>
      <c r="E453" s="147" t="str">
        <f t="shared" si="93"/>
        <v>610</v>
      </c>
      <c r="F453" s="129" t="str">
        <f t="shared" si="94"/>
        <v>6280.19</v>
      </c>
      <c r="G453" s="141" t="s">
        <v>608</v>
      </c>
      <c r="H453" s="193">
        <f>IFERROR(VLOOKUP(B453,[5]rptBudgetaryBudgetCrossOrganiza!$A$2:$M$1097,4,FALSE),"0")</f>
        <v>2100</v>
      </c>
      <c r="I453" s="193">
        <f>IFERROR(VLOOKUP(B453,[5]rptBudgetaryBudgetCrossOrganiza!$A$2:$M$1097,6,FALSE),"0")</f>
        <v>2100</v>
      </c>
      <c r="J453" s="193"/>
      <c r="K453" s="193"/>
      <c r="L453" s="193"/>
      <c r="M453" s="193">
        <f>IFERROR(VLOOKUP(B453,[5]rptBudgetaryBudgetCrossOrganiza!$A$2:$M$1097,9,FALSE),"0")</f>
        <v>0</v>
      </c>
      <c r="N453" s="193">
        <v>0</v>
      </c>
      <c r="O453" s="193"/>
      <c r="Q453" s="169">
        <v>2100</v>
      </c>
      <c r="R453" s="169">
        <v>2100</v>
      </c>
      <c r="S453" s="169"/>
      <c r="T453" s="169"/>
      <c r="U453" s="169"/>
      <c r="V453" s="169">
        <v>0</v>
      </c>
      <c r="W453" s="194">
        <v>0</v>
      </c>
      <c r="X453" s="194"/>
      <c r="Z453" s="171">
        <v>2100</v>
      </c>
      <c r="AA453" s="171">
        <v>2100</v>
      </c>
      <c r="AB453" s="171"/>
      <c r="AC453" s="171"/>
      <c r="AD453" s="171"/>
      <c r="AE453" s="171">
        <v>0</v>
      </c>
      <c r="AF453" s="195">
        <v>0</v>
      </c>
      <c r="AG453" s="195"/>
      <c r="AI453" s="173">
        <f>IFERROR(VLOOKUP(B453,[3]rptBudgetaryBudgetCrossOrganiza!$A$1:$K$607,4,FALSE),"0")</f>
        <v>2100</v>
      </c>
      <c r="AJ453" s="173">
        <f>IFERROR(VLOOKUP(B453,[3]rptBudgetaryBudgetCrossOrganiza!$A$1:$K$607,6,FALSE),"0")</f>
        <v>2100</v>
      </c>
      <c r="AK453" s="196">
        <f t="shared" si="90"/>
        <v>2100</v>
      </c>
      <c r="AL453" s="196">
        <f>IFERROR(VLOOKUP(B453,[4]rptBudgetaryBudgetCrossOrganiza!$A$10385:$O$11376,13,FALSE),"0")</f>
        <v>0</v>
      </c>
      <c r="AM453" s="196"/>
      <c r="AN453" s="196"/>
      <c r="AO453" s="196"/>
      <c r="AP453" s="196"/>
      <c r="AQ453" s="196"/>
      <c r="AS453" s="194"/>
      <c r="AT453" s="194"/>
      <c r="AU453" s="194"/>
      <c r="AV453" s="194"/>
      <c r="AW453" s="194"/>
      <c r="AX453" s="194"/>
      <c r="AY453" s="194"/>
      <c r="AZ453" s="194"/>
    </row>
    <row r="454" spans="1:52" x14ac:dyDescent="0.2">
      <c r="A454" s="141">
        <v>6</v>
      </c>
      <c r="B454" s="141" t="s">
        <v>741</v>
      </c>
      <c r="C454" s="149" t="str">
        <f t="shared" si="91"/>
        <v>40</v>
      </c>
      <c r="D454" s="149" t="str">
        <f t="shared" si="92"/>
        <v>75</v>
      </c>
      <c r="E454" s="147" t="str">
        <f t="shared" si="93"/>
        <v>610</v>
      </c>
      <c r="F454" s="129" t="str">
        <f t="shared" si="94"/>
        <v>6280.20</v>
      </c>
      <c r="G454" s="141" t="s">
        <v>610</v>
      </c>
      <c r="H454" s="193">
        <f>IFERROR(VLOOKUP(B454,[5]rptBudgetaryBudgetCrossOrganiza!$A$2:$M$1097,4,FALSE),"0")</f>
        <v>30000</v>
      </c>
      <c r="I454" s="193">
        <f>IFERROR(VLOOKUP(B454,[5]rptBudgetaryBudgetCrossOrganiza!$A$2:$M$1097,6,FALSE),"0")</f>
        <v>30000</v>
      </c>
      <c r="J454" s="193"/>
      <c r="K454" s="193"/>
      <c r="L454" s="193"/>
      <c r="M454" s="193">
        <f>IFERROR(VLOOKUP(B454,[5]rptBudgetaryBudgetCrossOrganiza!$A$2:$M$1097,9,FALSE),"0")</f>
        <v>15722.14</v>
      </c>
      <c r="N454" s="193">
        <v>15722.14</v>
      </c>
      <c r="O454" s="193"/>
      <c r="Q454" s="169">
        <v>30000</v>
      </c>
      <c r="R454" s="169">
        <v>30000</v>
      </c>
      <c r="S454" s="169"/>
      <c r="T454" s="169"/>
      <c r="U454" s="169"/>
      <c r="V454" s="169">
        <v>16333.18</v>
      </c>
      <c r="W454" s="194">
        <v>16333.18</v>
      </c>
      <c r="X454" s="194"/>
      <c r="Z454" s="171">
        <v>30000</v>
      </c>
      <c r="AA454" s="171">
        <v>30000</v>
      </c>
      <c r="AB454" s="171"/>
      <c r="AC454" s="171"/>
      <c r="AD454" s="171"/>
      <c r="AE454" s="171">
        <v>50.63</v>
      </c>
      <c r="AF454" s="195">
        <v>50.63</v>
      </c>
      <c r="AG454" s="195"/>
      <c r="AI454" s="173">
        <f>IFERROR(VLOOKUP(B454,[3]rptBudgetaryBudgetCrossOrganiza!$A$1:$K$607,4,FALSE),"0")</f>
        <v>30000</v>
      </c>
      <c r="AJ454" s="173">
        <f>IFERROR(VLOOKUP(B454,[3]rptBudgetaryBudgetCrossOrganiza!$A$1:$K$607,6,FALSE),"0")</f>
        <v>30000</v>
      </c>
      <c r="AK454" s="196">
        <f t="shared" si="90"/>
        <v>30000</v>
      </c>
      <c r="AL454" s="196">
        <f>IFERROR(VLOOKUP(B454,[4]rptBudgetaryBudgetCrossOrganiza!$A$10385:$O$11376,13,FALSE),"0")</f>
        <v>37.380000000000003</v>
      </c>
      <c r="AM454" s="196" t="s">
        <v>742</v>
      </c>
      <c r="AN454" s="196"/>
      <c r="AO454" s="196"/>
      <c r="AP454" s="196"/>
      <c r="AQ454" s="196"/>
      <c r="AS454" s="194"/>
      <c r="AT454" s="194"/>
      <c r="AU454" s="194"/>
      <c r="AV454" s="194"/>
      <c r="AW454" s="194"/>
      <c r="AX454" s="194"/>
      <c r="AY454" s="194"/>
      <c r="AZ454" s="194"/>
    </row>
    <row r="455" spans="1:52" x14ac:dyDescent="0.2">
      <c r="A455" s="141">
        <v>6</v>
      </c>
      <c r="B455" s="141" t="s">
        <v>743</v>
      </c>
      <c r="C455" s="149" t="str">
        <f t="shared" si="91"/>
        <v>40</v>
      </c>
      <c r="D455" s="149" t="str">
        <f t="shared" si="92"/>
        <v>75</v>
      </c>
      <c r="E455" s="147" t="str">
        <f t="shared" si="93"/>
        <v>610</v>
      </c>
      <c r="F455" s="129" t="str">
        <f t="shared" si="94"/>
        <v>6280.25</v>
      </c>
      <c r="G455" s="141" t="s">
        <v>620</v>
      </c>
      <c r="H455" s="193">
        <f>IFERROR(VLOOKUP(B455,[5]rptBudgetaryBudgetCrossOrganiza!$A$2:$M$1097,4,FALSE),"0")</f>
        <v>90000</v>
      </c>
      <c r="I455" s="193">
        <f>IFERROR(VLOOKUP(B455,[5]rptBudgetaryBudgetCrossOrganiza!$A$2:$M$1097,6,FALSE),"0")</f>
        <v>103822</v>
      </c>
      <c r="J455" s="193"/>
      <c r="K455" s="193"/>
      <c r="L455" s="193"/>
      <c r="M455" s="193">
        <f>IFERROR(VLOOKUP(B455,[5]rptBudgetaryBudgetCrossOrganiza!$A$2:$M$1097,9,FALSE),"0")</f>
        <v>78209.25</v>
      </c>
      <c r="N455" s="193">
        <v>78209.25</v>
      </c>
      <c r="O455" s="193"/>
      <c r="Q455" s="169">
        <v>150000</v>
      </c>
      <c r="R455" s="169">
        <v>126187</v>
      </c>
      <c r="S455" s="169"/>
      <c r="T455" s="169"/>
      <c r="U455" s="169"/>
      <c r="V455" s="169">
        <v>88784.84</v>
      </c>
      <c r="W455" s="194">
        <v>88784.84</v>
      </c>
      <c r="X455" s="194"/>
      <c r="Z455" s="171">
        <v>150000</v>
      </c>
      <c r="AA455" s="171">
        <v>163400</v>
      </c>
      <c r="AB455" s="171"/>
      <c r="AC455" s="171"/>
      <c r="AD455" s="171"/>
      <c r="AE455" s="171">
        <v>95667.38</v>
      </c>
      <c r="AF455" s="195">
        <v>95667.38</v>
      </c>
      <c r="AG455" s="195"/>
      <c r="AI455" s="173">
        <f>IFERROR(VLOOKUP(B455,[3]rptBudgetaryBudgetCrossOrganiza!$A$1:$K$607,4,FALSE),"0")</f>
        <v>150000</v>
      </c>
      <c r="AJ455" s="173">
        <f>IFERROR(VLOOKUP(B455,[3]rptBudgetaryBudgetCrossOrganiza!$A$1:$K$607,6,FALSE),"0")</f>
        <v>150000</v>
      </c>
      <c r="AK455" s="196">
        <f t="shared" si="90"/>
        <v>150000</v>
      </c>
      <c r="AL455" s="196">
        <f>IFERROR(VLOOKUP(B455,[4]rptBudgetaryBudgetCrossOrganiza!$A$10385:$O$11376,13,FALSE),"0")</f>
        <v>0</v>
      </c>
      <c r="AM455" s="196"/>
      <c r="AN455" s="196"/>
      <c r="AO455" s="196"/>
      <c r="AP455" s="196"/>
      <c r="AQ455" s="196"/>
      <c r="AS455" s="194"/>
      <c r="AT455" s="194"/>
      <c r="AU455" s="194"/>
      <c r="AV455" s="194"/>
      <c r="AW455" s="194"/>
      <c r="AX455" s="194"/>
      <c r="AY455" s="194"/>
      <c r="AZ455" s="194"/>
    </row>
    <row r="456" spans="1:52" x14ac:dyDescent="0.2">
      <c r="A456" s="141">
        <v>6</v>
      </c>
      <c r="B456" s="141" t="s">
        <v>744</v>
      </c>
      <c r="C456" s="149" t="str">
        <f t="shared" si="91"/>
        <v>40</v>
      </c>
      <c r="D456" s="149" t="str">
        <f t="shared" si="92"/>
        <v>75</v>
      </c>
      <c r="E456" s="147" t="str">
        <f t="shared" si="93"/>
        <v>610</v>
      </c>
      <c r="F456" s="129" t="str">
        <f t="shared" si="94"/>
        <v>6280.26</v>
      </c>
      <c r="G456" s="141" t="s">
        <v>622</v>
      </c>
      <c r="H456" s="193">
        <f>IFERROR(VLOOKUP(B456,[5]rptBudgetaryBudgetCrossOrganiza!$A$2:$M$1097,4,FALSE),"0")</f>
        <v>75000</v>
      </c>
      <c r="I456" s="193">
        <f>IFERROR(VLOOKUP(B456,[5]rptBudgetaryBudgetCrossOrganiza!$A$2:$M$1097,6,FALSE),"0")</f>
        <v>75000</v>
      </c>
      <c r="J456" s="193"/>
      <c r="K456" s="193"/>
      <c r="L456" s="193"/>
      <c r="M456" s="193">
        <f>IFERROR(VLOOKUP(B456,[5]rptBudgetaryBudgetCrossOrganiza!$A$2:$M$1097,9,FALSE),"0")</f>
        <v>0</v>
      </c>
      <c r="N456" s="193">
        <v>0</v>
      </c>
      <c r="O456" s="193"/>
      <c r="Q456" s="169">
        <v>30000</v>
      </c>
      <c r="R456" s="169">
        <v>30000</v>
      </c>
      <c r="S456" s="169"/>
      <c r="T456" s="169"/>
      <c r="U456" s="169"/>
      <c r="V456" s="169">
        <v>0</v>
      </c>
      <c r="W456" s="194">
        <v>0</v>
      </c>
      <c r="X456" s="194"/>
      <c r="Z456" s="171">
        <v>30000</v>
      </c>
      <c r="AA456" s="171">
        <v>30000</v>
      </c>
      <c r="AB456" s="171"/>
      <c r="AC456" s="171"/>
      <c r="AD456" s="171"/>
      <c r="AE456" s="171">
        <v>0</v>
      </c>
      <c r="AF456" s="195">
        <v>0</v>
      </c>
      <c r="AG456" s="195"/>
      <c r="AI456" s="173">
        <f>IFERROR(VLOOKUP(B456,[3]rptBudgetaryBudgetCrossOrganiza!$A$1:$K$607,4,FALSE),"0")</f>
        <v>30000</v>
      </c>
      <c r="AJ456" s="173">
        <f>IFERROR(VLOOKUP(B456,[3]rptBudgetaryBudgetCrossOrganiza!$A$1:$K$607,6,FALSE),"0")</f>
        <v>30000</v>
      </c>
      <c r="AK456" s="196">
        <f t="shared" si="90"/>
        <v>30000</v>
      </c>
      <c r="AL456" s="196">
        <f>IFERROR(VLOOKUP(B456,[4]rptBudgetaryBudgetCrossOrganiza!$A$10385:$O$11376,13,FALSE),"0")</f>
        <v>0</v>
      </c>
      <c r="AM456" s="196"/>
      <c r="AN456" s="196"/>
      <c r="AO456" s="196"/>
      <c r="AP456" s="196"/>
      <c r="AQ456" s="196"/>
      <c r="AS456" s="194"/>
      <c r="AT456" s="194"/>
      <c r="AU456" s="194"/>
      <c r="AV456" s="194"/>
      <c r="AW456" s="194"/>
      <c r="AX456" s="194"/>
      <c r="AY456" s="194"/>
      <c r="AZ456" s="194"/>
    </row>
    <row r="457" spans="1:52" x14ac:dyDescent="0.2">
      <c r="A457" s="141">
        <v>6</v>
      </c>
      <c r="B457" s="141" t="s">
        <v>745</v>
      </c>
      <c r="C457" s="149" t="str">
        <f t="shared" si="91"/>
        <v>40</v>
      </c>
      <c r="D457" s="149" t="str">
        <f t="shared" si="92"/>
        <v>75</v>
      </c>
      <c r="E457" s="147" t="str">
        <f t="shared" si="93"/>
        <v>610</v>
      </c>
      <c r="F457" s="129" t="str">
        <f t="shared" si="94"/>
        <v>6375.07</v>
      </c>
      <c r="G457" s="141" t="s">
        <v>635</v>
      </c>
      <c r="H457" s="193">
        <f>IFERROR(VLOOKUP(B457,[5]rptBudgetaryBudgetCrossOrganiza!$A$2:$M$1097,4,FALSE),"0")</f>
        <v>0</v>
      </c>
      <c r="I457" s="193">
        <f>IFERROR(VLOOKUP(B457,[5]rptBudgetaryBudgetCrossOrganiza!$A$2:$M$1097,6,FALSE),"0")</f>
        <v>0</v>
      </c>
      <c r="J457" s="193"/>
      <c r="K457" s="193"/>
      <c r="L457" s="193"/>
      <c r="M457" s="193">
        <f>IFERROR(VLOOKUP(B457,[5]rptBudgetaryBudgetCrossOrganiza!$A$2:$M$1097,9,FALSE),"0")</f>
        <v>0</v>
      </c>
      <c r="N457" s="193">
        <v>0</v>
      </c>
      <c r="O457" s="193"/>
      <c r="Q457" s="169">
        <v>0</v>
      </c>
      <c r="R457" s="169">
        <v>0</v>
      </c>
      <c r="S457" s="169"/>
      <c r="T457" s="169"/>
      <c r="U457" s="169"/>
      <c r="V457" s="169">
        <v>0</v>
      </c>
      <c r="W457" s="194">
        <v>0</v>
      </c>
      <c r="X457" s="194"/>
      <c r="Z457" s="171">
        <v>0</v>
      </c>
      <c r="AA457" s="171">
        <v>0</v>
      </c>
      <c r="AB457" s="171"/>
      <c r="AC457" s="171"/>
      <c r="AD457" s="171"/>
      <c r="AE457" s="171">
        <v>0</v>
      </c>
      <c r="AF457" s="195">
        <v>0</v>
      </c>
      <c r="AG457" s="195"/>
      <c r="AI457" s="173">
        <f>IFERROR(VLOOKUP(B457,[3]rptBudgetaryBudgetCrossOrganiza!$A$1:$K$607,4,FALSE),"0")</f>
        <v>0</v>
      </c>
      <c r="AJ457" s="173">
        <f>IFERROR(VLOOKUP(B457,[3]rptBudgetaryBudgetCrossOrganiza!$A$1:$K$607,6,FALSE),"0")</f>
        <v>0</v>
      </c>
      <c r="AK457" s="196">
        <f t="shared" si="90"/>
        <v>0</v>
      </c>
      <c r="AL457" s="196">
        <f>IFERROR(VLOOKUP(B457,[4]rptBudgetaryBudgetCrossOrganiza!$A$10385:$O$11376,13,FALSE),"0")</f>
        <v>0</v>
      </c>
      <c r="AM457" s="196"/>
      <c r="AN457" s="196"/>
      <c r="AO457" s="196"/>
      <c r="AP457" s="196"/>
      <c r="AQ457" s="196"/>
      <c r="AS457" s="194"/>
      <c r="AT457" s="194"/>
      <c r="AU457" s="194"/>
      <c r="AV457" s="194"/>
      <c r="AW457" s="194"/>
      <c r="AX457" s="194"/>
      <c r="AY457" s="194"/>
      <c r="AZ457" s="194"/>
    </row>
    <row r="458" spans="1:52" x14ac:dyDescent="0.2">
      <c r="A458" s="141">
        <v>6</v>
      </c>
      <c r="B458" s="141" t="s">
        <v>746</v>
      </c>
      <c r="C458" s="149" t="str">
        <f t="shared" si="91"/>
        <v>40</v>
      </c>
      <c r="D458" s="149" t="str">
        <f t="shared" si="92"/>
        <v>75</v>
      </c>
      <c r="E458" s="147" t="str">
        <f t="shared" si="93"/>
        <v>610</v>
      </c>
      <c r="F458" s="129" t="str">
        <f t="shared" si="94"/>
        <v>6375.09</v>
      </c>
      <c r="G458" s="141" t="s">
        <v>637</v>
      </c>
      <c r="H458" s="193">
        <f>IFERROR(VLOOKUP(B458,[5]rptBudgetaryBudgetCrossOrganiza!$A$2:$M$1097,4,FALSE),"0")</f>
        <v>1155000</v>
      </c>
      <c r="I458" s="193">
        <f>IFERROR(VLOOKUP(B458,[5]rptBudgetaryBudgetCrossOrganiza!$A$2:$M$1097,6,FALSE),"0")</f>
        <v>1155000</v>
      </c>
      <c r="J458" s="193"/>
      <c r="K458" s="193"/>
      <c r="L458" s="193"/>
      <c r="M458" s="193">
        <f>IFERROR(VLOOKUP(B458,[5]rptBudgetaryBudgetCrossOrganiza!$A$2:$M$1097,9,FALSE),"0")</f>
        <v>1178594.06</v>
      </c>
      <c r="N458" s="193">
        <v>1178594.06</v>
      </c>
      <c r="O458" s="193"/>
      <c r="Q458" s="169">
        <v>1155000</v>
      </c>
      <c r="R458" s="169">
        <v>1155000</v>
      </c>
      <c r="S458" s="169"/>
      <c r="T458" s="169"/>
      <c r="U458" s="169"/>
      <c r="V458" s="169">
        <v>1316696.32</v>
      </c>
      <c r="W458" s="194">
        <v>1316696.32</v>
      </c>
      <c r="X458" s="194"/>
      <c r="Z458" s="171">
        <v>1300000</v>
      </c>
      <c r="AA458" s="171">
        <v>1300000</v>
      </c>
      <c r="AB458" s="171"/>
      <c r="AC458" s="171"/>
      <c r="AD458" s="171"/>
      <c r="AE458" s="171">
        <v>1408736.06</v>
      </c>
      <c r="AF458" s="195">
        <v>1408736.06</v>
      </c>
      <c r="AG458" s="195"/>
      <c r="AI458" s="173">
        <f>IFERROR(VLOOKUP(B458,[3]rptBudgetaryBudgetCrossOrganiza!$A$1:$K$607,4,FALSE),"0")</f>
        <v>1300000</v>
      </c>
      <c r="AJ458" s="173">
        <f>IFERROR(VLOOKUP(B458,[3]rptBudgetaryBudgetCrossOrganiza!$A$1:$K$607,6,FALSE),"0")</f>
        <v>1300000</v>
      </c>
      <c r="AK458" s="196">
        <f t="shared" si="90"/>
        <v>1300000</v>
      </c>
      <c r="AL458" s="196">
        <f>IFERROR(VLOOKUP(B458,[4]rptBudgetaryBudgetCrossOrganiza!$A$10385:$O$11376,13,FALSE),"0")</f>
        <v>277087.19</v>
      </c>
      <c r="AM458" s="196"/>
      <c r="AN458" s="196"/>
      <c r="AO458" s="196"/>
      <c r="AP458" s="196"/>
      <c r="AQ458" s="196"/>
      <c r="AS458" s="194"/>
      <c r="AT458" s="194"/>
      <c r="AU458" s="194"/>
      <c r="AV458" s="194"/>
      <c r="AW458" s="194"/>
      <c r="AX458" s="194"/>
      <c r="AY458" s="194"/>
      <c r="AZ458" s="194"/>
    </row>
    <row r="459" spans="1:52" x14ac:dyDescent="0.2">
      <c r="A459" s="141">
        <v>6</v>
      </c>
      <c r="B459" s="141" t="s">
        <v>747</v>
      </c>
      <c r="C459" s="149" t="str">
        <f t="shared" si="91"/>
        <v>40</v>
      </c>
      <c r="D459" s="149" t="str">
        <f t="shared" si="92"/>
        <v>75</v>
      </c>
      <c r="E459" s="147" t="str">
        <f t="shared" si="93"/>
        <v>610</v>
      </c>
      <c r="F459" s="129" t="str">
        <f t="shared" si="94"/>
        <v>6375.10</v>
      </c>
      <c r="G459" s="141" t="s">
        <v>639</v>
      </c>
      <c r="H459" s="193">
        <f>IFERROR(VLOOKUP(B459,[5]rptBudgetaryBudgetCrossOrganiza!$A$2:$M$1097,4,FALSE),"0")</f>
        <v>0</v>
      </c>
      <c r="I459" s="193">
        <f>IFERROR(VLOOKUP(B459,[5]rptBudgetaryBudgetCrossOrganiza!$A$2:$M$1097,6,FALSE),"0")</f>
        <v>0</v>
      </c>
      <c r="J459" s="193"/>
      <c r="K459" s="193"/>
      <c r="L459" s="193"/>
      <c r="M459" s="193">
        <f>IFERROR(VLOOKUP(B459,[5]rptBudgetaryBudgetCrossOrganiza!$A$2:$M$1097,9,FALSE),"0")</f>
        <v>0</v>
      </c>
      <c r="N459" s="193">
        <v>0</v>
      </c>
      <c r="O459" s="193"/>
      <c r="Q459" s="169">
        <v>0</v>
      </c>
      <c r="R459" s="169">
        <v>0</v>
      </c>
      <c r="S459" s="169"/>
      <c r="T459" s="169"/>
      <c r="U459" s="169"/>
      <c r="V459" s="169">
        <v>0</v>
      </c>
      <c r="W459" s="194">
        <v>0</v>
      </c>
      <c r="X459" s="194"/>
      <c r="Z459" s="171">
        <v>0</v>
      </c>
      <c r="AA459" s="171">
        <v>0</v>
      </c>
      <c r="AB459" s="171"/>
      <c r="AC459" s="171"/>
      <c r="AD459" s="171"/>
      <c r="AE459" s="171">
        <v>0</v>
      </c>
      <c r="AF459" s="195">
        <v>0</v>
      </c>
      <c r="AG459" s="195"/>
      <c r="AI459" s="173">
        <f>IFERROR(VLOOKUP(B459,[3]rptBudgetaryBudgetCrossOrganiza!$A$1:$K$607,4,FALSE),"0")</f>
        <v>0</v>
      </c>
      <c r="AJ459" s="173">
        <f>IFERROR(VLOOKUP(B459,[3]rptBudgetaryBudgetCrossOrganiza!$A$1:$K$607,6,FALSE),"0")</f>
        <v>0</v>
      </c>
      <c r="AK459" s="196">
        <f t="shared" si="90"/>
        <v>0</v>
      </c>
      <c r="AL459" s="196">
        <f>IFERROR(VLOOKUP(B459,[4]rptBudgetaryBudgetCrossOrganiza!$A$10385:$O$11376,13,FALSE),"0")</f>
        <v>0</v>
      </c>
      <c r="AM459" s="196"/>
      <c r="AN459" s="196"/>
      <c r="AO459" s="196"/>
      <c r="AP459" s="196"/>
      <c r="AQ459" s="196"/>
      <c r="AS459" s="194"/>
      <c r="AT459" s="194"/>
      <c r="AU459" s="194"/>
      <c r="AV459" s="194"/>
      <c r="AW459" s="194"/>
      <c r="AX459" s="194"/>
      <c r="AY459" s="194"/>
      <c r="AZ459" s="194"/>
    </row>
    <row r="460" spans="1:52" x14ac:dyDescent="0.2">
      <c r="A460" s="141">
        <v>6</v>
      </c>
      <c r="B460" s="141" t="s">
        <v>748</v>
      </c>
      <c r="C460" s="149" t="str">
        <f t="shared" si="91"/>
        <v>40</v>
      </c>
      <c r="D460" s="149" t="str">
        <f t="shared" si="92"/>
        <v>75</v>
      </c>
      <c r="E460" s="147" t="str">
        <f t="shared" si="93"/>
        <v>610</v>
      </c>
      <c r="F460" s="129" t="str">
        <f t="shared" si="94"/>
        <v>6375.11</v>
      </c>
      <c r="G460" s="141" t="s">
        <v>641</v>
      </c>
      <c r="H460" s="193">
        <f>IFERROR(VLOOKUP(B460,[5]rptBudgetaryBudgetCrossOrganiza!$A$2:$M$1097,4,FALSE),"0")</f>
        <v>200000</v>
      </c>
      <c r="I460" s="193">
        <f>IFERROR(VLOOKUP(B460,[5]rptBudgetaryBudgetCrossOrganiza!$A$2:$M$1097,6,FALSE),"0")</f>
        <v>200000</v>
      </c>
      <c r="J460" s="193"/>
      <c r="K460" s="193"/>
      <c r="L460" s="193"/>
      <c r="M460" s="193">
        <f>IFERROR(VLOOKUP(B460,[5]rptBudgetaryBudgetCrossOrganiza!$A$2:$M$1097,9,FALSE),"0")</f>
        <v>139556.24</v>
      </c>
      <c r="N460" s="193">
        <v>139556.24</v>
      </c>
      <c r="O460" s="193"/>
      <c r="Q460" s="169">
        <v>150000</v>
      </c>
      <c r="R460" s="169">
        <v>150000</v>
      </c>
      <c r="S460" s="169"/>
      <c r="T460" s="169"/>
      <c r="U460" s="169"/>
      <c r="V460" s="169">
        <v>164278.87</v>
      </c>
      <c r="W460" s="194">
        <v>164278.87</v>
      </c>
      <c r="X460" s="194"/>
      <c r="Z460" s="171">
        <v>150000</v>
      </c>
      <c r="AA460" s="171">
        <v>150000</v>
      </c>
      <c r="AB460" s="171"/>
      <c r="AC460" s="171"/>
      <c r="AD460" s="171"/>
      <c r="AE460" s="171">
        <v>274938.28999999998</v>
      </c>
      <c r="AF460" s="195">
        <v>274938.28999999998</v>
      </c>
      <c r="AG460" s="195"/>
      <c r="AI460" s="173">
        <f>IFERROR(VLOOKUP(B460,[3]rptBudgetaryBudgetCrossOrganiza!$A$1:$K$607,4,FALSE),"0")</f>
        <v>150000</v>
      </c>
      <c r="AJ460" s="173">
        <f>IFERROR(VLOOKUP(B460,[3]rptBudgetaryBudgetCrossOrganiza!$A$1:$K$607,6,FALSE),"0")</f>
        <v>150000</v>
      </c>
      <c r="AK460" s="196">
        <f t="shared" si="90"/>
        <v>150000</v>
      </c>
      <c r="AL460" s="196">
        <f>IFERROR(VLOOKUP(B460,[4]rptBudgetaryBudgetCrossOrganiza!$A$10385:$O$11376,13,FALSE),"0")</f>
        <v>26996.959999999999</v>
      </c>
      <c r="AM460" s="196"/>
      <c r="AN460" s="196"/>
      <c r="AO460" s="196"/>
      <c r="AP460" s="196"/>
      <c r="AQ460" s="196"/>
      <c r="AS460" s="194"/>
      <c r="AT460" s="194"/>
      <c r="AU460" s="194"/>
      <c r="AV460" s="194"/>
      <c r="AW460" s="194"/>
      <c r="AX460" s="194"/>
      <c r="AY460" s="194"/>
      <c r="AZ460" s="194"/>
    </row>
    <row r="461" spans="1:52" x14ac:dyDescent="0.2">
      <c r="A461" s="141">
        <v>6</v>
      </c>
      <c r="B461" s="141" t="s">
        <v>749</v>
      </c>
      <c r="C461" s="149" t="str">
        <f t="shared" si="91"/>
        <v>40</v>
      </c>
      <c r="D461" s="149" t="str">
        <f t="shared" si="92"/>
        <v>75</v>
      </c>
      <c r="E461" s="147" t="str">
        <f t="shared" si="93"/>
        <v>610</v>
      </c>
      <c r="F461" s="129" t="str">
        <f t="shared" si="94"/>
        <v>6375.12</v>
      </c>
      <c r="G461" s="141" t="s">
        <v>643</v>
      </c>
      <c r="H461" s="193">
        <f>IFERROR(VLOOKUP(B461,[5]rptBudgetaryBudgetCrossOrganiza!$A$2:$M$1097,4,FALSE),"0")</f>
        <v>0</v>
      </c>
      <c r="I461" s="193">
        <f>IFERROR(VLOOKUP(B461,[5]rptBudgetaryBudgetCrossOrganiza!$A$2:$M$1097,6,FALSE),"0")</f>
        <v>0</v>
      </c>
      <c r="J461" s="193"/>
      <c r="K461" s="193"/>
      <c r="L461" s="193"/>
      <c r="M461" s="193">
        <f>IFERROR(VLOOKUP(B461,[5]rptBudgetaryBudgetCrossOrganiza!$A$2:$M$1097,9,FALSE),"0")</f>
        <v>0</v>
      </c>
      <c r="N461" s="193">
        <v>0</v>
      </c>
      <c r="O461" s="193"/>
      <c r="Q461" s="169">
        <v>168000</v>
      </c>
      <c r="R461" s="169">
        <v>125000</v>
      </c>
      <c r="S461" s="169"/>
      <c r="T461" s="169"/>
      <c r="U461" s="169"/>
      <c r="V461" s="169">
        <v>3783.33</v>
      </c>
      <c r="W461" s="194">
        <v>3783.33</v>
      </c>
      <c r="X461" s="194"/>
      <c r="Z461" s="171">
        <v>168000</v>
      </c>
      <c r="AA461" s="171">
        <v>143000</v>
      </c>
      <c r="AB461" s="171"/>
      <c r="AC461" s="171"/>
      <c r="AD461" s="171"/>
      <c r="AE461" s="171">
        <v>0</v>
      </c>
      <c r="AF461" s="195">
        <v>0</v>
      </c>
      <c r="AG461" s="195"/>
      <c r="AI461" s="173">
        <f>IFERROR(VLOOKUP(B461,[3]rptBudgetaryBudgetCrossOrganiza!$A$1:$K$607,4,FALSE),"0")</f>
        <v>168000</v>
      </c>
      <c r="AJ461" s="173">
        <f>IFERROR(VLOOKUP(B461,[3]rptBudgetaryBudgetCrossOrganiza!$A$1:$K$607,6,FALSE),"0")</f>
        <v>168000</v>
      </c>
      <c r="AK461" s="196">
        <f t="shared" si="90"/>
        <v>168000</v>
      </c>
      <c r="AL461" s="196">
        <f>IFERROR(VLOOKUP(B461,[4]rptBudgetaryBudgetCrossOrganiza!$A$10385:$O$11376,13,FALSE),"0")</f>
        <v>0</v>
      </c>
      <c r="AM461" s="196" t="s">
        <v>750</v>
      </c>
      <c r="AN461" s="196"/>
      <c r="AO461" s="196"/>
      <c r="AP461" s="196"/>
      <c r="AQ461" s="196"/>
      <c r="AS461" s="194"/>
      <c r="AT461" s="194"/>
      <c r="AU461" s="194"/>
      <c r="AV461" s="194"/>
      <c r="AW461" s="194"/>
      <c r="AX461" s="194"/>
      <c r="AY461" s="194"/>
      <c r="AZ461" s="194"/>
    </row>
    <row r="462" spans="1:52" x14ac:dyDescent="0.2">
      <c r="A462" s="141">
        <v>6</v>
      </c>
      <c r="B462" s="141" t="s">
        <v>751</v>
      </c>
      <c r="C462" s="149" t="str">
        <f t="shared" si="91"/>
        <v>40</v>
      </c>
      <c r="D462" s="149" t="str">
        <f t="shared" si="92"/>
        <v>75</v>
      </c>
      <c r="E462" s="147" t="str">
        <f t="shared" si="93"/>
        <v>610</v>
      </c>
      <c r="F462" s="129" t="str">
        <f t="shared" si="94"/>
        <v>6375.14</v>
      </c>
      <c r="G462" s="141" t="s">
        <v>647</v>
      </c>
      <c r="H462" s="193">
        <f>IFERROR(VLOOKUP(B462,[5]rptBudgetaryBudgetCrossOrganiza!$A$2:$M$1097,4,FALSE),"0")</f>
        <v>0</v>
      </c>
      <c r="I462" s="193">
        <f>IFERROR(VLOOKUP(B462,[5]rptBudgetaryBudgetCrossOrganiza!$A$2:$M$1097,6,FALSE),"0")</f>
        <v>0</v>
      </c>
      <c r="J462" s="193"/>
      <c r="K462" s="193"/>
      <c r="L462" s="193"/>
      <c r="M462" s="193">
        <f>IFERROR(VLOOKUP(B462,[5]rptBudgetaryBudgetCrossOrganiza!$A$2:$M$1097,9,FALSE),"0")</f>
        <v>0</v>
      </c>
      <c r="N462" s="193">
        <v>0</v>
      </c>
      <c r="O462" s="193"/>
      <c r="Q462" s="169">
        <v>0</v>
      </c>
      <c r="R462" s="169">
        <v>0</v>
      </c>
      <c r="S462" s="169"/>
      <c r="T462" s="169"/>
      <c r="U462" s="169"/>
      <c r="V462" s="169">
        <v>0</v>
      </c>
      <c r="W462" s="194">
        <v>0</v>
      </c>
      <c r="X462" s="194"/>
      <c r="Z462" s="171">
        <v>0</v>
      </c>
      <c r="AA462" s="171">
        <v>0</v>
      </c>
      <c r="AB462" s="171"/>
      <c r="AC462" s="171"/>
      <c r="AD462" s="171"/>
      <c r="AE462" s="171">
        <v>0</v>
      </c>
      <c r="AF462" s="195">
        <v>0</v>
      </c>
      <c r="AG462" s="195"/>
      <c r="AI462" s="173">
        <f>IFERROR(VLOOKUP(B462,[3]rptBudgetaryBudgetCrossOrganiza!$A$1:$K$607,4,FALSE),"0")</f>
        <v>0</v>
      </c>
      <c r="AJ462" s="173">
        <f>IFERROR(VLOOKUP(B462,[3]rptBudgetaryBudgetCrossOrganiza!$A$1:$K$607,6,FALSE),"0")</f>
        <v>0</v>
      </c>
      <c r="AK462" s="196">
        <f t="shared" si="90"/>
        <v>0</v>
      </c>
      <c r="AL462" s="196">
        <f>IFERROR(VLOOKUP(B462,[4]rptBudgetaryBudgetCrossOrganiza!$A$10385:$O$11376,13,FALSE),"0")</f>
        <v>0</v>
      </c>
      <c r="AM462" s="196"/>
      <c r="AN462" s="196"/>
      <c r="AO462" s="196"/>
      <c r="AP462" s="196"/>
      <c r="AQ462" s="196"/>
      <c r="AS462" s="194"/>
      <c r="AT462" s="194"/>
      <c r="AU462" s="194"/>
      <c r="AV462" s="194"/>
      <c r="AW462" s="194"/>
      <c r="AX462" s="194"/>
      <c r="AY462" s="194"/>
      <c r="AZ462" s="194"/>
    </row>
    <row r="463" spans="1:52" x14ac:dyDescent="0.2">
      <c r="A463" s="141">
        <v>6</v>
      </c>
      <c r="B463" s="141" t="s">
        <v>752</v>
      </c>
      <c r="C463" s="149" t="str">
        <f t="shared" si="91"/>
        <v>40</v>
      </c>
      <c r="D463" s="149" t="str">
        <f t="shared" si="92"/>
        <v>75</v>
      </c>
      <c r="E463" s="147" t="str">
        <f t="shared" si="93"/>
        <v>610</v>
      </c>
      <c r="F463" s="129" t="str">
        <f t="shared" si="94"/>
        <v>6375.15</v>
      </c>
      <c r="G463" s="141" t="s">
        <v>649</v>
      </c>
      <c r="H463" s="193">
        <f>IFERROR(VLOOKUP(B463,[5]rptBudgetaryBudgetCrossOrganiza!$A$2:$M$1097,4,FALSE),"0")</f>
        <v>500</v>
      </c>
      <c r="I463" s="193">
        <f>IFERROR(VLOOKUP(B463,[5]rptBudgetaryBudgetCrossOrganiza!$A$2:$M$1097,6,FALSE),"0")</f>
        <v>500</v>
      </c>
      <c r="J463" s="193"/>
      <c r="K463" s="193"/>
      <c r="L463" s="193"/>
      <c r="M463" s="193">
        <f>IFERROR(VLOOKUP(B463,[5]rptBudgetaryBudgetCrossOrganiza!$A$2:$M$1097,9,FALSE),"0")</f>
        <v>468.69</v>
      </c>
      <c r="N463" s="193">
        <v>468.69</v>
      </c>
      <c r="O463" s="193"/>
      <c r="Q463" s="169">
        <v>500</v>
      </c>
      <c r="R463" s="169">
        <v>500</v>
      </c>
      <c r="S463" s="169"/>
      <c r="T463" s="169"/>
      <c r="U463" s="169"/>
      <c r="V463" s="169">
        <v>5</v>
      </c>
      <c r="W463" s="194">
        <v>5</v>
      </c>
      <c r="X463" s="194"/>
      <c r="Z463" s="171">
        <v>500</v>
      </c>
      <c r="AA463" s="171">
        <v>500</v>
      </c>
      <c r="AB463" s="171"/>
      <c r="AC463" s="171"/>
      <c r="AD463" s="171"/>
      <c r="AE463" s="171">
        <v>5</v>
      </c>
      <c r="AF463" s="195">
        <v>5</v>
      </c>
      <c r="AG463" s="195"/>
      <c r="AI463" s="173">
        <f>IFERROR(VLOOKUP(B463,[3]rptBudgetaryBudgetCrossOrganiza!$A$1:$K$607,4,FALSE),"0")</f>
        <v>500</v>
      </c>
      <c r="AJ463" s="173">
        <f>IFERROR(VLOOKUP(B463,[3]rptBudgetaryBudgetCrossOrganiza!$A$1:$K$607,6,FALSE),"0")</f>
        <v>500</v>
      </c>
      <c r="AK463" s="196">
        <f t="shared" si="90"/>
        <v>500</v>
      </c>
      <c r="AL463" s="196">
        <f>IFERROR(VLOOKUP(B463,[4]rptBudgetaryBudgetCrossOrganiza!$A$10385:$O$11376,13,FALSE),"0")</f>
        <v>0</v>
      </c>
      <c r="AM463" s="196"/>
      <c r="AN463" s="196"/>
      <c r="AO463" s="196"/>
      <c r="AP463" s="196"/>
      <c r="AQ463" s="196"/>
      <c r="AS463" s="194"/>
      <c r="AT463" s="194"/>
      <c r="AU463" s="194"/>
      <c r="AV463" s="194"/>
      <c r="AW463" s="194"/>
      <c r="AX463" s="194"/>
      <c r="AY463" s="194"/>
      <c r="AZ463" s="194"/>
    </row>
    <row r="464" spans="1:52" x14ac:dyDescent="0.2">
      <c r="A464" s="141">
        <v>6</v>
      </c>
      <c r="B464" s="141" t="s">
        <v>753</v>
      </c>
      <c r="C464" s="149" t="str">
        <f t="shared" si="91"/>
        <v>40</v>
      </c>
      <c r="D464" s="149" t="str">
        <f t="shared" si="92"/>
        <v>75</v>
      </c>
      <c r="E464" s="147" t="str">
        <f t="shared" si="93"/>
        <v>610</v>
      </c>
      <c r="F464" s="129" t="str">
        <f t="shared" si="94"/>
        <v>6375.16</v>
      </c>
      <c r="G464" s="141" t="s">
        <v>651</v>
      </c>
      <c r="H464" s="193">
        <f>IFERROR(VLOOKUP(B464,[5]rptBudgetaryBudgetCrossOrganiza!$A$2:$M$1097,4,FALSE),"0")</f>
        <v>0</v>
      </c>
      <c r="I464" s="193">
        <f>IFERROR(VLOOKUP(B464,[5]rptBudgetaryBudgetCrossOrganiza!$A$2:$M$1097,6,FALSE),"0")</f>
        <v>0</v>
      </c>
      <c r="J464" s="193"/>
      <c r="K464" s="193"/>
      <c r="L464" s="193"/>
      <c r="M464" s="193">
        <f>IFERROR(VLOOKUP(B464,[5]rptBudgetaryBudgetCrossOrganiza!$A$2:$M$1097,9,FALSE),"0")</f>
        <v>0</v>
      </c>
      <c r="N464" s="193">
        <v>0</v>
      </c>
      <c r="O464" s="193"/>
      <c r="Q464" s="169">
        <v>0</v>
      </c>
      <c r="R464" s="169">
        <v>0</v>
      </c>
      <c r="S464" s="169"/>
      <c r="T464" s="169"/>
      <c r="U464" s="169"/>
      <c r="V464" s="169">
        <v>0</v>
      </c>
      <c r="W464" s="194">
        <v>0</v>
      </c>
      <c r="X464" s="194"/>
      <c r="Z464" s="171">
        <v>0</v>
      </c>
      <c r="AA464" s="171">
        <v>0</v>
      </c>
      <c r="AB464" s="171"/>
      <c r="AC464" s="171"/>
      <c r="AD464" s="171"/>
      <c r="AE464" s="171">
        <v>0</v>
      </c>
      <c r="AF464" s="195">
        <v>0</v>
      </c>
      <c r="AG464" s="195"/>
      <c r="AI464" s="173">
        <f>IFERROR(VLOOKUP(B464,[3]rptBudgetaryBudgetCrossOrganiza!$A$1:$K$607,4,FALSE),"0")</f>
        <v>0</v>
      </c>
      <c r="AJ464" s="173">
        <f>IFERROR(VLOOKUP(B464,[3]rptBudgetaryBudgetCrossOrganiza!$A$1:$K$607,6,FALSE),"0")</f>
        <v>0</v>
      </c>
      <c r="AK464" s="196">
        <f t="shared" si="90"/>
        <v>0</v>
      </c>
      <c r="AL464" s="196">
        <f>IFERROR(VLOOKUP(B464,[4]rptBudgetaryBudgetCrossOrganiza!$A$10385:$O$11376,13,FALSE),"0")</f>
        <v>0</v>
      </c>
      <c r="AM464" s="196"/>
      <c r="AN464" s="196"/>
      <c r="AO464" s="196"/>
      <c r="AP464" s="196"/>
      <c r="AQ464" s="196"/>
      <c r="AS464" s="194"/>
      <c r="AT464" s="194"/>
      <c r="AU464" s="194"/>
      <c r="AV464" s="194"/>
      <c r="AW464" s="194"/>
      <c r="AX464" s="194"/>
      <c r="AY464" s="194"/>
      <c r="AZ464" s="194"/>
    </row>
    <row r="465" spans="1:52" x14ac:dyDescent="0.2">
      <c r="A465" s="141">
        <v>6</v>
      </c>
      <c r="B465" s="141" t="s">
        <v>754</v>
      </c>
      <c r="C465" s="149" t="str">
        <f t="shared" si="91"/>
        <v>40</v>
      </c>
      <c r="D465" s="149" t="str">
        <f t="shared" si="92"/>
        <v>75</v>
      </c>
      <c r="E465" s="147" t="str">
        <f t="shared" si="93"/>
        <v>610</v>
      </c>
      <c r="F465" s="129" t="str">
        <f t="shared" si="94"/>
        <v>6375.17</v>
      </c>
      <c r="G465" s="141" t="s">
        <v>653</v>
      </c>
      <c r="H465" s="193">
        <f>IFERROR(VLOOKUP(B465,[5]rptBudgetaryBudgetCrossOrganiza!$A$2:$M$1097,4,FALSE),"0")</f>
        <v>0</v>
      </c>
      <c r="I465" s="193">
        <f>IFERROR(VLOOKUP(B465,[5]rptBudgetaryBudgetCrossOrganiza!$A$2:$M$1097,6,FALSE),"0")</f>
        <v>0</v>
      </c>
      <c r="J465" s="193"/>
      <c r="K465" s="193"/>
      <c r="L465" s="193"/>
      <c r="M465" s="193">
        <f>IFERROR(VLOOKUP(B465,[5]rptBudgetaryBudgetCrossOrganiza!$A$2:$M$1097,9,FALSE),"0")</f>
        <v>0</v>
      </c>
      <c r="N465" s="193">
        <v>0</v>
      </c>
      <c r="O465" s="193"/>
      <c r="Q465" s="169">
        <v>0</v>
      </c>
      <c r="R465" s="169">
        <v>0</v>
      </c>
      <c r="S465" s="169"/>
      <c r="T465" s="169"/>
      <c r="U465" s="169"/>
      <c r="V465" s="169">
        <v>0</v>
      </c>
      <c r="W465" s="194">
        <v>0</v>
      </c>
      <c r="X465" s="194"/>
      <c r="Z465" s="171">
        <v>0</v>
      </c>
      <c r="AA465" s="171">
        <v>0</v>
      </c>
      <c r="AB465" s="171"/>
      <c r="AC465" s="171"/>
      <c r="AD465" s="171"/>
      <c r="AE465" s="171">
        <v>0</v>
      </c>
      <c r="AF465" s="195">
        <v>0</v>
      </c>
      <c r="AG465" s="195"/>
      <c r="AI465" s="173">
        <f>IFERROR(VLOOKUP(B465,[3]rptBudgetaryBudgetCrossOrganiza!$A$1:$K$607,4,FALSE),"0")</f>
        <v>0</v>
      </c>
      <c r="AJ465" s="173">
        <f>IFERROR(VLOOKUP(B465,[3]rptBudgetaryBudgetCrossOrganiza!$A$1:$K$607,6,FALSE),"0")</f>
        <v>0</v>
      </c>
      <c r="AK465" s="196">
        <f t="shared" si="90"/>
        <v>0</v>
      </c>
      <c r="AL465" s="196">
        <f>IFERROR(VLOOKUP(B465,[4]rptBudgetaryBudgetCrossOrganiza!$A$10385:$O$11376,13,FALSE),"0")</f>
        <v>0</v>
      </c>
      <c r="AM465" s="196"/>
      <c r="AN465" s="196"/>
      <c r="AO465" s="196"/>
      <c r="AP465" s="196"/>
      <c r="AQ465" s="196"/>
      <c r="AS465" s="194"/>
      <c r="AT465" s="194"/>
      <c r="AU465" s="194"/>
      <c r="AV465" s="194"/>
      <c r="AW465" s="194"/>
      <c r="AX465" s="194"/>
      <c r="AY465" s="194"/>
      <c r="AZ465" s="194"/>
    </row>
    <row r="466" spans="1:52" x14ac:dyDescent="0.2">
      <c r="A466" s="141">
        <v>9</v>
      </c>
      <c r="B466" s="141" t="s">
        <v>755</v>
      </c>
      <c r="C466" s="149" t="str">
        <f t="shared" si="91"/>
        <v>40</v>
      </c>
      <c r="D466" s="149" t="str">
        <f t="shared" si="92"/>
        <v>75</v>
      </c>
      <c r="E466" s="147" t="str">
        <f t="shared" si="93"/>
        <v>610</v>
      </c>
      <c r="F466" s="129" t="str">
        <f t="shared" si="94"/>
        <v>6400.02</v>
      </c>
      <c r="G466" s="141" t="s">
        <v>658</v>
      </c>
      <c r="H466" s="193">
        <f>IFERROR(VLOOKUP(B466,[5]rptBudgetaryBudgetCrossOrganiza!$A$2:$M$1097,4,FALSE),"0")</f>
        <v>8000</v>
      </c>
      <c r="I466" s="193">
        <f>IFERROR(VLOOKUP(B466,[5]rptBudgetaryBudgetCrossOrganiza!$A$2:$M$1097,6,FALSE),"0")</f>
        <v>8000</v>
      </c>
      <c r="J466" s="193"/>
      <c r="K466" s="193"/>
      <c r="L466" s="193"/>
      <c r="M466" s="193">
        <f>IFERROR(VLOOKUP(B466,[5]rptBudgetaryBudgetCrossOrganiza!$A$2:$M$1097,9,FALSE),"0")</f>
        <v>9835.7199999999993</v>
      </c>
      <c r="N466" s="193">
        <v>9835.7199999999993</v>
      </c>
      <c r="O466" s="193"/>
      <c r="Q466" s="169">
        <v>10000</v>
      </c>
      <c r="R466" s="169">
        <v>10000</v>
      </c>
      <c r="S466" s="169"/>
      <c r="T466" s="169"/>
      <c r="U466" s="169"/>
      <c r="V466" s="169">
        <v>7427.81</v>
      </c>
      <c r="W466" s="194">
        <v>7427.81</v>
      </c>
      <c r="X466" s="194"/>
      <c r="Z466" s="171">
        <v>10000</v>
      </c>
      <c r="AA466" s="171">
        <v>10000</v>
      </c>
      <c r="AB466" s="171"/>
      <c r="AC466" s="171"/>
      <c r="AD466" s="171"/>
      <c r="AE466" s="171">
        <v>6521.02</v>
      </c>
      <c r="AF466" s="195">
        <v>6521.02</v>
      </c>
      <c r="AG466" s="195"/>
      <c r="AI466" s="173">
        <f>IFERROR(VLOOKUP(B466,[3]rptBudgetaryBudgetCrossOrganiza!$A$1:$K$607,4,FALSE),"0")</f>
        <v>10000</v>
      </c>
      <c r="AJ466" s="173">
        <f>IFERROR(VLOOKUP(B466,[3]rptBudgetaryBudgetCrossOrganiza!$A$1:$K$607,6,FALSE),"0")</f>
        <v>10000</v>
      </c>
      <c r="AK466" s="196">
        <f t="shared" si="90"/>
        <v>10000</v>
      </c>
      <c r="AL466" s="196">
        <f>IFERROR(VLOOKUP(B466,[4]rptBudgetaryBudgetCrossOrganiza!$A$10385:$O$11376,13,FALSE),"0")</f>
        <v>0</v>
      </c>
      <c r="AM466" s="196"/>
      <c r="AN466" s="196"/>
      <c r="AO466" s="196"/>
      <c r="AP466" s="196"/>
      <c r="AQ466" s="196"/>
      <c r="AS466" s="194"/>
      <c r="AT466" s="194"/>
      <c r="AU466" s="194"/>
      <c r="AV466" s="194"/>
      <c r="AW466" s="194"/>
      <c r="AX466" s="194"/>
      <c r="AY466" s="194"/>
      <c r="AZ466" s="194"/>
    </row>
    <row r="467" spans="1:52" x14ac:dyDescent="0.2">
      <c r="A467" s="141">
        <v>9</v>
      </c>
      <c r="B467" s="141" t="s">
        <v>756</v>
      </c>
      <c r="C467" s="149" t="str">
        <f t="shared" si="91"/>
        <v>40</v>
      </c>
      <c r="D467" s="149" t="str">
        <f t="shared" si="92"/>
        <v>75</v>
      </c>
      <c r="E467" s="147" t="str">
        <f t="shared" si="93"/>
        <v>610</v>
      </c>
      <c r="F467" s="129" t="str">
        <f t="shared" si="94"/>
        <v>6400.05</v>
      </c>
      <c r="G467" s="141" t="s">
        <v>514</v>
      </c>
      <c r="H467" s="193">
        <f>IFERROR(VLOOKUP(B467,[5]rptBudgetaryBudgetCrossOrganiza!$A$2:$M$1097,4,FALSE),"0")</f>
        <v>0</v>
      </c>
      <c r="I467" s="193">
        <f>IFERROR(VLOOKUP(B467,[5]rptBudgetaryBudgetCrossOrganiza!$A$2:$M$1097,6,FALSE),"0")</f>
        <v>0</v>
      </c>
      <c r="J467" s="193"/>
      <c r="K467" s="193"/>
      <c r="L467" s="193"/>
      <c r="M467" s="193">
        <f>IFERROR(VLOOKUP(B467,[5]rptBudgetaryBudgetCrossOrganiza!$A$2:$M$1097,9,FALSE),"0")</f>
        <v>0</v>
      </c>
      <c r="N467" s="193">
        <v>0</v>
      </c>
      <c r="O467" s="193"/>
      <c r="Q467" s="169">
        <v>0</v>
      </c>
      <c r="R467" s="169">
        <v>0</v>
      </c>
      <c r="S467" s="169"/>
      <c r="T467" s="169"/>
      <c r="U467" s="169"/>
      <c r="V467" s="169">
        <v>0</v>
      </c>
      <c r="W467" s="194">
        <v>0</v>
      </c>
      <c r="X467" s="194"/>
      <c r="Z467" s="171">
        <v>0</v>
      </c>
      <c r="AA467" s="171">
        <v>0</v>
      </c>
      <c r="AB467" s="171"/>
      <c r="AC467" s="171"/>
      <c r="AD467" s="171"/>
      <c r="AE467" s="171">
        <v>0</v>
      </c>
      <c r="AF467" s="195">
        <v>0</v>
      </c>
      <c r="AG467" s="195"/>
      <c r="AI467" s="173">
        <f>IFERROR(VLOOKUP(B467,[3]rptBudgetaryBudgetCrossOrganiza!$A$1:$K$607,4,FALSE),"0")</f>
        <v>0</v>
      </c>
      <c r="AJ467" s="173">
        <f>IFERROR(VLOOKUP(B467,[3]rptBudgetaryBudgetCrossOrganiza!$A$1:$K$607,6,FALSE),"0")</f>
        <v>0</v>
      </c>
      <c r="AK467" s="196">
        <f t="shared" si="90"/>
        <v>0</v>
      </c>
      <c r="AL467" s="196">
        <f>IFERROR(VLOOKUP(B467,[4]rptBudgetaryBudgetCrossOrganiza!$A$10385:$O$11376,13,FALSE),"0")</f>
        <v>0</v>
      </c>
      <c r="AM467" s="196"/>
      <c r="AN467" s="196"/>
      <c r="AO467" s="196"/>
      <c r="AP467" s="196"/>
      <c r="AQ467" s="196"/>
      <c r="AS467" s="194"/>
      <c r="AT467" s="194"/>
      <c r="AU467" s="194"/>
      <c r="AV467" s="194"/>
      <c r="AW467" s="194"/>
      <c r="AX467" s="194"/>
      <c r="AY467" s="194"/>
      <c r="AZ467" s="194"/>
    </row>
    <row r="468" spans="1:52" x14ac:dyDescent="0.2">
      <c r="A468" s="141">
        <v>9</v>
      </c>
      <c r="B468" s="141" t="s">
        <v>757</v>
      </c>
      <c r="C468" s="149" t="str">
        <f t="shared" si="91"/>
        <v>40</v>
      </c>
      <c r="D468" s="149" t="str">
        <f t="shared" si="92"/>
        <v>75</v>
      </c>
      <c r="E468" s="147" t="str">
        <f t="shared" si="93"/>
        <v>610</v>
      </c>
      <c r="F468" s="129" t="str">
        <f t="shared" si="94"/>
        <v>6400.06</v>
      </c>
      <c r="G468" s="141" t="s">
        <v>665</v>
      </c>
      <c r="H468" s="193">
        <f>IFERROR(VLOOKUP(B468,[5]rptBudgetaryBudgetCrossOrganiza!$A$2:$M$1097,4,FALSE),"0")</f>
        <v>0</v>
      </c>
      <c r="I468" s="193">
        <f>IFERROR(VLOOKUP(B468,[5]rptBudgetaryBudgetCrossOrganiza!$A$2:$M$1097,6,FALSE),"0")</f>
        <v>0</v>
      </c>
      <c r="J468" s="193"/>
      <c r="K468" s="193"/>
      <c r="L468" s="193"/>
      <c r="M468" s="193">
        <f>IFERROR(VLOOKUP(B468,[5]rptBudgetaryBudgetCrossOrganiza!$A$2:$M$1097,9,FALSE),"0")</f>
        <v>0</v>
      </c>
      <c r="N468" s="193">
        <v>0</v>
      </c>
      <c r="O468" s="193"/>
      <c r="Q468" s="169">
        <v>0</v>
      </c>
      <c r="R468" s="169">
        <v>0</v>
      </c>
      <c r="S468" s="169"/>
      <c r="T468" s="169"/>
      <c r="U468" s="169"/>
      <c r="V468" s="169">
        <v>0</v>
      </c>
      <c r="W468" s="194">
        <v>0</v>
      </c>
      <c r="X468" s="194"/>
      <c r="Z468" s="171">
        <v>0</v>
      </c>
      <c r="AA468" s="171">
        <v>0</v>
      </c>
      <c r="AB468" s="171"/>
      <c r="AC468" s="171"/>
      <c r="AD468" s="171"/>
      <c r="AE468" s="171">
        <v>0</v>
      </c>
      <c r="AF468" s="195">
        <v>0</v>
      </c>
      <c r="AG468" s="195"/>
      <c r="AI468" s="173">
        <f>IFERROR(VLOOKUP(B468,[3]rptBudgetaryBudgetCrossOrganiza!$A$1:$K$607,4,FALSE),"0")</f>
        <v>0</v>
      </c>
      <c r="AJ468" s="173">
        <f>IFERROR(VLOOKUP(B468,[3]rptBudgetaryBudgetCrossOrganiza!$A$1:$K$607,6,FALSE),"0")</f>
        <v>0</v>
      </c>
      <c r="AK468" s="196">
        <f t="shared" si="90"/>
        <v>0</v>
      </c>
      <c r="AL468" s="196">
        <f>IFERROR(VLOOKUP(B468,[4]rptBudgetaryBudgetCrossOrganiza!$A$10385:$O$11376,13,FALSE),"0")</f>
        <v>0</v>
      </c>
      <c r="AM468" s="196"/>
      <c r="AN468" s="196"/>
      <c r="AO468" s="196"/>
      <c r="AP468" s="196"/>
      <c r="AQ468" s="196"/>
      <c r="AS468" s="194"/>
      <c r="AT468" s="194"/>
      <c r="AU468" s="194"/>
      <c r="AV468" s="194"/>
      <c r="AW468" s="194"/>
      <c r="AX468" s="194"/>
      <c r="AY468" s="194"/>
      <c r="AZ468" s="194"/>
    </row>
    <row r="469" spans="1:52" x14ac:dyDescent="0.2">
      <c r="A469" s="141">
        <v>9</v>
      </c>
      <c r="B469" s="141" t="s">
        <v>758</v>
      </c>
      <c r="C469" s="149" t="str">
        <f t="shared" si="91"/>
        <v>40</v>
      </c>
      <c r="D469" s="149" t="str">
        <f t="shared" si="92"/>
        <v>75</v>
      </c>
      <c r="E469" s="147" t="str">
        <f t="shared" si="93"/>
        <v>610</v>
      </c>
      <c r="F469" s="129" t="str">
        <f t="shared" si="94"/>
        <v>6400.07</v>
      </c>
      <c r="G469" s="141" t="s">
        <v>667</v>
      </c>
      <c r="H469" s="193">
        <f>IFERROR(VLOOKUP(B469,[5]rptBudgetaryBudgetCrossOrganiza!$A$2:$M$1097,4,FALSE),"0")</f>
        <v>5000</v>
      </c>
      <c r="I469" s="193">
        <f>IFERROR(VLOOKUP(B469,[5]rptBudgetaryBudgetCrossOrganiza!$A$2:$M$1097,6,FALSE),"0")</f>
        <v>5000</v>
      </c>
      <c r="J469" s="193"/>
      <c r="K469" s="193"/>
      <c r="L469" s="193"/>
      <c r="M469" s="193">
        <f>IFERROR(VLOOKUP(B469,[5]rptBudgetaryBudgetCrossOrganiza!$A$2:$M$1097,9,FALSE),"0")</f>
        <v>0</v>
      </c>
      <c r="N469" s="193">
        <v>0</v>
      </c>
      <c r="O469" s="193"/>
      <c r="Q469" s="169">
        <v>5000</v>
      </c>
      <c r="R469" s="169">
        <v>5000</v>
      </c>
      <c r="S469" s="169"/>
      <c r="T469" s="169"/>
      <c r="U469" s="169"/>
      <c r="V469" s="169">
        <v>0</v>
      </c>
      <c r="W469" s="194">
        <v>0</v>
      </c>
      <c r="X469" s="194"/>
      <c r="Z469" s="171">
        <v>5000</v>
      </c>
      <c r="AA469" s="171">
        <v>5000</v>
      </c>
      <c r="AB469" s="171"/>
      <c r="AC469" s="171"/>
      <c r="AD469" s="171"/>
      <c r="AE469" s="171">
        <v>0</v>
      </c>
      <c r="AF469" s="195">
        <v>0</v>
      </c>
      <c r="AG469" s="195"/>
      <c r="AI469" s="173">
        <f>IFERROR(VLOOKUP(B469,[3]rptBudgetaryBudgetCrossOrganiza!$A$1:$K$607,4,FALSE),"0")</f>
        <v>5000</v>
      </c>
      <c r="AJ469" s="173">
        <f>IFERROR(VLOOKUP(B469,[3]rptBudgetaryBudgetCrossOrganiza!$A$1:$K$607,6,FALSE),"0")</f>
        <v>5000</v>
      </c>
      <c r="AK469" s="196">
        <f t="shared" si="90"/>
        <v>5000</v>
      </c>
      <c r="AL469" s="196">
        <f>IFERROR(VLOOKUP(B469,[4]rptBudgetaryBudgetCrossOrganiza!$A$10385:$O$11376,13,FALSE),"0")</f>
        <v>0</v>
      </c>
      <c r="AM469" s="196"/>
      <c r="AN469" s="196"/>
      <c r="AO469" s="196"/>
      <c r="AP469" s="196"/>
      <c r="AQ469" s="196"/>
      <c r="AS469" s="194"/>
      <c r="AT469" s="194"/>
      <c r="AU469" s="194"/>
      <c r="AV469" s="194"/>
      <c r="AW469" s="194"/>
      <c r="AX469" s="194"/>
      <c r="AY469" s="194"/>
      <c r="AZ469" s="194"/>
    </row>
    <row r="470" spans="1:52" x14ac:dyDescent="0.2">
      <c r="A470" s="141">
        <v>9</v>
      </c>
      <c r="B470" s="141" t="s">
        <v>759</v>
      </c>
      <c r="C470" s="149" t="str">
        <f t="shared" si="91"/>
        <v>40</v>
      </c>
      <c r="D470" s="149" t="str">
        <f t="shared" si="92"/>
        <v>75</v>
      </c>
      <c r="E470" s="147" t="str">
        <f t="shared" si="93"/>
        <v>610</v>
      </c>
      <c r="F470" s="129" t="str">
        <f t="shared" si="94"/>
        <v>6400.10</v>
      </c>
      <c r="G470" s="141" t="s">
        <v>760</v>
      </c>
      <c r="H470" s="193">
        <f>IFERROR(VLOOKUP(B470,[5]rptBudgetaryBudgetCrossOrganiza!$A$2:$M$1097,4,FALSE),"0")</f>
        <v>0</v>
      </c>
      <c r="I470" s="193">
        <f>IFERROR(VLOOKUP(B470,[5]rptBudgetaryBudgetCrossOrganiza!$A$2:$M$1097,6,FALSE),"0")</f>
        <v>0</v>
      </c>
      <c r="J470" s="193"/>
      <c r="K470" s="193"/>
      <c r="L470" s="193"/>
      <c r="M470" s="193">
        <f>IFERROR(VLOOKUP(B470,[5]rptBudgetaryBudgetCrossOrganiza!$A$2:$M$1097,9,FALSE),"0")</f>
        <v>0</v>
      </c>
      <c r="N470" s="193">
        <v>0</v>
      </c>
      <c r="O470" s="193"/>
      <c r="Q470" s="169">
        <v>0</v>
      </c>
      <c r="R470" s="169">
        <v>0</v>
      </c>
      <c r="S470" s="169"/>
      <c r="T470" s="169"/>
      <c r="U470" s="169"/>
      <c r="V470" s="169">
        <v>0</v>
      </c>
      <c r="W470" s="194">
        <v>0</v>
      </c>
      <c r="X470" s="194"/>
      <c r="Z470" s="171">
        <v>0</v>
      </c>
      <c r="AA470" s="171">
        <v>0</v>
      </c>
      <c r="AB470" s="171"/>
      <c r="AC470" s="171"/>
      <c r="AD470" s="171"/>
      <c r="AE470" s="171">
        <v>0</v>
      </c>
      <c r="AF470" s="195">
        <v>0</v>
      </c>
      <c r="AG470" s="195"/>
      <c r="AI470" s="173">
        <f>IFERROR(VLOOKUP(B470,[3]rptBudgetaryBudgetCrossOrganiza!$A$1:$K$607,4,FALSE),"0")</f>
        <v>0</v>
      </c>
      <c r="AJ470" s="173">
        <f>IFERROR(VLOOKUP(B470,[3]rptBudgetaryBudgetCrossOrganiza!$A$1:$K$607,6,FALSE),"0")</f>
        <v>0</v>
      </c>
      <c r="AK470" s="196">
        <f t="shared" si="90"/>
        <v>0</v>
      </c>
      <c r="AL470" s="196">
        <f>IFERROR(VLOOKUP(B470,[4]rptBudgetaryBudgetCrossOrganiza!$A$10385:$O$11376,13,FALSE),"0")</f>
        <v>0</v>
      </c>
      <c r="AM470" s="196"/>
      <c r="AN470" s="196"/>
      <c r="AO470" s="196"/>
      <c r="AP470" s="196"/>
      <c r="AQ470" s="196"/>
      <c r="AS470" s="194"/>
      <c r="AT470" s="194"/>
      <c r="AU470" s="194"/>
      <c r="AV470" s="194"/>
      <c r="AW470" s="194"/>
      <c r="AX470" s="194"/>
      <c r="AY470" s="194"/>
      <c r="AZ470" s="194"/>
    </row>
    <row r="471" spans="1:52" x14ac:dyDescent="0.2">
      <c r="A471" s="141">
        <v>9</v>
      </c>
      <c r="B471" s="141" t="s">
        <v>761</v>
      </c>
      <c r="C471" s="149" t="str">
        <f t="shared" si="91"/>
        <v>40</v>
      </c>
      <c r="D471" s="149" t="str">
        <f t="shared" si="92"/>
        <v>75</v>
      </c>
      <c r="E471" s="147" t="str">
        <f t="shared" si="93"/>
        <v>610</v>
      </c>
      <c r="F471" s="129" t="str">
        <f t="shared" si="94"/>
        <v>6400.23</v>
      </c>
      <c r="G471" s="141" t="s">
        <v>762</v>
      </c>
      <c r="H471" s="193">
        <f>IFERROR(VLOOKUP(B471,[5]rptBudgetaryBudgetCrossOrganiza!$A$2:$M$1097,4,FALSE),"0")</f>
        <v>30000</v>
      </c>
      <c r="I471" s="193">
        <f>IFERROR(VLOOKUP(B471,[5]rptBudgetaryBudgetCrossOrganiza!$A$2:$M$1097,6,FALSE),"0")</f>
        <v>30000</v>
      </c>
      <c r="J471" s="193"/>
      <c r="K471" s="193"/>
      <c r="L471" s="193"/>
      <c r="M471" s="193">
        <f>IFERROR(VLOOKUP(B471,[5]rptBudgetaryBudgetCrossOrganiza!$A$2:$M$1097,9,FALSE),"0")</f>
        <v>27317.599999999999</v>
      </c>
      <c r="N471" s="193">
        <v>27317.599999999999</v>
      </c>
      <c r="O471" s="193"/>
      <c r="Q471" s="169">
        <v>50000</v>
      </c>
      <c r="R471" s="169">
        <v>70000</v>
      </c>
      <c r="S471" s="169"/>
      <c r="T471" s="169"/>
      <c r="U471" s="169"/>
      <c r="V471" s="169">
        <v>49905.79</v>
      </c>
      <c r="W471" s="194">
        <v>49905.79</v>
      </c>
      <c r="X471" s="194"/>
      <c r="Z471" s="171">
        <v>50000</v>
      </c>
      <c r="AA471" s="171">
        <v>95000</v>
      </c>
      <c r="AB471" s="171"/>
      <c r="AC471" s="171"/>
      <c r="AD471" s="171"/>
      <c r="AE471" s="171">
        <v>84584.43</v>
      </c>
      <c r="AF471" s="195">
        <v>84584.43</v>
      </c>
      <c r="AG471" s="195"/>
      <c r="AI471" s="173">
        <f>IFERROR(VLOOKUP(B471,[3]rptBudgetaryBudgetCrossOrganiza!$A$1:$K$607,4,FALSE),"0")</f>
        <v>50000</v>
      </c>
      <c r="AJ471" s="173">
        <f>IFERROR(VLOOKUP(B471,[3]rptBudgetaryBudgetCrossOrganiza!$A$1:$K$607,6,FALSE),"0")</f>
        <v>50000</v>
      </c>
      <c r="AK471" s="196">
        <f t="shared" si="90"/>
        <v>50000</v>
      </c>
      <c r="AL471" s="196">
        <f>IFERROR(VLOOKUP(B471,[4]rptBudgetaryBudgetCrossOrganiza!$A$10385:$O$11376,13,FALSE),"0")</f>
        <v>19614.29</v>
      </c>
      <c r="AM471" s="196"/>
      <c r="AN471" s="196"/>
      <c r="AO471" s="196"/>
      <c r="AP471" s="196"/>
      <c r="AQ471" s="196"/>
      <c r="AS471" s="194"/>
      <c r="AT471" s="194"/>
      <c r="AU471" s="194"/>
      <c r="AV471" s="194"/>
      <c r="AW471" s="194"/>
      <c r="AX471" s="194"/>
      <c r="AY471" s="194"/>
      <c r="AZ471" s="194"/>
    </row>
    <row r="472" spans="1:52" x14ac:dyDescent="0.2">
      <c r="A472" s="141">
        <v>6</v>
      </c>
      <c r="B472" s="141" t="s">
        <v>763</v>
      </c>
      <c r="C472" s="149" t="str">
        <f t="shared" si="91"/>
        <v>40</v>
      </c>
      <c r="D472" s="149" t="str">
        <f t="shared" si="92"/>
        <v>75</v>
      </c>
      <c r="E472" s="147" t="str">
        <f t="shared" si="93"/>
        <v>610</v>
      </c>
      <c r="F472" s="129" t="str">
        <f t="shared" si="94"/>
        <v>6600.01</v>
      </c>
      <c r="G472" s="141" t="s">
        <v>675</v>
      </c>
      <c r="H472" s="193">
        <f>IFERROR(VLOOKUP(B472,[5]rptBudgetaryBudgetCrossOrganiza!$A$2:$M$1097,4,FALSE),"0")</f>
        <v>0</v>
      </c>
      <c r="I472" s="193">
        <f>IFERROR(VLOOKUP(B472,[5]rptBudgetaryBudgetCrossOrganiza!$A$2:$M$1097,6,FALSE),"0")</f>
        <v>0</v>
      </c>
      <c r="J472" s="193"/>
      <c r="K472" s="193"/>
      <c r="L472" s="193"/>
      <c r="M472" s="193">
        <f>IFERROR(VLOOKUP(B472,[5]rptBudgetaryBudgetCrossOrganiza!$A$2:$M$1097,9,FALSE),"0")</f>
        <v>0</v>
      </c>
      <c r="N472" s="193">
        <v>0</v>
      </c>
      <c r="O472" s="193"/>
      <c r="Q472" s="169">
        <v>0</v>
      </c>
      <c r="R472" s="169">
        <v>0</v>
      </c>
      <c r="S472" s="169"/>
      <c r="T472" s="169"/>
      <c r="U472" s="169"/>
      <c r="V472" s="169">
        <v>0</v>
      </c>
      <c r="W472" s="194">
        <v>0</v>
      </c>
      <c r="X472" s="194"/>
      <c r="Z472" s="171">
        <v>0</v>
      </c>
      <c r="AA472" s="171">
        <v>0</v>
      </c>
      <c r="AB472" s="171"/>
      <c r="AC472" s="171"/>
      <c r="AD472" s="171"/>
      <c r="AE472" s="171">
        <v>0</v>
      </c>
      <c r="AF472" s="195">
        <v>0</v>
      </c>
      <c r="AG472" s="195"/>
      <c r="AI472" s="173">
        <f>IFERROR(VLOOKUP(B472,[3]rptBudgetaryBudgetCrossOrganiza!$A$1:$K$607,4,FALSE),"0")</f>
        <v>0</v>
      </c>
      <c r="AJ472" s="173">
        <f>IFERROR(VLOOKUP(B472,[3]rptBudgetaryBudgetCrossOrganiza!$A$1:$K$607,6,FALSE),"0")</f>
        <v>0</v>
      </c>
      <c r="AK472" s="196">
        <f t="shared" si="90"/>
        <v>0</v>
      </c>
      <c r="AL472" s="196">
        <f>IFERROR(VLOOKUP(B472,[4]rptBudgetaryBudgetCrossOrganiza!$A$10385:$O$11376,13,FALSE),"0")</f>
        <v>0</v>
      </c>
      <c r="AM472" s="196"/>
      <c r="AN472" s="196"/>
      <c r="AO472" s="196"/>
      <c r="AP472" s="196"/>
      <c r="AQ472" s="196"/>
      <c r="AS472" s="194"/>
      <c r="AT472" s="194"/>
      <c r="AU472" s="194"/>
      <c r="AV472" s="194"/>
      <c r="AW472" s="194"/>
      <c r="AX472" s="194"/>
      <c r="AY472" s="194"/>
      <c r="AZ472" s="194"/>
    </row>
    <row r="473" spans="1:52" x14ac:dyDescent="0.2">
      <c r="A473" s="141">
        <v>6</v>
      </c>
      <c r="B473" s="141" t="s">
        <v>764</v>
      </c>
      <c r="C473" s="149" t="str">
        <f t="shared" si="91"/>
        <v>40</v>
      </c>
      <c r="D473" s="149" t="str">
        <f t="shared" si="92"/>
        <v>75</v>
      </c>
      <c r="E473" s="147" t="str">
        <f t="shared" si="93"/>
        <v>610</v>
      </c>
      <c r="F473" s="129" t="str">
        <f t="shared" si="94"/>
        <v>6600.03</v>
      </c>
      <c r="G473" s="141" t="s">
        <v>677</v>
      </c>
      <c r="H473" s="193">
        <f>IFERROR(VLOOKUP(B473,[5]rptBudgetaryBudgetCrossOrganiza!$A$2:$M$1097,4,FALSE),"0")</f>
        <v>0</v>
      </c>
      <c r="I473" s="193">
        <f>IFERROR(VLOOKUP(B473,[5]rptBudgetaryBudgetCrossOrganiza!$A$2:$M$1097,6,FALSE),"0")</f>
        <v>0</v>
      </c>
      <c r="J473" s="193"/>
      <c r="K473" s="193"/>
      <c r="L473" s="193"/>
      <c r="M473" s="193">
        <f>IFERROR(VLOOKUP(B473,[5]rptBudgetaryBudgetCrossOrganiza!$A$2:$M$1097,9,FALSE),"0")</f>
        <v>0</v>
      </c>
      <c r="N473" s="193">
        <v>0</v>
      </c>
      <c r="O473" s="193"/>
      <c r="Q473" s="169">
        <v>0</v>
      </c>
      <c r="R473" s="169">
        <v>0</v>
      </c>
      <c r="S473" s="169"/>
      <c r="T473" s="169"/>
      <c r="U473" s="169"/>
      <c r="V473" s="169">
        <v>0</v>
      </c>
      <c r="W473" s="194">
        <v>0</v>
      </c>
      <c r="X473" s="194"/>
      <c r="Z473" s="171">
        <v>0</v>
      </c>
      <c r="AA473" s="171">
        <v>0</v>
      </c>
      <c r="AB473" s="171"/>
      <c r="AC473" s="171"/>
      <c r="AD473" s="171"/>
      <c r="AE473" s="171">
        <v>0</v>
      </c>
      <c r="AF473" s="195">
        <v>0</v>
      </c>
      <c r="AG473" s="195"/>
      <c r="AI473" s="173">
        <f>IFERROR(VLOOKUP(B473,[3]rptBudgetaryBudgetCrossOrganiza!$A$1:$K$607,4,FALSE),"0")</f>
        <v>0</v>
      </c>
      <c r="AJ473" s="173">
        <f>IFERROR(VLOOKUP(B473,[3]rptBudgetaryBudgetCrossOrganiza!$A$1:$K$607,6,FALSE),"0")</f>
        <v>0</v>
      </c>
      <c r="AK473" s="196">
        <f t="shared" si="90"/>
        <v>0</v>
      </c>
      <c r="AL473" s="196">
        <f>IFERROR(VLOOKUP(B473,[4]rptBudgetaryBudgetCrossOrganiza!$A$10385:$O$11376,13,FALSE),"0")</f>
        <v>0</v>
      </c>
      <c r="AM473" s="196"/>
      <c r="AN473" s="196"/>
      <c r="AO473" s="196"/>
      <c r="AP473" s="196"/>
      <c r="AQ473" s="196"/>
      <c r="AS473" s="194"/>
      <c r="AT473" s="194"/>
      <c r="AU473" s="194"/>
      <c r="AV473" s="194"/>
      <c r="AW473" s="194"/>
      <c r="AX473" s="194"/>
      <c r="AY473" s="194"/>
      <c r="AZ473" s="194"/>
    </row>
    <row r="474" spans="1:52" x14ac:dyDescent="0.2">
      <c r="A474" s="141">
        <v>6</v>
      </c>
      <c r="B474" s="141" t="s">
        <v>765</v>
      </c>
      <c r="C474" s="149" t="str">
        <f t="shared" si="91"/>
        <v>40</v>
      </c>
      <c r="D474" s="149" t="str">
        <f t="shared" si="92"/>
        <v>75</v>
      </c>
      <c r="E474" s="147" t="str">
        <f t="shared" si="93"/>
        <v>610</v>
      </c>
      <c r="F474" s="129" t="str">
        <f t="shared" si="94"/>
        <v>6600.04</v>
      </c>
      <c r="G474" s="141" t="s">
        <v>318</v>
      </c>
      <c r="H474" s="193">
        <f>IFERROR(VLOOKUP(B474,[5]rptBudgetaryBudgetCrossOrganiza!$A$2:$M$1097,4,FALSE),"0")</f>
        <v>5000</v>
      </c>
      <c r="I474" s="193">
        <f>IFERROR(VLOOKUP(B474,[5]rptBudgetaryBudgetCrossOrganiza!$A$2:$M$1097,6,FALSE),"0")</f>
        <v>5000</v>
      </c>
      <c r="J474" s="193"/>
      <c r="K474" s="193"/>
      <c r="L474" s="193"/>
      <c r="M474" s="193">
        <f>IFERROR(VLOOKUP(B474,[5]rptBudgetaryBudgetCrossOrganiza!$A$2:$M$1097,9,FALSE),"0")</f>
        <v>0</v>
      </c>
      <c r="N474" s="193">
        <v>0</v>
      </c>
      <c r="O474" s="193"/>
      <c r="Q474" s="169">
        <v>1000</v>
      </c>
      <c r="R474" s="169">
        <v>1000</v>
      </c>
      <c r="S474" s="169"/>
      <c r="T474" s="169"/>
      <c r="U474" s="169"/>
      <c r="V474" s="169">
        <v>0</v>
      </c>
      <c r="W474" s="194">
        <v>0</v>
      </c>
      <c r="X474" s="194"/>
      <c r="Z474" s="171">
        <v>1000</v>
      </c>
      <c r="AA474" s="171">
        <v>1000</v>
      </c>
      <c r="AB474" s="171"/>
      <c r="AC474" s="171"/>
      <c r="AD474" s="171"/>
      <c r="AE474" s="171">
        <v>126</v>
      </c>
      <c r="AF474" s="195">
        <v>126</v>
      </c>
      <c r="AG474" s="195"/>
      <c r="AI474" s="173">
        <f>IFERROR(VLOOKUP(B474,[3]rptBudgetaryBudgetCrossOrganiza!$A$1:$K$607,4,FALSE),"0")</f>
        <v>1000</v>
      </c>
      <c r="AJ474" s="173">
        <f>IFERROR(VLOOKUP(B474,[3]rptBudgetaryBudgetCrossOrganiza!$A$1:$K$607,6,FALSE),"0")</f>
        <v>1000</v>
      </c>
      <c r="AK474" s="196">
        <f t="shared" si="90"/>
        <v>1000</v>
      </c>
      <c r="AL474" s="196">
        <f>IFERROR(VLOOKUP(B474,[4]rptBudgetaryBudgetCrossOrganiza!$A$10385:$O$11376,13,FALSE),"0")</f>
        <v>107</v>
      </c>
      <c r="AM474" s="196"/>
      <c r="AN474" s="196"/>
      <c r="AO474" s="196"/>
      <c r="AP474" s="196"/>
      <c r="AQ474" s="196"/>
      <c r="AS474" s="194"/>
      <c r="AT474" s="194"/>
      <c r="AU474" s="194"/>
      <c r="AV474" s="194"/>
      <c r="AW474" s="194"/>
      <c r="AX474" s="194"/>
      <c r="AY474" s="194"/>
      <c r="AZ474" s="194"/>
    </row>
    <row r="475" spans="1:52" x14ac:dyDescent="0.2">
      <c r="A475" s="141">
        <v>6</v>
      </c>
      <c r="B475" s="141" t="s">
        <v>766</v>
      </c>
      <c r="C475" s="149" t="str">
        <f t="shared" si="91"/>
        <v>40</v>
      </c>
      <c r="D475" s="149" t="str">
        <f t="shared" si="92"/>
        <v>75</v>
      </c>
      <c r="E475" s="147" t="str">
        <f t="shared" si="93"/>
        <v>610</v>
      </c>
      <c r="F475" s="129" t="str">
        <f t="shared" si="94"/>
        <v>6600.07</v>
      </c>
      <c r="G475" s="141" t="s">
        <v>320</v>
      </c>
      <c r="H475" s="193">
        <f>IFERROR(VLOOKUP(B475,[5]rptBudgetaryBudgetCrossOrganiza!$A$2:$M$1097,4,FALSE),"0")</f>
        <v>0</v>
      </c>
      <c r="I475" s="193">
        <f>IFERROR(VLOOKUP(B475,[5]rptBudgetaryBudgetCrossOrganiza!$A$2:$M$1097,6,FALSE),"0")</f>
        <v>0</v>
      </c>
      <c r="J475" s="193"/>
      <c r="K475" s="193"/>
      <c r="L475" s="193"/>
      <c r="M475" s="193">
        <f>IFERROR(VLOOKUP(B475,[5]rptBudgetaryBudgetCrossOrganiza!$A$2:$M$1097,9,FALSE),"0")</f>
        <v>0</v>
      </c>
      <c r="N475" s="193">
        <v>0</v>
      </c>
      <c r="O475" s="193"/>
      <c r="Q475" s="169">
        <v>1100</v>
      </c>
      <c r="R475" s="169">
        <v>1100</v>
      </c>
      <c r="S475" s="169"/>
      <c r="T475" s="169"/>
      <c r="U475" s="169"/>
      <c r="V475" s="169">
        <v>0</v>
      </c>
      <c r="W475" s="194">
        <v>0</v>
      </c>
      <c r="X475" s="194"/>
      <c r="Z475" s="171">
        <v>0</v>
      </c>
      <c r="AA475" s="171">
        <v>0</v>
      </c>
      <c r="AB475" s="171"/>
      <c r="AC475" s="171"/>
      <c r="AD475" s="171"/>
      <c r="AE475" s="171">
        <v>0</v>
      </c>
      <c r="AF475" s="195">
        <v>0</v>
      </c>
      <c r="AG475" s="195"/>
      <c r="AI475" s="173">
        <f>IFERROR(VLOOKUP(B475,[3]rptBudgetaryBudgetCrossOrganiza!$A$1:$K$607,4,FALSE),"0")</f>
        <v>0</v>
      </c>
      <c r="AJ475" s="173">
        <f>IFERROR(VLOOKUP(B475,[3]rptBudgetaryBudgetCrossOrganiza!$A$1:$K$607,6,FALSE),"0")</f>
        <v>0</v>
      </c>
      <c r="AK475" s="196">
        <f t="shared" si="90"/>
        <v>0</v>
      </c>
      <c r="AL475" s="196">
        <f>IFERROR(VLOOKUP(B475,[4]rptBudgetaryBudgetCrossOrganiza!$A$10385:$O$11376,13,FALSE),"0")</f>
        <v>0</v>
      </c>
      <c r="AM475" s="196"/>
      <c r="AN475" s="196"/>
      <c r="AO475" s="196"/>
      <c r="AP475" s="196"/>
      <c r="AQ475" s="196"/>
      <c r="AS475" s="194"/>
      <c r="AT475" s="194"/>
      <c r="AU475" s="194"/>
      <c r="AV475" s="194"/>
      <c r="AW475" s="194"/>
      <c r="AX475" s="194"/>
      <c r="AY475" s="194"/>
      <c r="AZ475" s="194"/>
    </row>
    <row r="476" spans="1:52" x14ac:dyDescent="0.2">
      <c r="A476" s="197">
        <v>4</v>
      </c>
      <c r="B476" s="141" t="s">
        <v>767</v>
      </c>
      <c r="C476" s="149" t="str">
        <f t="shared" si="91"/>
        <v>40</v>
      </c>
      <c r="D476" s="149" t="str">
        <f t="shared" si="92"/>
        <v>75</v>
      </c>
      <c r="E476" s="147" t="str">
        <f t="shared" si="93"/>
        <v>620</v>
      </c>
      <c r="F476" s="129" t="str">
        <f t="shared" si="94"/>
        <v>5000.01</v>
      </c>
      <c r="G476" s="141" t="s">
        <v>214</v>
      </c>
      <c r="H476" s="193">
        <f>IFERROR(VLOOKUP(B476,[5]rptBudgetaryBudgetCrossOrganiza!$A$2:$M$1097,4,FALSE),"0")</f>
        <v>1049245</v>
      </c>
      <c r="I476" s="193">
        <f>IFERROR(VLOOKUP(B476,[5]rptBudgetaryBudgetCrossOrganiza!$A$2:$M$1097,6,FALSE),"0")</f>
        <v>1049245</v>
      </c>
      <c r="J476" s="193"/>
      <c r="K476" s="193"/>
      <c r="L476" s="193"/>
      <c r="M476" s="193">
        <f>IFERROR(VLOOKUP(B476,[5]rptBudgetaryBudgetCrossOrganiza!$A$2:$M$1097,9,FALSE),"0")</f>
        <v>1019060.21</v>
      </c>
      <c r="N476" s="193">
        <v>1019060.21</v>
      </c>
      <c r="O476" s="193">
        <f t="shared" ref="O476:O489" si="95">N476-I476</f>
        <v>-30184.790000000037</v>
      </c>
      <c r="Q476" s="169">
        <v>1085170</v>
      </c>
      <c r="R476" s="169">
        <v>1085935</v>
      </c>
      <c r="S476" s="169"/>
      <c r="T476" s="169"/>
      <c r="U476" s="169"/>
      <c r="V476" s="169">
        <v>1034081.65</v>
      </c>
      <c r="W476" s="194">
        <v>1034081.65</v>
      </c>
      <c r="X476" s="194">
        <f t="shared" ref="X476:X487" si="96">W476-R476</f>
        <v>-51853.349999999977</v>
      </c>
      <c r="Z476" s="171">
        <v>1126940</v>
      </c>
      <c r="AA476" s="171">
        <v>1166665</v>
      </c>
      <c r="AB476" s="171"/>
      <c r="AC476" s="171"/>
      <c r="AD476" s="171"/>
      <c r="AE476" s="171">
        <v>1062115.56</v>
      </c>
      <c r="AF476" s="195">
        <v>1062115.56</v>
      </c>
      <c r="AG476" s="195">
        <f t="shared" ref="AG476:AG489" si="97">AF476-AA476</f>
        <v>-104549.43999999994</v>
      </c>
      <c r="AI476" s="173">
        <f>IFERROR(VLOOKUP(B476,[3]rptBudgetaryBudgetCrossOrganiza!$A$1:$K$607,4,FALSE),"0")</f>
        <v>1160749</v>
      </c>
      <c r="AJ476" s="173">
        <f>IFERROR(VLOOKUP(B476,[3]rptBudgetaryBudgetCrossOrganiza!$A$1:$K$607,6,FALSE),"0")</f>
        <v>1160749</v>
      </c>
      <c r="AK476" s="196">
        <f t="shared" si="90"/>
        <v>1160749</v>
      </c>
      <c r="AL476" s="196">
        <f>IFERROR(VLOOKUP(B476,[4]rptBudgetaryBudgetCrossOrganiza!$A$10385:$O$11376,13,FALSE),"0")</f>
        <v>316842.96999999997</v>
      </c>
      <c r="AM476" s="196"/>
      <c r="AN476" s="196"/>
      <c r="AO476" s="196"/>
      <c r="AP476" s="196"/>
      <c r="AQ476" s="196">
        <f t="shared" ref="AQ476:AQ489" si="98">AP476-AJ476</f>
        <v>-1160749</v>
      </c>
      <c r="AS476" s="194"/>
      <c r="AT476" s="194"/>
      <c r="AU476" s="194"/>
      <c r="AV476" s="194"/>
      <c r="AW476" s="194"/>
      <c r="AX476" s="194"/>
      <c r="AY476" s="194"/>
      <c r="AZ476" s="194">
        <f t="shared" ref="AZ476:AZ487" si="99">AY476-AT476</f>
        <v>0</v>
      </c>
    </row>
    <row r="477" spans="1:52" x14ac:dyDescent="0.2">
      <c r="A477" s="197">
        <v>4</v>
      </c>
      <c r="B477" s="141" t="s">
        <v>768</v>
      </c>
      <c r="C477" s="149" t="str">
        <f t="shared" si="91"/>
        <v>40</v>
      </c>
      <c r="D477" s="149" t="str">
        <f t="shared" si="92"/>
        <v>75</v>
      </c>
      <c r="E477" s="147" t="str">
        <f t="shared" si="93"/>
        <v>620</v>
      </c>
      <c r="F477" s="129" t="str">
        <f t="shared" si="94"/>
        <v>5000.02</v>
      </c>
      <c r="G477" s="141" t="s">
        <v>216</v>
      </c>
      <c r="H477" s="193">
        <f>IFERROR(VLOOKUP(B477,[5]rptBudgetaryBudgetCrossOrganiza!$A$2:$M$1097,4,FALSE),"0")</f>
        <v>5000</v>
      </c>
      <c r="I477" s="193">
        <f>IFERROR(VLOOKUP(B477,[5]rptBudgetaryBudgetCrossOrganiza!$A$2:$M$1097,6,FALSE),"0")</f>
        <v>5000</v>
      </c>
      <c r="J477" s="193"/>
      <c r="K477" s="193"/>
      <c r="L477" s="193"/>
      <c r="M477" s="193">
        <f>IFERROR(VLOOKUP(B477,[5]rptBudgetaryBudgetCrossOrganiza!$A$2:$M$1097,9,FALSE),"0")</f>
        <v>3401.3</v>
      </c>
      <c r="N477" s="193">
        <v>3401.3</v>
      </c>
      <c r="O477" s="193">
        <f t="shared" si="95"/>
        <v>-1598.6999999999998</v>
      </c>
      <c r="Q477" s="169">
        <v>5000</v>
      </c>
      <c r="R477" s="169">
        <v>5000</v>
      </c>
      <c r="S477" s="169"/>
      <c r="T477" s="169"/>
      <c r="U477" s="169"/>
      <c r="V477" s="169">
        <v>4455.3599999999997</v>
      </c>
      <c r="W477" s="194">
        <v>4455.3599999999997</v>
      </c>
      <c r="X477" s="194">
        <f t="shared" si="96"/>
        <v>-544.64000000000033</v>
      </c>
      <c r="Z477" s="171">
        <v>5000</v>
      </c>
      <c r="AA477" s="171">
        <v>5000</v>
      </c>
      <c r="AB477" s="171"/>
      <c r="AC477" s="171"/>
      <c r="AD477" s="171"/>
      <c r="AE477" s="171">
        <v>4242.16</v>
      </c>
      <c r="AF477" s="195">
        <v>4242.16</v>
      </c>
      <c r="AG477" s="195">
        <f t="shared" si="97"/>
        <v>-757.84000000000015</v>
      </c>
      <c r="AI477" s="173">
        <f>IFERROR(VLOOKUP(B477,[3]rptBudgetaryBudgetCrossOrganiza!$A$1:$K$607,4,FALSE),"0")</f>
        <v>5000</v>
      </c>
      <c r="AJ477" s="173">
        <f>IFERROR(VLOOKUP(B477,[3]rptBudgetaryBudgetCrossOrganiza!$A$1:$K$607,6,FALSE),"0")</f>
        <v>5000</v>
      </c>
      <c r="AK477" s="196">
        <f t="shared" si="90"/>
        <v>5000</v>
      </c>
      <c r="AL477" s="196">
        <f>IFERROR(VLOOKUP(B477,[4]rptBudgetaryBudgetCrossOrganiza!$A$10385:$O$11376,13,FALSE),"0")</f>
        <v>0</v>
      </c>
      <c r="AM477" s="196"/>
      <c r="AN477" s="196"/>
      <c r="AO477" s="196"/>
      <c r="AP477" s="196"/>
      <c r="AQ477" s="196">
        <f t="shared" si="98"/>
        <v>-5000</v>
      </c>
      <c r="AS477" s="194"/>
      <c r="AT477" s="194"/>
      <c r="AU477" s="194"/>
      <c r="AV477" s="194"/>
      <c r="AW477" s="194"/>
      <c r="AX477" s="194"/>
      <c r="AY477" s="194"/>
      <c r="AZ477" s="194">
        <f t="shared" si="99"/>
        <v>0</v>
      </c>
    </row>
    <row r="478" spans="1:52" x14ac:dyDescent="0.2">
      <c r="A478" s="197">
        <v>4</v>
      </c>
      <c r="B478" s="141" t="s">
        <v>769</v>
      </c>
      <c r="C478" s="149" t="str">
        <f t="shared" si="91"/>
        <v>40</v>
      </c>
      <c r="D478" s="149" t="str">
        <f t="shared" si="92"/>
        <v>75</v>
      </c>
      <c r="E478" s="147" t="str">
        <f t="shared" si="93"/>
        <v>620</v>
      </c>
      <c r="F478" s="129" t="str">
        <f t="shared" si="94"/>
        <v>5000.03</v>
      </c>
      <c r="G478" s="141" t="s">
        <v>218</v>
      </c>
      <c r="H478" s="193">
        <f>IFERROR(VLOOKUP(B478,[5]rptBudgetaryBudgetCrossOrganiza!$A$2:$M$1097,4,FALSE),"0")</f>
        <v>40000</v>
      </c>
      <c r="I478" s="193">
        <f>IFERROR(VLOOKUP(B478,[5]rptBudgetaryBudgetCrossOrganiza!$A$2:$M$1097,6,FALSE),"0")</f>
        <v>40000</v>
      </c>
      <c r="J478" s="193"/>
      <c r="K478" s="193"/>
      <c r="L478" s="193"/>
      <c r="M478" s="193">
        <f>IFERROR(VLOOKUP(B478,[5]rptBudgetaryBudgetCrossOrganiza!$A$2:$M$1097,9,FALSE),"0")</f>
        <v>28467.96</v>
      </c>
      <c r="N478" s="193">
        <v>28467.96</v>
      </c>
      <c r="O478" s="193">
        <f t="shared" si="95"/>
        <v>-11532.04</v>
      </c>
      <c r="Q478" s="169">
        <v>40000</v>
      </c>
      <c r="R478" s="169">
        <v>40000</v>
      </c>
      <c r="S478" s="169"/>
      <c r="T478" s="169"/>
      <c r="U478" s="169"/>
      <c r="V478" s="169">
        <v>22047</v>
      </c>
      <c r="W478" s="194">
        <v>22047</v>
      </c>
      <c r="X478" s="194">
        <f t="shared" si="96"/>
        <v>-17953</v>
      </c>
      <c r="Z478" s="171">
        <v>40000</v>
      </c>
      <c r="AA478" s="171">
        <v>40000</v>
      </c>
      <c r="AB478" s="171"/>
      <c r="AC478" s="171"/>
      <c r="AD478" s="171"/>
      <c r="AE478" s="171">
        <v>56670.81</v>
      </c>
      <c r="AF478" s="195">
        <v>56670.81</v>
      </c>
      <c r="AG478" s="195">
        <f t="shared" si="97"/>
        <v>16670.809999999998</v>
      </c>
      <c r="AI478" s="173">
        <f>IFERROR(VLOOKUP(B478,[3]rptBudgetaryBudgetCrossOrganiza!$A$1:$K$607,4,FALSE),"0")</f>
        <v>41200</v>
      </c>
      <c r="AJ478" s="173">
        <f>IFERROR(VLOOKUP(B478,[3]rptBudgetaryBudgetCrossOrganiza!$A$1:$K$607,6,FALSE),"0")</f>
        <v>41200</v>
      </c>
      <c r="AK478" s="196">
        <f t="shared" si="90"/>
        <v>41200</v>
      </c>
      <c r="AL478" s="196">
        <f>IFERROR(VLOOKUP(B478,[4]rptBudgetaryBudgetCrossOrganiza!$A$10385:$O$11376,13,FALSE),"0")</f>
        <v>14117.89</v>
      </c>
      <c r="AM478" s="196"/>
      <c r="AN478" s="196"/>
      <c r="AO478" s="196"/>
      <c r="AP478" s="196"/>
      <c r="AQ478" s="196">
        <f t="shared" si="98"/>
        <v>-41200</v>
      </c>
      <c r="AS478" s="194"/>
      <c r="AT478" s="194"/>
      <c r="AU478" s="194"/>
      <c r="AV478" s="194"/>
      <c r="AW478" s="194"/>
      <c r="AX478" s="194"/>
      <c r="AY478" s="194"/>
      <c r="AZ478" s="194">
        <f t="shared" si="99"/>
        <v>0</v>
      </c>
    </row>
    <row r="479" spans="1:52" x14ac:dyDescent="0.2">
      <c r="A479" s="197">
        <v>4</v>
      </c>
      <c r="B479" s="141" t="s">
        <v>770</v>
      </c>
      <c r="C479" s="149" t="str">
        <f t="shared" si="91"/>
        <v>40</v>
      </c>
      <c r="D479" s="149" t="str">
        <f t="shared" si="92"/>
        <v>75</v>
      </c>
      <c r="E479" s="147" t="str">
        <f t="shared" si="93"/>
        <v>620</v>
      </c>
      <c r="F479" s="129" t="str">
        <f t="shared" si="94"/>
        <v>5000.04</v>
      </c>
      <c r="G479" s="141" t="s">
        <v>220</v>
      </c>
      <c r="H479" s="193">
        <f>IFERROR(VLOOKUP(B479,[5]rptBudgetaryBudgetCrossOrganiza!$A$2:$M$1097,4,FALSE),"0")</f>
        <v>34100</v>
      </c>
      <c r="I479" s="193">
        <f>IFERROR(VLOOKUP(B479,[5]rptBudgetaryBudgetCrossOrganiza!$A$2:$M$1097,6,FALSE),"0")</f>
        <v>34100</v>
      </c>
      <c r="J479" s="193"/>
      <c r="K479" s="193"/>
      <c r="L479" s="193"/>
      <c r="M479" s="193">
        <f>IFERROR(VLOOKUP(B479,[5]rptBudgetaryBudgetCrossOrganiza!$A$2:$M$1097,9,FALSE),"0")</f>
        <v>29762.37</v>
      </c>
      <c r="N479" s="193">
        <v>29762.37</v>
      </c>
      <c r="O479" s="193">
        <f t="shared" si="95"/>
        <v>-4337.630000000001</v>
      </c>
      <c r="Q479" s="169">
        <v>34100</v>
      </c>
      <c r="R479" s="169">
        <v>34100</v>
      </c>
      <c r="S479" s="169"/>
      <c r="T479" s="169"/>
      <c r="U479" s="169"/>
      <c r="V479" s="169">
        <v>32068.9</v>
      </c>
      <c r="W479" s="194">
        <v>32068.9</v>
      </c>
      <c r="X479" s="194">
        <f t="shared" si="96"/>
        <v>-2031.0999999999985</v>
      </c>
      <c r="Z479" s="171">
        <v>34000</v>
      </c>
      <c r="AA479" s="171">
        <v>34000</v>
      </c>
      <c r="AB479" s="171"/>
      <c r="AC479" s="171"/>
      <c r="AD479" s="171"/>
      <c r="AE479" s="171">
        <v>15625</v>
      </c>
      <c r="AF479" s="195">
        <v>15625</v>
      </c>
      <c r="AG479" s="195">
        <f t="shared" si="97"/>
        <v>-18375</v>
      </c>
      <c r="AI479" s="173">
        <f>IFERROR(VLOOKUP(B479,[3]rptBudgetaryBudgetCrossOrganiza!$A$1:$K$607,4,FALSE),"0")</f>
        <v>34000</v>
      </c>
      <c r="AJ479" s="173">
        <f>IFERROR(VLOOKUP(B479,[3]rptBudgetaryBudgetCrossOrganiza!$A$1:$K$607,6,FALSE),"0")</f>
        <v>34000</v>
      </c>
      <c r="AK479" s="196">
        <f t="shared" si="90"/>
        <v>34000</v>
      </c>
      <c r="AL479" s="196">
        <f>IFERROR(VLOOKUP(B479,[4]rptBudgetaryBudgetCrossOrganiza!$A$10385:$O$11376,13,FALSE),"0")</f>
        <v>0</v>
      </c>
      <c r="AM479" s="196"/>
      <c r="AN479" s="196"/>
      <c r="AO479" s="196"/>
      <c r="AP479" s="196"/>
      <c r="AQ479" s="196">
        <f t="shared" si="98"/>
        <v>-34000</v>
      </c>
      <c r="AS479" s="194"/>
      <c r="AT479" s="194"/>
      <c r="AU479" s="194"/>
      <c r="AV479" s="194"/>
      <c r="AW479" s="194"/>
      <c r="AX479" s="194"/>
      <c r="AY479" s="194"/>
      <c r="AZ479" s="194">
        <f t="shared" si="99"/>
        <v>0</v>
      </c>
    </row>
    <row r="480" spans="1:52" x14ac:dyDescent="0.2">
      <c r="A480" s="197">
        <v>4</v>
      </c>
      <c r="B480" s="141" t="s">
        <v>771</v>
      </c>
      <c r="C480" s="149" t="str">
        <f t="shared" si="91"/>
        <v>40</v>
      </c>
      <c r="D480" s="149" t="str">
        <f t="shared" si="92"/>
        <v>75</v>
      </c>
      <c r="E480" s="147" t="str">
        <f t="shared" si="93"/>
        <v>620</v>
      </c>
      <c r="F480" s="129" t="str">
        <f t="shared" si="94"/>
        <v>5000.06</v>
      </c>
      <c r="G480" s="141" t="s">
        <v>224</v>
      </c>
      <c r="H480" s="193">
        <f>IFERROR(VLOOKUP(B480,[5]rptBudgetaryBudgetCrossOrganiza!$A$2:$M$1097,4,FALSE),"0")</f>
        <v>500</v>
      </c>
      <c r="I480" s="193">
        <f>IFERROR(VLOOKUP(B480,[5]rptBudgetaryBudgetCrossOrganiza!$A$2:$M$1097,6,FALSE),"0")</f>
        <v>500</v>
      </c>
      <c r="J480" s="193"/>
      <c r="K480" s="193"/>
      <c r="L480" s="193"/>
      <c r="M480" s="193">
        <f>IFERROR(VLOOKUP(B480,[5]rptBudgetaryBudgetCrossOrganiza!$A$2:$M$1097,9,FALSE),"0")</f>
        <v>449.07</v>
      </c>
      <c r="N480" s="193">
        <v>449.07</v>
      </c>
      <c r="O480" s="193">
        <f t="shared" si="95"/>
        <v>-50.930000000000007</v>
      </c>
      <c r="Q480" s="169">
        <v>500</v>
      </c>
      <c r="R480" s="169">
        <v>500</v>
      </c>
      <c r="S480" s="169"/>
      <c r="T480" s="169"/>
      <c r="U480" s="169"/>
      <c r="V480" s="169">
        <v>847.89</v>
      </c>
      <c r="W480" s="194">
        <v>847.89</v>
      </c>
      <c r="X480" s="194">
        <f t="shared" si="96"/>
        <v>347.89</v>
      </c>
      <c r="Z480" s="171">
        <v>500</v>
      </c>
      <c r="AA480" s="171">
        <v>500</v>
      </c>
      <c r="AB480" s="171"/>
      <c r="AC480" s="171"/>
      <c r="AD480" s="171"/>
      <c r="AE480" s="171">
        <v>2048.86</v>
      </c>
      <c r="AF480" s="195">
        <v>2048.86</v>
      </c>
      <c r="AG480" s="195">
        <f t="shared" si="97"/>
        <v>1548.8600000000001</v>
      </c>
      <c r="AI480" s="173">
        <f>IFERROR(VLOOKUP(B480,[3]rptBudgetaryBudgetCrossOrganiza!$A$1:$K$607,4,FALSE),"0")</f>
        <v>500</v>
      </c>
      <c r="AJ480" s="173">
        <f>IFERROR(VLOOKUP(B480,[3]rptBudgetaryBudgetCrossOrganiza!$A$1:$K$607,6,FALSE),"0")</f>
        <v>500</v>
      </c>
      <c r="AK480" s="196">
        <f t="shared" si="90"/>
        <v>500</v>
      </c>
      <c r="AL480" s="196">
        <f>IFERROR(VLOOKUP(B480,[4]rptBudgetaryBudgetCrossOrganiza!$A$10385:$O$11376,13,FALSE),"0")</f>
        <v>0</v>
      </c>
      <c r="AM480" s="196"/>
      <c r="AN480" s="196"/>
      <c r="AO480" s="196"/>
      <c r="AP480" s="196"/>
      <c r="AQ480" s="196">
        <f t="shared" si="98"/>
        <v>-500</v>
      </c>
      <c r="AS480" s="194"/>
      <c r="AT480" s="194"/>
      <c r="AU480" s="194"/>
      <c r="AV480" s="194"/>
      <c r="AW480" s="194"/>
      <c r="AX480" s="194"/>
      <c r="AY480" s="194"/>
      <c r="AZ480" s="194">
        <f t="shared" si="99"/>
        <v>0</v>
      </c>
    </row>
    <row r="481" spans="1:52" x14ac:dyDescent="0.2">
      <c r="A481" s="197">
        <v>4</v>
      </c>
      <c r="B481" s="141" t="s">
        <v>772</v>
      </c>
      <c r="C481" s="149" t="str">
        <f t="shared" si="91"/>
        <v>40</v>
      </c>
      <c r="D481" s="149" t="str">
        <f t="shared" si="92"/>
        <v>75</v>
      </c>
      <c r="E481" s="147" t="str">
        <f t="shared" si="93"/>
        <v>620</v>
      </c>
      <c r="F481" s="129" t="str">
        <f t="shared" si="94"/>
        <v>5000.07</v>
      </c>
      <c r="G481" s="141" t="s">
        <v>226</v>
      </c>
      <c r="H481" s="193">
        <f>IFERROR(VLOOKUP(B481,[5]rptBudgetaryBudgetCrossOrganiza!$A$2:$M$1097,4,FALSE),"0")</f>
        <v>0</v>
      </c>
      <c r="I481" s="193">
        <f>IFERROR(VLOOKUP(B481,[5]rptBudgetaryBudgetCrossOrganiza!$A$2:$M$1097,6,FALSE),"0")</f>
        <v>0</v>
      </c>
      <c r="J481" s="193"/>
      <c r="K481" s="193"/>
      <c r="L481" s="193"/>
      <c r="M481" s="193">
        <f>IFERROR(VLOOKUP(B481,[5]rptBudgetaryBudgetCrossOrganiza!$A$2:$M$1097,9,FALSE),"0")</f>
        <v>0</v>
      </c>
      <c r="N481" s="193">
        <v>0</v>
      </c>
      <c r="O481" s="193">
        <f t="shared" si="95"/>
        <v>0</v>
      </c>
      <c r="Q481" s="169">
        <v>0</v>
      </c>
      <c r="R481" s="169">
        <v>0</v>
      </c>
      <c r="S481" s="169"/>
      <c r="T481" s="169"/>
      <c r="U481" s="169"/>
      <c r="V481" s="169">
        <v>0</v>
      </c>
      <c r="W481" s="194">
        <v>0</v>
      </c>
      <c r="X481" s="194">
        <f t="shared" si="96"/>
        <v>0</v>
      </c>
      <c r="Z481" s="171">
        <v>0</v>
      </c>
      <c r="AA481" s="171">
        <v>0</v>
      </c>
      <c r="AB481" s="171"/>
      <c r="AC481" s="171"/>
      <c r="AD481" s="171"/>
      <c r="AE481" s="171">
        <v>0</v>
      </c>
      <c r="AF481" s="195">
        <v>0</v>
      </c>
      <c r="AG481" s="195">
        <f t="shared" si="97"/>
        <v>0</v>
      </c>
      <c r="AI481" s="173">
        <f>IFERROR(VLOOKUP(B481,[3]rptBudgetaryBudgetCrossOrganiza!$A$1:$K$607,4,FALSE),"0")</f>
        <v>0</v>
      </c>
      <c r="AJ481" s="173">
        <f>IFERROR(VLOOKUP(B481,[3]rptBudgetaryBudgetCrossOrganiza!$A$1:$K$607,6,FALSE),"0")</f>
        <v>0</v>
      </c>
      <c r="AK481" s="196">
        <f t="shared" si="90"/>
        <v>0</v>
      </c>
      <c r="AL481" s="196">
        <f>IFERROR(VLOOKUP(B481,[4]rptBudgetaryBudgetCrossOrganiza!$A$10385:$O$11376,13,FALSE),"0")</f>
        <v>0</v>
      </c>
      <c r="AM481" s="196"/>
      <c r="AN481" s="196"/>
      <c r="AO481" s="196"/>
      <c r="AP481" s="196"/>
      <c r="AQ481" s="196">
        <f t="shared" si="98"/>
        <v>0</v>
      </c>
      <c r="AS481" s="194"/>
      <c r="AT481" s="194"/>
      <c r="AU481" s="194"/>
      <c r="AV481" s="194"/>
      <c r="AW481" s="194"/>
      <c r="AX481" s="194"/>
      <c r="AY481" s="194"/>
      <c r="AZ481" s="194">
        <f t="shared" si="99"/>
        <v>0</v>
      </c>
    </row>
    <row r="482" spans="1:52" x14ac:dyDescent="0.2">
      <c r="A482" s="197">
        <v>4</v>
      </c>
      <c r="B482" s="141" t="s">
        <v>773</v>
      </c>
      <c r="C482" s="149" t="str">
        <f t="shared" si="91"/>
        <v>40</v>
      </c>
      <c r="D482" s="149" t="str">
        <f t="shared" si="92"/>
        <v>75</v>
      </c>
      <c r="E482" s="147" t="str">
        <f t="shared" si="93"/>
        <v>620</v>
      </c>
      <c r="F482" s="129" t="str">
        <f t="shared" si="94"/>
        <v>5000.08</v>
      </c>
      <c r="G482" s="141" t="s">
        <v>228</v>
      </c>
      <c r="H482" s="193">
        <f>IFERROR(VLOOKUP(B482,[5]rptBudgetaryBudgetCrossOrganiza!$A$2:$M$1097,4,FALSE),"0")</f>
        <v>14348</v>
      </c>
      <c r="I482" s="193">
        <f>IFERROR(VLOOKUP(B482,[5]rptBudgetaryBudgetCrossOrganiza!$A$2:$M$1097,6,FALSE),"0")</f>
        <v>14348</v>
      </c>
      <c r="J482" s="193"/>
      <c r="K482" s="193"/>
      <c r="L482" s="193"/>
      <c r="M482" s="193">
        <f>IFERROR(VLOOKUP(B482,[5]rptBudgetaryBudgetCrossOrganiza!$A$2:$M$1097,9,FALSE),"0")</f>
        <v>14244.17</v>
      </c>
      <c r="N482" s="193">
        <v>14244.17</v>
      </c>
      <c r="O482" s="193">
        <f t="shared" si="95"/>
        <v>-103.82999999999993</v>
      </c>
      <c r="Q482" s="169">
        <v>15420</v>
      </c>
      <c r="R482" s="169">
        <v>15420</v>
      </c>
      <c r="S482" s="169"/>
      <c r="T482" s="169"/>
      <c r="U482" s="169"/>
      <c r="V482" s="169">
        <v>14290.42</v>
      </c>
      <c r="W482" s="194">
        <v>14290.42</v>
      </c>
      <c r="X482" s="194">
        <f t="shared" si="96"/>
        <v>-1129.58</v>
      </c>
      <c r="Z482" s="171">
        <v>13300</v>
      </c>
      <c r="AA482" s="171">
        <v>13300</v>
      </c>
      <c r="AB482" s="171"/>
      <c r="AC482" s="171"/>
      <c r="AD482" s="171"/>
      <c r="AE482" s="171">
        <v>12916.57</v>
      </c>
      <c r="AF482" s="195">
        <v>12916.57</v>
      </c>
      <c r="AG482" s="195">
        <f t="shared" si="97"/>
        <v>-383.43000000000029</v>
      </c>
      <c r="AI482" s="173">
        <f>IFERROR(VLOOKUP(B482,[3]rptBudgetaryBudgetCrossOrganiza!$A$1:$K$607,4,FALSE),"0")</f>
        <v>0</v>
      </c>
      <c r="AJ482" s="173">
        <f>IFERROR(VLOOKUP(B482,[3]rptBudgetaryBudgetCrossOrganiza!$A$1:$K$607,6,FALSE),"0")</f>
        <v>0</v>
      </c>
      <c r="AK482" s="196">
        <f t="shared" si="90"/>
        <v>0</v>
      </c>
      <c r="AL482" s="196">
        <f>IFERROR(VLOOKUP(B482,[4]rptBudgetaryBudgetCrossOrganiza!$A$10385:$O$11376,13,FALSE),"0")</f>
        <v>1141.8399999999999</v>
      </c>
      <c r="AM482" s="196"/>
      <c r="AN482" s="196"/>
      <c r="AO482" s="196"/>
      <c r="AP482" s="196"/>
      <c r="AQ482" s="196">
        <f t="shared" si="98"/>
        <v>0</v>
      </c>
      <c r="AS482" s="194"/>
      <c r="AT482" s="194"/>
      <c r="AU482" s="194"/>
      <c r="AV482" s="194"/>
      <c r="AW482" s="194"/>
      <c r="AX482" s="194"/>
      <c r="AY482" s="194"/>
      <c r="AZ482" s="194">
        <f t="shared" si="99"/>
        <v>0</v>
      </c>
    </row>
    <row r="483" spans="1:52" x14ac:dyDescent="0.2">
      <c r="A483" s="197">
        <v>4</v>
      </c>
      <c r="B483" s="141" t="s">
        <v>774</v>
      </c>
      <c r="C483" s="149" t="str">
        <f t="shared" si="91"/>
        <v>40</v>
      </c>
      <c r="D483" s="149" t="str">
        <f t="shared" si="92"/>
        <v>75</v>
      </c>
      <c r="E483" s="147" t="str">
        <f t="shared" si="93"/>
        <v>620</v>
      </c>
      <c r="F483" s="129" t="str">
        <f t="shared" si="94"/>
        <v>5000.10</v>
      </c>
      <c r="G483" s="141" t="s">
        <v>232</v>
      </c>
      <c r="H483" s="193">
        <f>IFERROR(VLOOKUP(B483,[5]rptBudgetaryBudgetCrossOrganiza!$A$2:$M$1097,4,FALSE),"0")</f>
        <v>0</v>
      </c>
      <c r="I483" s="193">
        <f>IFERROR(VLOOKUP(B483,[5]rptBudgetaryBudgetCrossOrganiza!$A$2:$M$1097,6,FALSE),"0")</f>
        <v>0</v>
      </c>
      <c r="J483" s="193"/>
      <c r="K483" s="193"/>
      <c r="L483" s="193"/>
      <c r="M483" s="193">
        <f>IFERROR(VLOOKUP(B483,[5]rptBudgetaryBudgetCrossOrganiza!$A$2:$M$1097,9,FALSE),"0")</f>
        <v>0</v>
      </c>
      <c r="N483" s="193">
        <v>0</v>
      </c>
      <c r="O483" s="193">
        <f t="shared" si="95"/>
        <v>0</v>
      </c>
      <c r="Q483" s="169">
        <v>0</v>
      </c>
      <c r="R483" s="169">
        <v>0</v>
      </c>
      <c r="S483" s="169"/>
      <c r="T483" s="169"/>
      <c r="U483" s="169"/>
      <c r="V483" s="169">
        <v>0</v>
      </c>
      <c r="W483" s="194">
        <v>0</v>
      </c>
      <c r="X483" s="194">
        <f t="shared" si="96"/>
        <v>0</v>
      </c>
      <c r="Z483" s="171">
        <v>0</v>
      </c>
      <c r="AA483" s="171">
        <v>0</v>
      </c>
      <c r="AB483" s="171"/>
      <c r="AC483" s="171"/>
      <c r="AD483" s="171"/>
      <c r="AE483" s="171">
        <v>0</v>
      </c>
      <c r="AF483" s="195">
        <v>0</v>
      </c>
      <c r="AG483" s="195">
        <f t="shared" si="97"/>
        <v>0</v>
      </c>
      <c r="AI483" s="173">
        <f>IFERROR(VLOOKUP(B483,[3]rptBudgetaryBudgetCrossOrganiza!$A$1:$K$607,4,FALSE),"0")</f>
        <v>0</v>
      </c>
      <c r="AJ483" s="173">
        <f>IFERROR(VLOOKUP(B483,[3]rptBudgetaryBudgetCrossOrganiza!$A$1:$K$607,6,FALSE),"0")</f>
        <v>0</v>
      </c>
      <c r="AK483" s="196">
        <f t="shared" si="90"/>
        <v>0</v>
      </c>
      <c r="AL483" s="196">
        <f>IFERROR(VLOOKUP(B483,[4]rptBudgetaryBudgetCrossOrganiza!$A$10385:$O$11376,13,FALSE),"0")</f>
        <v>0</v>
      </c>
      <c r="AM483" s="196"/>
      <c r="AN483" s="196"/>
      <c r="AO483" s="196"/>
      <c r="AP483" s="196"/>
      <c r="AQ483" s="196">
        <f t="shared" si="98"/>
        <v>0</v>
      </c>
      <c r="AS483" s="194"/>
      <c r="AT483" s="194"/>
      <c r="AU483" s="194"/>
      <c r="AV483" s="194"/>
      <c r="AW483" s="194"/>
      <c r="AX483" s="194"/>
      <c r="AY483" s="194"/>
      <c r="AZ483" s="194">
        <f t="shared" si="99"/>
        <v>0</v>
      </c>
    </row>
    <row r="484" spans="1:52" x14ac:dyDescent="0.2">
      <c r="A484" s="197">
        <v>4</v>
      </c>
      <c r="B484" s="141" t="s">
        <v>775</v>
      </c>
      <c r="C484" s="149" t="str">
        <f t="shared" si="91"/>
        <v>40</v>
      </c>
      <c r="D484" s="149" t="str">
        <f t="shared" si="92"/>
        <v>75</v>
      </c>
      <c r="E484" s="147" t="str">
        <f t="shared" si="93"/>
        <v>620</v>
      </c>
      <c r="F484" s="129" t="str">
        <f t="shared" si="94"/>
        <v>5000.11</v>
      </c>
      <c r="G484" s="141" t="s">
        <v>234</v>
      </c>
      <c r="H484" s="193">
        <f>IFERROR(VLOOKUP(B484,[5]rptBudgetaryBudgetCrossOrganiza!$A$2:$M$1097,4,FALSE),"0")</f>
        <v>0</v>
      </c>
      <c r="I484" s="193">
        <f>IFERROR(VLOOKUP(B484,[5]rptBudgetaryBudgetCrossOrganiza!$A$2:$M$1097,6,FALSE),"0")</f>
        <v>0</v>
      </c>
      <c r="J484" s="193"/>
      <c r="K484" s="193"/>
      <c r="L484" s="193"/>
      <c r="M484" s="193">
        <f>IFERROR(VLOOKUP(B484,[5]rptBudgetaryBudgetCrossOrganiza!$A$2:$M$1097,9,FALSE),"0")</f>
        <v>1224.0999999999999</v>
      </c>
      <c r="N484" s="193">
        <v>1224.0999999999999</v>
      </c>
      <c r="O484" s="193">
        <f t="shared" si="95"/>
        <v>1224.0999999999999</v>
      </c>
      <c r="Q484" s="169">
        <v>0</v>
      </c>
      <c r="R484" s="169">
        <v>0</v>
      </c>
      <c r="S484" s="169"/>
      <c r="T484" s="169"/>
      <c r="U484" s="169"/>
      <c r="V484" s="169">
        <v>410.68</v>
      </c>
      <c r="W484" s="194">
        <v>410.68</v>
      </c>
      <c r="X484" s="194">
        <f t="shared" si="96"/>
        <v>410.68</v>
      </c>
      <c r="Z484" s="171">
        <v>0</v>
      </c>
      <c r="AA484" s="171">
        <v>0</v>
      </c>
      <c r="AB484" s="171"/>
      <c r="AC484" s="171"/>
      <c r="AD484" s="171"/>
      <c r="AE484" s="171">
        <v>7970.55</v>
      </c>
      <c r="AF484" s="195">
        <v>7970.55</v>
      </c>
      <c r="AG484" s="195">
        <f t="shared" si="97"/>
        <v>7970.55</v>
      </c>
      <c r="AI484" s="173">
        <f>IFERROR(VLOOKUP(B484,[3]rptBudgetaryBudgetCrossOrganiza!$A$1:$K$607,4,FALSE),"0")</f>
        <v>0</v>
      </c>
      <c r="AJ484" s="173">
        <f>IFERROR(VLOOKUP(B484,[3]rptBudgetaryBudgetCrossOrganiza!$A$1:$K$607,6,FALSE),"0")</f>
        <v>0</v>
      </c>
      <c r="AK484" s="196">
        <f t="shared" si="90"/>
        <v>0</v>
      </c>
      <c r="AL484" s="196">
        <f>IFERROR(VLOOKUP(B484,[4]rptBudgetaryBudgetCrossOrganiza!$A$10385:$O$11376,13,FALSE),"0")</f>
        <v>31.37</v>
      </c>
      <c r="AM484" s="196"/>
      <c r="AN484" s="196"/>
      <c r="AO484" s="196"/>
      <c r="AP484" s="196"/>
      <c r="AQ484" s="196">
        <f t="shared" si="98"/>
        <v>0</v>
      </c>
      <c r="AS484" s="194"/>
      <c r="AT484" s="194"/>
      <c r="AU484" s="194"/>
      <c r="AV484" s="194"/>
      <c r="AW484" s="194"/>
      <c r="AX484" s="194"/>
      <c r="AY484" s="194"/>
      <c r="AZ484" s="194">
        <f t="shared" si="99"/>
        <v>0</v>
      </c>
    </row>
    <row r="485" spans="1:52" x14ac:dyDescent="0.2">
      <c r="A485" s="197">
        <v>4</v>
      </c>
      <c r="B485" s="141" t="s">
        <v>776</v>
      </c>
      <c r="C485" s="149" t="str">
        <f t="shared" si="91"/>
        <v>40</v>
      </c>
      <c r="D485" s="149" t="str">
        <f t="shared" si="92"/>
        <v>75</v>
      </c>
      <c r="E485" s="147" t="str">
        <f t="shared" si="93"/>
        <v>620</v>
      </c>
      <c r="F485" s="129" t="str">
        <f t="shared" si="94"/>
        <v>5000.12</v>
      </c>
      <c r="G485" s="141" t="s">
        <v>236</v>
      </c>
      <c r="H485" s="193">
        <f>IFERROR(VLOOKUP(B485,[5]rptBudgetaryBudgetCrossOrganiza!$A$2:$M$1097,4,FALSE),"0")</f>
        <v>0</v>
      </c>
      <c r="I485" s="193">
        <f>IFERROR(VLOOKUP(B485,[5]rptBudgetaryBudgetCrossOrganiza!$A$2:$M$1097,6,FALSE),"0")</f>
        <v>0</v>
      </c>
      <c r="J485" s="193"/>
      <c r="K485" s="193"/>
      <c r="L485" s="193"/>
      <c r="M485" s="193">
        <f>IFERROR(VLOOKUP(B485,[5]rptBudgetaryBudgetCrossOrganiza!$A$2:$M$1097,9,FALSE),"0")</f>
        <v>0</v>
      </c>
      <c r="N485" s="193">
        <v>0</v>
      </c>
      <c r="O485" s="193">
        <f t="shared" si="95"/>
        <v>0</v>
      </c>
      <c r="Q485" s="169">
        <v>0</v>
      </c>
      <c r="R485" s="169">
        <v>0</v>
      </c>
      <c r="S485" s="169"/>
      <c r="T485" s="169"/>
      <c r="U485" s="169"/>
      <c r="V485" s="169">
        <v>0</v>
      </c>
      <c r="W485" s="194">
        <v>0</v>
      </c>
      <c r="X485" s="194">
        <f t="shared" si="96"/>
        <v>0</v>
      </c>
      <c r="Z485" s="171">
        <v>0</v>
      </c>
      <c r="AA485" s="171">
        <v>0</v>
      </c>
      <c r="AB485" s="171"/>
      <c r="AC485" s="171"/>
      <c r="AD485" s="171"/>
      <c r="AE485" s="171">
        <v>0</v>
      </c>
      <c r="AF485" s="195">
        <v>0</v>
      </c>
      <c r="AG485" s="195">
        <f t="shared" si="97"/>
        <v>0</v>
      </c>
      <c r="AI485" s="173">
        <f>IFERROR(VLOOKUP(B485,[3]rptBudgetaryBudgetCrossOrganiza!$A$1:$K$607,4,FALSE),"0")</f>
        <v>0</v>
      </c>
      <c r="AJ485" s="173">
        <f>IFERROR(VLOOKUP(B485,[3]rptBudgetaryBudgetCrossOrganiza!$A$1:$K$607,6,FALSE),"0")</f>
        <v>0</v>
      </c>
      <c r="AK485" s="196">
        <f t="shared" si="90"/>
        <v>0</v>
      </c>
      <c r="AL485" s="196">
        <f>IFERROR(VLOOKUP(B485,[4]rptBudgetaryBudgetCrossOrganiza!$A$10385:$O$11376,13,FALSE),"0")</f>
        <v>0</v>
      </c>
      <c r="AM485" s="196"/>
      <c r="AN485" s="196"/>
      <c r="AO485" s="196"/>
      <c r="AP485" s="196"/>
      <c r="AQ485" s="196">
        <f t="shared" si="98"/>
        <v>0</v>
      </c>
      <c r="AS485" s="194"/>
      <c r="AT485" s="194"/>
      <c r="AU485" s="194"/>
      <c r="AV485" s="194"/>
      <c r="AW485" s="194"/>
      <c r="AX485" s="194"/>
      <c r="AY485" s="194"/>
      <c r="AZ485" s="194">
        <f t="shared" si="99"/>
        <v>0</v>
      </c>
    </row>
    <row r="486" spans="1:52" x14ac:dyDescent="0.2">
      <c r="A486" s="197">
        <v>4</v>
      </c>
      <c r="B486" s="141" t="s">
        <v>777</v>
      </c>
      <c r="C486" s="149" t="str">
        <f t="shared" si="91"/>
        <v>40</v>
      </c>
      <c r="D486" s="149" t="str">
        <f t="shared" si="92"/>
        <v>75</v>
      </c>
      <c r="E486" s="147" t="str">
        <f t="shared" si="93"/>
        <v>620</v>
      </c>
      <c r="F486" s="129" t="str">
        <f t="shared" si="94"/>
        <v>5000.99</v>
      </c>
      <c r="G486" s="141" t="s">
        <v>238</v>
      </c>
      <c r="H486" s="193">
        <f>IFERROR(VLOOKUP(B486,[5]rptBudgetaryBudgetCrossOrganiza!$A$2:$M$1097,4,FALSE),"0")</f>
        <v>0</v>
      </c>
      <c r="I486" s="193">
        <f>IFERROR(VLOOKUP(B486,[5]rptBudgetaryBudgetCrossOrganiza!$A$2:$M$1097,6,FALSE),"0")</f>
        <v>0</v>
      </c>
      <c r="J486" s="193"/>
      <c r="K486" s="193"/>
      <c r="L486" s="193"/>
      <c r="M486" s="193">
        <f>IFERROR(VLOOKUP(B486,[5]rptBudgetaryBudgetCrossOrganiza!$A$2:$M$1097,9,FALSE),"0")</f>
        <v>0</v>
      </c>
      <c r="N486" s="193">
        <v>0</v>
      </c>
      <c r="O486" s="193">
        <f t="shared" si="95"/>
        <v>0</v>
      </c>
      <c r="Q486" s="169">
        <v>0</v>
      </c>
      <c r="R486" s="169">
        <v>0</v>
      </c>
      <c r="S486" s="169"/>
      <c r="T486" s="169"/>
      <c r="U486" s="169"/>
      <c r="V486" s="169">
        <v>0</v>
      </c>
      <c r="W486" s="194">
        <v>0</v>
      </c>
      <c r="X486" s="194">
        <f t="shared" si="96"/>
        <v>0</v>
      </c>
      <c r="Z486" s="171">
        <v>0</v>
      </c>
      <c r="AA486" s="171">
        <v>0</v>
      </c>
      <c r="AB486" s="171"/>
      <c r="AC486" s="171"/>
      <c r="AD486" s="171"/>
      <c r="AE486" s="171">
        <v>0</v>
      </c>
      <c r="AF486" s="195">
        <v>0</v>
      </c>
      <c r="AG486" s="195">
        <f t="shared" si="97"/>
        <v>0</v>
      </c>
      <c r="AI486" s="173">
        <f>IFERROR(VLOOKUP(B486,[3]rptBudgetaryBudgetCrossOrganiza!$A$1:$K$607,4,FALSE),"0")</f>
        <v>0</v>
      </c>
      <c r="AJ486" s="173">
        <f>IFERROR(VLOOKUP(B486,[3]rptBudgetaryBudgetCrossOrganiza!$A$1:$K$607,6,FALSE),"0")</f>
        <v>0</v>
      </c>
      <c r="AK486" s="196">
        <f t="shared" ref="AK486:AK549" si="100">AJ486</f>
        <v>0</v>
      </c>
      <c r="AL486" s="196">
        <f>IFERROR(VLOOKUP(B486,[4]rptBudgetaryBudgetCrossOrganiza!$A$10385:$O$11376,13,FALSE),"0")</f>
        <v>0</v>
      </c>
      <c r="AM486" s="196"/>
      <c r="AN486" s="196"/>
      <c r="AO486" s="196"/>
      <c r="AP486" s="196"/>
      <c r="AQ486" s="196">
        <f t="shared" si="98"/>
        <v>0</v>
      </c>
      <c r="AS486" s="194"/>
      <c r="AT486" s="194"/>
      <c r="AU486" s="194"/>
      <c r="AV486" s="194"/>
      <c r="AW486" s="194"/>
      <c r="AX486" s="194"/>
      <c r="AY486" s="194"/>
      <c r="AZ486" s="194">
        <f t="shared" si="99"/>
        <v>0</v>
      </c>
    </row>
    <row r="487" spans="1:52" x14ac:dyDescent="0.2">
      <c r="A487" s="197">
        <v>4</v>
      </c>
      <c r="B487" s="141" t="s">
        <v>778</v>
      </c>
      <c r="C487" s="149" t="str">
        <f t="shared" si="91"/>
        <v>40</v>
      </c>
      <c r="D487" s="149" t="str">
        <f t="shared" si="92"/>
        <v>75</v>
      </c>
      <c r="E487" s="147" t="str">
        <f t="shared" si="93"/>
        <v>620</v>
      </c>
      <c r="F487" s="129" t="str">
        <f t="shared" si="94"/>
        <v>5100.00</v>
      </c>
      <c r="G487" s="141" t="s">
        <v>240</v>
      </c>
      <c r="H487" s="193">
        <f>IFERROR(VLOOKUP(B487,[5]rptBudgetaryBudgetCrossOrganiza!$A$2:$M$1097,4,FALSE),"0")</f>
        <v>181375</v>
      </c>
      <c r="I487" s="193">
        <f>IFERROR(VLOOKUP(B487,[5]rptBudgetaryBudgetCrossOrganiza!$A$2:$M$1097,6,FALSE),"0")</f>
        <v>181375</v>
      </c>
      <c r="J487" s="193"/>
      <c r="K487" s="193"/>
      <c r="L487" s="193"/>
      <c r="M487" s="193">
        <f>IFERROR(VLOOKUP(B487,[5]rptBudgetaryBudgetCrossOrganiza!$A$2:$M$1097,9,FALSE),"0")</f>
        <v>183377</v>
      </c>
      <c r="N487" s="193">
        <v>183377</v>
      </c>
      <c r="O487" s="193">
        <f t="shared" si="95"/>
        <v>2002</v>
      </c>
      <c r="Q487" s="169">
        <v>210420</v>
      </c>
      <c r="R487" s="169">
        <v>210420</v>
      </c>
      <c r="S487" s="169"/>
      <c r="T487" s="169"/>
      <c r="U487" s="169"/>
      <c r="V487" s="169">
        <v>197696.17</v>
      </c>
      <c r="W487" s="194">
        <v>197696.17</v>
      </c>
      <c r="X487" s="194">
        <f t="shared" si="96"/>
        <v>-12723.829999999987</v>
      </c>
      <c r="Z487" s="171">
        <v>223430</v>
      </c>
      <c r="AA487" s="171">
        <v>223430</v>
      </c>
      <c r="AB487" s="171"/>
      <c r="AC487" s="171"/>
      <c r="AD487" s="171"/>
      <c r="AE487" s="171">
        <v>220200</v>
      </c>
      <c r="AF487" s="195">
        <v>220200</v>
      </c>
      <c r="AG487" s="195">
        <f t="shared" si="97"/>
        <v>-3230</v>
      </c>
      <c r="AI487" s="173">
        <f>IFERROR(VLOOKUP(B487,[3]rptBudgetaryBudgetCrossOrganiza!$A$1:$K$607,4,FALSE),"0")</f>
        <v>0</v>
      </c>
      <c r="AJ487" s="173">
        <f>IFERROR(VLOOKUP(B487,[3]rptBudgetaryBudgetCrossOrganiza!$A$1:$K$607,6,FALSE),"0")</f>
        <v>0</v>
      </c>
      <c r="AK487" s="196">
        <f t="shared" si="100"/>
        <v>0</v>
      </c>
      <c r="AL487" s="196">
        <f>IFERROR(VLOOKUP(B487,[4]rptBudgetaryBudgetCrossOrganiza!$A$10385:$O$11376,13,FALSE),"0")</f>
        <v>56271.31</v>
      </c>
      <c r="AM487" s="196"/>
      <c r="AN487" s="196"/>
      <c r="AO487" s="196"/>
      <c r="AP487" s="196"/>
      <c r="AQ487" s="196">
        <f t="shared" si="98"/>
        <v>0</v>
      </c>
      <c r="AS487" s="194"/>
      <c r="AT487" s="194"/>
      <c r="AU487" s="194"/>
      <c r="AV487" s="194"/>
      <c r="AW487" s="194"/>
      <c r="AX487" s="194"/>
      <c r="AY487" s="194"/>
      <c r="AZ487" s="194">
        <f t="shared" si="99"/>
        <v>0</v>
      </c>
    </row>
    <row r="488" spans="1:52" x14ac:dyDescent="0.2">
      <c r="A488" s="197">
        <v>4</v>
      </c>
      <c r="B488" s="141" t="s">
        <v>779</v>
      </c>
      <c r="C488" s="149" t="str">
        <f t="shared" si="91"/>
        <v>40</v>
      </c>
      <c r="D488" s="149" t="str">
        <f t="shared" si="92"/>
        <v>75</v>
      </c>
      <c r="E488" s="147" t="str">
        <f t="shared" si="93"/>
        <v>620</v>
      </c>
      <c r="F488" s="129" t="str">
        <f t="shared" si="94"/>
        <v>5100.01</v>
      </c>
      <c r="G488" s="141" t="s">
        <v>242</v>
      </c>
      <c r="H488" s="193">
        <f>IFERROR(VLOOKUP(B488,[5]rptBudgetaryBudgetCrossOrganiza!$A$2:$M$1097,4,FALSE),"0")</f>
        <v>134007</v>
      </c>
      <c r="I488" s="193">
        <f>IFERROR(VLOOKUP(B488,[5]rptBudgetaryBudgetCrossOrganiza!$A$2:$M$1097,6,FALSE),"0")</f>
        <v>134007</v>
      </c>
      <c r="J488" s="193"/>
      <c r="K488" s="193"/>
      <c r="L488" s="193"/>
      <c r="M488" s="193">
        <f>IFERROR(VLOOKUP(B488,[5]rptBudgetaryBudgetCrossOrganiza!$A$2:$M$1097,9,FALSE),"0")</f>
        <v>132979.21</v>
      </c>
      <c r="N488" s="193">
        <v>132979.21</v>
      </c>
      <c r="O488" s="193">
        <f t="shared" si="95"/>
        <v>-1027.7900000000081</v>
      </c>
      <c r="Q488" s="169">
        <v>140950</v>
      </c>
      <c r="R488" s="169">
        <v>140950</v>
      </c>
      <c r="S488" s="169"/>
      <c r="T488" s="169"/>
      <c r="U488" s="169"/>
      <c r="V488" s="169">
        <v>131434.04999999999</v>
      </c>
      <c r="W488" s="194">
        <v>131434.04999999999</v>
      </c>
      <c r="X488" s="194"/>
      <c r="Z488" s="171">
        <v>140095</v>
      </c>
      <c r="AA488" s="171">
        <v>140095</v>
      </c>
      <c r="AB488" s="171"/>
      <c r="AC488" s="171"/>
      <c r="AD488" s="171"/>
      <c r="AE488" s="171">
        <v>121015.55</v>
      </c>
      <c r="AF488" s="195">
        <v>121015.55</v>
      </c>
      <c r="AG488" s="195">
        <f t="shared" si="97"/>
        <v>-19079.449999999997</v>
      </c>
      <c r="AI488" s="173">
        <f>IFERROR(VLOOKUP(B488,[3]rptBudgetaryBudgetCrossOrganiza!$A$1:$K$607,4,FALSE),"0")</f>
        <v>0</v>
      </c>
      <c r="AJ488" s="173">
        <f>IFERROR(VLOOKUP(B488,[3]rptBudgetaryBudgetCrossOrganiza!$A$1:$K$607,6,FALSE),"0")</f>
        <v>0</v>
      </c>
      <c r="AK488" s="196">
        <f t="shared" si="100"/>
        <v>0</v>
      </c>
      <c r="AL488" s="196">
        <f>IFERROR(VLOOKUP(B488,[4]rptBudgetaryBudgetCrossOrganiza!$A$10385:$O$11376,13,FALSE),"0")</f>
        <v>31631.91</v>
      </c>
      <c r="AM488" s="196"/>
      <c r="AN488" s="196"/>
      <c r="AO488" s="196"/>
      <c r="AP488" s="196"/>
      <c r="AQ488" s="196">
        <f t="shared" si="98"/>
        <v>0</v>
      </c>
      <c r="AS488" s="194"/>
      <c r="AT488" s="194"/>
      <c r="AU488" s="194"/>
      <c r="AV488" s="194"/>
      <c r="AW488" s="194"/>
      <c r="AX488" s="194"/>
      <c r="AY488" s="194"/>
      <c r="AZ488" s="194"/>
    </row>
    <row r="489" spans="1:52" x14ac:dyDescent="0.2">
      <c r="A489" s="197">
        <v>4</v>
      </c>
      <c r="B489" s="198" t="s">
        <v>780</v>
      </c>
      <c r="C489" s="149" t="str">
        <f t="shared" si="91"/>
        <v>40</v>
      </c>
      <c r="D489" s="149" t="str">
        <f t="shared" si="92"/>
        <v>75</v>
      </c>
      <c r="E489" s="147" t="str">
        <f t="shared" si="93"/>
        <v>620</v>
      </c>
      <c r="F489" s="129" t="str">
        <f t="shared" si="94"/>
        <v>5100.02</v>
      </c>
      <c r="G489" s="198" t="s">
        <v>244</v>
      </c>
      <c r="H489" s="193">
        <f>IFERROR(VLOOKUP(B489,[5]rptBudgetaryBudgetCrossOrganiza!$A$2:$M$1097,4,FALSE),"0")</f>
        <v>267491</v>
      </c>
      <c r="I489" s="193">
        <f>IFERROR(VLOOKUP(B489,[5]rptBudgetaryBudgetCrossOrganiza!$A$2:$M$1097,6,FALSE),"0")</f>
        <v>267491</v>
      </c>
      <c r="J489" s="193"/>
      <c r="K489" s="193"/>
      <c r="L489" s="193"/>
      <c r="M489" s="193">
        <f>IFERROR(VLOOKUP(B489,[5]rptBudgetaryBudgetCrossOrganiza!$A$2:$M$1097,9,FALSE),"0")</f>
        <v>257414.25</v>
      </c>
      <c r="N489" s="193">
        <v>257414.25</v>
      </c>
      <c r="O489" s="193">
        <f t="shared" si="95"/>
        <v>-10076.75</v>
      </c>
      <c r="Q489" s="169">
        <v>262790</v>
      </c>
      <c r="R489" s="169">
        <v>262790</v>
      </c>
      <c r="S489" s="169"/>
      <c r="T489" s="169"/>
      <c r="U489" s="169"/>
      <c r="V489" s="169">
        <v>249242.36</v>
      </c>
      <c r="W489" s="194">
        <v>249242.36</v>
      </c>
      <c r="X489" s="194">
        <f>W489-R489</f>
        <v>-13547.640000000014</v>
      </c>
      <c r="Z489" s="171">
        <v>261115</v>
      </c>
      <c r="AA489" s="171">
        <v>261115</v>
      </c>
      <c r="AB489" s="171"/>
      <c r="AC489" s="171"/>
      <c r="AD489" s="171"/>
      <c r="AE489" s="171">
        <v>261326.81</v>
      </c>
      <c r="AF489" s="195">
        <v>261326.81</v>
      </c>
      <c r="AG489" s="195">
        <f t="shared" si="97"/>
        <v>211.80999999999767</v>
      </c>
      <c r="AI489" s="173">
        <f>IFERROR(VLOOKUP(B489,[3]rptBudgetaryBudgetCrossOrganiza!$A$1:$K$607,4,FALSE),"0")</f>
        <v>0</v>
      </c>
      <c r="AJ489" s="173">
        <f>IFERROR(VLOOKUP(B489,[3]rptBudgetaryBudgetCrossOrganiza!$A$1:$K$607,6,FALSE),"0")</f>
        <v>0</v>
      </c>
      <c r="AK489" s="196">
        <f t="shared" si="100"/>
        <v>0</v>
      </c>
      <c r="AL489" s="196">
        <f>IFERROR(VLOOKUP(B489,[4]rptBudgetaryBudgetCrossOrganiza!$A$10385:$O$11376,13,FALSE),"0")</f>
        <v>67243.199999999997</v>
      </c>
      <c r="AM489" s="196"/>
      <c r="AN489" s="196"/>
      <c r="AO489" s="196"/>
      <c r="AP489" s="196"/>
      <c r="AQ489" s="196">
        <f t="shared" si="98"/>
        <v>0</v>
      </c>
      <c r="AS489" s="194"/>
      <c r="AT489" s="194"/>
      <c r="AU489" s="194"/>
      <c r="AV489" s="194"/>
      <c r="AW489" s="194"/>
      <c r="AX489" s="194"/>
      <c r="AY489" s="194"/>
      <c r="AZ489" s="194">
        <f>AY489-AT489</f>
        <v>0</v>
      </c>
    </row>
    <row r="490" spans="1:52" x14ac:dyDescent="0.2">
      <c r="A490" s="197">
        <v>4</v>
      </c>
      <c r="B490" s="141" t="s">
        <v>781</v>
      </c>
      <c r="C490" s="149" t="str">
        <f t="shared" si="91"/>
        <v>40</v>
      </c>
      <c r="D490" s="149" t="str">
        <f t="shared" si="92"/>
        <v>75</v>
      </c>
      <c r="E490" s="147" t="str">
        <f t="shared" si="93"/>
        <v>620</v>
      </c>
      <c r="F490" s="129" t="str">
        <f t="shared" si="94"/>
        <v>5100.03</v>
      </c>
      <c r="G490" s="141" t="s">
        <v>246</v>
      </c>
      <c r="H490" s="193">
        <f>IFERROR(VLOOKUP(B490,[5]rptBudgetaryBudgetCrossOrganiza!$A$2:$M$1097,4,FALSE),"0")</f>
        <v>21990</v>
      </c>
      <c r="I490" s="193">
        <f>IFERROR(VLOOKUP(B490,[5]rptBudgetaryBudgetCrossOrganiza!$A$2:$M$1097,6,FALSE),"0")</f>
        <v>21990</v>
      </c>
      <c r="J490" s="193"/>
      <c r="K490" s="193"/>
      <c r="L490" s="193"/>
      <c r="M490" s="193">
        <f>IFERROR(VLOOKUP(B490,[5]rptBudgetaryBudgetCrossOrganiza!$A$2:$M$1097,9,FALSE),"0")</f>
        <v>20890.3</v>
      </c>
      <c r="N490" s="193">
        <v>20890.3</v>
      </c>
      <c r="O490" s="193"/>
      <c r="Q490" s="169">
        <v>20655</v>
      </c>
      <c r="R490" s="169">
        <v>20655</v>
      </c>
      <c r="S490" s="169"/>
      <c r="T490" s="169"/>
      <c r="U490" s="169"/>
      <c r="V490" s="169">
        <v>18642.7</v>
      </c>
      <c r="W490" s="194">
        <v>18642.7</v>
      </c>
      <c r="X490" s="194"/>
      <c r="Z490" s="171">
        <v>21110</v>
      </c>
      <c r="AA490" s="171">
        <v>21110</v>
      </c>
      <c r="AB490" s="171"/>
      <c r="AC490" s="171"/>
      <c r="AD490" s="171"/>
      <c r="AE490" s="171">
        <v>19864.28</v>
      </c>
      <c r="AF490" s="195">
        <v>19864.28</v>
      </c>
      <c r="AG490" s="195"/>
      <c r="AI490" s="173">
        <f>IFERROR(VLOOKUP(B490,[3]rptBudgetaryBudgetCrossOrganiza!$A$1:$K$607,4,FALSE),"0")</f>
        <v>0</v>
      </c>
      <c r="AJ490" s="173">
        <f>IFERROR(VLOOKUP(B490,[3]rptBudgetaryBudgetCrossOrganiza!$A$1:$K$607,6,FALSE),"0")</f>
        <v>0</v>
      </c>
      <c r="AK490" s="196">
        <f t="shared" si="100"/>
        <v>0</v>
      </c>
      <c r="AL490" s="196">
        <f>IFERROR(VLOOKUP(B490,[4]rptBudgetaryBudgetCrossOrganiza!$A$10385:$O$11376,13,FALSE),"0")</f>
        <v>4811.3100000000004</v>
      </c>
      <c r="AM490" s="196"/>
      <c r="AN490" s="196"/>
      <c r="AO490" s="196"/>
      <c r="AP490" s="196"/>
      <c r="AQ490" s="196"/>
      <c r="AS490" s="194"/>
      <c r="AT490" s="194"/>
      <c r="AU490" s="194"/>
      <c r="AV490" s="194"/>
      <c r="AW490" s="194"/>
      <c r="AX490" s="194"/>
      <c r="AY490" s="194"/>
      <c r="AZ490" s="194"/>
    </row>
    <row r="491" spans="1:52" x14ac:dyDescent="0.2">
      <c r="A491" s="197">
        <v>4</v>
      </c>
      <c r="B491" s="141" t="s">
        <v>782</v>
      </c>
      <c r="C491" s="149" t="str">
        <f t="shared" si="91"/>
        <v>40</v>
      </c>
      <c r="D491" s="149" t="str">
        <f t="shared" si="92"/>
        <v>75</v>
      </c>
      <c r="E491" s="147" t="str">
        <f t="shared" si="93"/>
        <v>620</v>
      </c>
      <c r="F491" s="129" t="str">
        <f t="shared" si="94"/>
        <v>5100.04</v>
      </c>
      <c r="G491" s="141" t="s">
        <v>248</v>
      </c>
      <c r="H491" s="193">
        <f>IFERROR(VLOOKUP(B491,[5]rptBudgetaryBudgetCrossOrganiza!$A$2:$M$1097,4,FALSE),"0")</f>
        <v>3488</v>
      </c>
      <c r="I491" s="193">
        <f>IFERROR(VLOOKUP(B491,[5]rptBudgetaryBudgetCrossOrganiza!$A$2:$M$1097,6,FALSE),"0")</f>
        <v>3488</v>
      </c>
      <c r="J491" s="193"/>
      <c r="K491" s="193"/>
      <c r="L491" s="193"/>
      <c r="M491" s="193">
        <f>IFERROR(VLOOKUP(B491,[5]rptBudgetaryBudgetCrossOrganiza!$A$2:$M$1097,9,FALSE),"0")</f>
        <v>3477.04</v>
      </c>
      <c r="N491" s="193">
        <v>3477.04</v>
      </c>
      <c r="O491" s="193"/>
      <c r="Q491" s="169">
        <v>3495</v>
      </c>
      <c r="R491" s="169">
        <v>3495</v>
      </c>
      <c r="S491" s="169"/>
      <c r="T491" s="169"/>
      <c r="U491" s="169"/>
      <c r="V491" s="169">
        <v>3257.7</v>
      </c>
      <c r="W491" s="194">
        <v>3257.7</v>
      </c>
      <c r="X491" s="194"/>
      <c r="Z491" s="171">
        <v>3555</v>
      </c>
      <c r="AA491" s="171">
        <v>3555</v>
      </c>
      <c r="AB491" s="171"/>
      <c r="AC491" s="171"/>
      <c r="AD491" s="171"/>
      <c r="AE491" s="171">
        <v>3438.9</v>
      </c>
      <c r="AF491" s="195">
        <v>3438.9</v>
      </c>
      <c r="AG491" s="195"/>
      <c r="AI491" s="173">
        <f>IFERROR(VLOOKUP(B491,[3]rptBudgetaryBudgetCrossOrganiza!$A$1:$K$607,4,FALSE),"0")</f>
        <v>0</v>
      </c>
      <c r="AJ491" s="173">
        <f>IFERROR(VLOOKUP(B491,[3]rptBudgetaryBudgetCrossOrganiza!$A$1:$K$607,6,FALSE),"0")</f>
        <v>0</v>
      </c>
      <c r="AK491" s="196">
        <f t="shared" si="100"/>
        <v>0</v>
      </c>
      <c r="AL491" s="196">
        <f>IFERROR(VLOOKUP(B491,[4]rptBudgetaryBudgetCrossOrganiza!$A$10385:$O$11376,13,FALSE),"0")</f>
        <v>845.96</v>
      </c>
      <c r="AM491" s="196"/>
      <c r="AN491" s="196"/>
      <c r="AO491" s="196"/>
      <c r="AP491" s="196"/>
      <c r="AQ491" s="196"/>
      <c r="AS491" s="194"/>
      <c r="AT491" s="194"/>
      <c r="AU491" s="194"/>
      <c r="AV491" s="194"/>
      <c r="AW491" s="194"/>
      <c r="AX491" s="194"/>
      <c r="AY491" s="194"/>
      <c r="AZ491" s="194"/>
    </row>
    <row r="492" spans="1:52" x14ac:dyDescent="0.2">
      <c r="A492" s="197">
        <v>4</v>
      </c>
      <c r="B492" s="141" t="s">
        <v>783</v>
      </c>
      <c r="C492" s="149" t="str">
        <f t="shared" si="91"/>
        <v>40</v>
      </c>
      <c r="D492" s="149" t="str">
        <f t="shared" si="92"/>
        <v>75</v>
      </c>
      <c r="E492" s="147" t="str">
        <f t="shared" si="93"/>
        <v>620</v>
      </c>
      <c r="F492" s="129" t="str">
        <f t="shared" si="94"/>
        <v>5100.05</v>
      </c>
      <c r="G492" s="141" t="s">
        <v>250</v>
      </c>
      <c r="H492" s="193">
        <f>IFERROR(VLOOKUP(B492,[5]rptBudgetaryBudgetCrossOrganiza!$A$2:$M$1097,4,FALSE),"0")</f>
        <v>2100</v>
      </c>
      <c r="I492" s="193">
        <f>IFERROR(VLOOKUP(B492,[5]rptBudgetaryBudgetCrossOrganiza!$A$2:$M$1097,6,FALSE),"0")</f>
        <v>2100</v>
      </c>
      <c r="J492" s="193"/>
      <c r="K492" s="193"/>
      <c r="L492" s="193"/>
      <c r="M492" s="193">
        <f>IFERROR(VLOOKUP(B492,[5]rptBudgetaryBudgetCrossOrganiza!$A$2:$M$1097,9,FALSE),"0")</f>
        <v>1988.18</v>
      </c>
      <c r="N492" s="193">
        <v>1988.18</v>
      </c>
      <c r="O492" s="193"/>
      <c r="Q492" s="169">
        <v>2000</v>
      </c>
      <c r="R492" s="169">
        <v>2000</v>
      </c>
      <c r="S492" s="169"/>
      <c r="T492" s="169"/>
      <c r="U492" s="169"/>
      <c r="V492" s="169">
        <v>1900.01</v>
      </c>
      <c r="W492" s="194">
        <v>1900.01</v>
      </c>
      <c r="X492" s="194"/>
      <c r="Z492" s="171">
        <v>1950</v>
      </c>
      <c r="AA492" s="171">
        <v>1950</v>
      </c>
      <c r="AB492" s="171"/>
      <c r="AC492" s="171"/>
      <c r="AD492" s="171"/>
      <c r="AE492" s="171">
        <v>1852.76</v>
      </c>
      <c r="AF492" s="195">
        <v>1852.76</v>
      </c>
      <c r="AG492" s="195"/>
      <c r="AI492" s="173">
        <f>IFERROR(VLOOKUP(B492,[3]rptBudgetaryBudgetCrossOrganiza!$A$1:$K$607,4,FALSE),"0")</f>
        <v>0</v>
      </c>
      <c r="AJ492" s="173">
        <f>IFERROR(VLOOKUP(B492,[3]rptBudgetaryBudgetCrossOrganiza!$A$1:$K$607,6,FALSE),"0")</f>
        <v>0</v>
      </c>
      <c r="AK492" s="196">
        <f t="shared" si="100"/>
        <v>0</v>
      </c>
      <c r="AL492" s="196">
        <f>IFERROR(VLOOKUP(B492,[4]rptBudgetaryBudgetCrossOrganiza!$A$10385:$O$11376,13,FALSE),"0")</f>
        <v>442.62</v>
      </c>
      <c r="AM492" s="196"/>
      <c r="AN492" s="196"/>
      <c r="AO492" s="196"/>
      <c r="AP492" s="196"/>
      <c r="AQ492" s="196"/>
      <c r="AS492" s="194"/>
      <c r="AT492" s="194"/>
      <c r="AU492" s="194"/>
      <c r="AV492" s="194"/>
      <c r="AW492" s="194"/>
      <c r="AX492" s="194"/>
      <c r="AY492" s="194"/>
      <c r="AZ492" s="194"/>
    </row>
    <row r="493" spans="1:52" x14ac:dyDescent="0.2">
      <c r="A493" s="197">
        <v>4</v>
      </c>
      <c r="B493" s="141" t="s">
        <v>784</v>
      </c>
      <c r="C493" s="149" t="str">
        <f t="shared" si="91"/>
        <v>40</v>
      </c>
      <c r="D493" s="149" t="str">
        <f t="shared" si="92"/>
        <v>75</v>
      </c>
      <c r="E493" s="147" t="str">
        <f t="shared" si="93"/>
        <v>620</v>
      </c>
      <c r="F493" s="129" t="str">
        <f t="shared" si="94"/>
        <v>5100.06</v>
      </c>
      <c r="G493" s="141" t="s">
        <v>252</v>
      </c>
      <c r="H493" s="193">
        <f>IFERROR(VLOOKUP(B493,[5]rptBudgetaryBudgetCrossOrganiza!$A$2:$M$1097,4,FALSE),"0")</f>
        <v>32790</v>
      </c>
      <c r="I493" s="193">
        <f>IFERROR(VLOOKUP(B493,[5]rptBudgetaryBudgetCrossOrganiza!$A$2:$M$1097,6,FALSE),"0")</f>
        <v>32790</v>
      </c>
      <c r="J493" s="193"/>
      <c r="K493" s="193"/>
      <c r="L493" s="193"/>
      <c r="M493" s="193">
        <f>IFERROR(VLOOKUP(B493,[5]rptBudgetaryBudgetCrossOrganiza!$A$2:$M$1097,9,FALSE),"0")</f>
        <v>31974</v>
      </c>
      <c r="N493" s="193">
        <v>31974</v>
      </c>
      <c r="O493" s="193"/>
      <c r="Q493" s="169">
        <v>34140</v>
      </c>
      <c r="R493" s="169">
        <v>34140</v>
      </c>
      <c r="S493" s="169"/>
      <c r="T493" s="169"/>
      <c r="U493" s="169"/>
      <c r="V493" s="169">
        <v>34140</v>
      </c>
      <c r="W493" s="194">
        <v>34140</v>
      </c>
      <c r="X493" s="194"/>
      <c r="Z493" s="171">
        <v>38630</v>
      </c>
      <c r="AA493" s="171">
        <v>38630</v>
      </c>
      <c r="AB493" s="171"/>
      <c r="AC493" s="171"/>
      <c r="AD493" s="171"/>
      <c r="AE493" s="171">
        <v>11269.48</v>
      </c>
      <c r="AF493" s="195">
        <v>11269.48</v>
      </c>
      <c r="AG493" s="195"/>
      <c r="AI493" s="173">
        <f>IFERROR(VLOOKUP(B493,[3]rptBudgetaryBudgetCrossOrganiza!$A$1:$K$607,4,FALSE),"0")</f>
        <v>43200</v>
      </c>
      <c r="AJ493" s="173">
        <f>IFERROR(VLOOKUP(B493,[3]rptBudgetaryBudgetCrossOrganiza!$A$1:$K$607,6,FALSE),"0")</f>
        <v>43200</v>
      </c>
      <c r="AK493" s="196">
        <f t="shared" si="100"/>
        <v>43200</v>
      </c>
      <c r="AL493" s="196">
        <f>IFERROR(VLOOKUP(B493,[4]rptBudgetaryBudgetCrossOrganiza!$A$10385:$O$11376,13,FALSE),"0")</f>
        <v>-235.15</v>
      </c>
      <c r="AM493" s="196"/>
      <c r="AN493" s="196"/>
      <c r="AO493" s="196"/>
      <c r="AP493" s="196"/>
      <c r="AQ493" s="196"/>
      <c r="AS493" s="194"/>
      <c r="AT493" s="194"/>
      <c r="AU493" s="194"/>
      <c r="AV493" s="194"/>
      <c r="AW493" s="194"/>
      <c r="AX493" s="194"/>
      <c r="AY493" s="194"/>
      <c r="AZ493" s="194"/>
    </row>
    <row r="494" spans="1:52" x14ac:dyDescent="0.2">
      <c r="A494" s="197">
        <v>4</v>
      </c>
      <c r="B494" s="141" t="s">
        <v>785</v>
      </c>
      <c r="C494" s="149" t="str">
        <f t="shared" si="91"/>
        <v>40</v>
      </c>
      <c r="D494" s="149" t="str">
        <f t="shared" si="92"/>
        <v>75</v>
      </c>
      <c r="E494" s="147" t="str">
        <f t="shared" si="93"/>
        <v>620</v>
      </c>
      <c r="F494" s="129" t="str">
        <f t="shared" si="94"/>
        <v>5100.07</v>
      </c>
      <c r="G494" s="141" t="s">
        <v>254</v>
      </c>
      <c r="H494" s="193">
        <f>IFERROR(VLOOKUP(B494,[5]rptBudgetaryBudgetCrossOrganiza!$A$2:$M$1097,4,FALSE),"0")</f>
        <v>7850</v>
      </c>
      <c r="I494" s="193">
        <f>IFERROR(VLOOKUP(B494,[5]rptBudgetaryBudgetCrossOrganiza!$A$2:$M$1097,6,FALSE),"0")</f>
        <v>7850</v>
      </c>
      <c r="J494" s="193"/>
      <c r="K494" s="193"/>
      <c r="L494" s="193"/>
      <c r="M494" s="193">
        <f>IFERROR(VLOOKUP(B494,[5]rptBudgetaryBudgetCrossOrganiza!$A$2:$M$1097,9,FALSE),"0")</f>
        <v>6261.32</v>
      </c>
      <c r="N494" s="193">
        <v>6261.32</v>
      </c>
      <c r="O494" s="193"/>
      <c r="Q494" s="169">
        <v>7530</v>
      </c>
      <c r="R494" s="169">
        <v>7530</v>
      </c>
      <c r="S494" s="169"/>
      <c r="T494" s="169"/>
      <c r="U494" s="169"/>
      <c r="V494" s="169">
        <v>6019.61</v>
      </c>
      <c r="W494" s="194">
        <v>6019.61</v>
      </c>
      <c r="X494" s="194"/>
      <c r="Z494" s="171">
        <v>6460</v>
      </c>
      <c r="AA494" s="171">
        <v>6460</v>
      </c>
      <c r="AB494" s="171"/>
      <c r="AC494" s="171"/>
      <c r="AD494" s="171"/>
      <c r="AE494" s="171">
        <v>5863.48</v>
      </c>
      <c r="AF494" s="195">
        <v>5863.48</v>
      </c>
      <c r="AG494" s="195"/>
      <c r="AI494" s="173">
        <f>IFERROR(VLOOKUP(B494,[3]rptBudgetaryBudgetCrossOrganiza!$A$1:$K$607,4,FALSE),"0")</f>
        <v>0</v>
      </c>
      <c r="AJ494" s="173">
        <f>IFERROR(VLOOKUP(B494,[3]rptBudgetaryBudgetCrossOrganiza!$A$1:$K$607,6,FALSE),"0")</f>
        <v>0</v>
      </c>
      <c r="AK494" s="196">
        <f t="shared" si="100"/>
        <v>0</v>
      </c>
      <c r="AL494" s="196">
        <f>IFERROR(VLOOKUP(B494,[4]rptBudgetaryBudgetCrossOrganiza!$A$10385:$O$11376,13,FALSE),"0")</f>
        <v>1282.76</v>
      </c>
      <c r="AM494" s="196"/>
      <c r="AN494" s="196"/>
      <c r="AO494" s="196"/>
      <c r="AP494" s="196"/>
      <c r="AQ494" s="196"/>
      <c r="AS494" s="194"/>
      <c r="AT494" s="194"/>
      <c r="AU494" s="194"/>
      <c r="AV494" s="194"/>
      <c r="AW494" s="194"/>
      <c r="AX494" s="194"/>
      <c r="AY494" s="194"/>
      <c r="AZ494" s="194"/>
    </row>
    <row r="495" spans="1:52" x14ac:dyDescent="0.2">
      <c r="A495" s="197">
        <v>4</v>
      </c>
      <c r="B495" s="141" t="s">
        <v>786</v>
      </c>
      <c r="C495" s="149" t="str">
        <f t="shared" si="91"/>
        <v>40</v>
      </c>
      <c r="D495" s="149" t="str">
        <f t="shared" si="92"/>
        <v>75</v>
      </c>
      <c r="E495" s="147" t="str">
        <f t="shared" si="93"/>
        <v>620</v>
      </c>
      <c r="F495" s="129" t="str">
        <f t="shared" si="94"/>
        <v>5100.08</v>
      </c>
      <c r="G495" s="141" t="s">
        <v>256</v>
      </c>
      <c r="H495" s="193">
        <f>IFERROR(VLOOKUP(B495,[5]rptBudgetaryBudgetCrossOrganiza!$A$2:$M$1097,4,FALSE),"0")</f>
        <v>38733</v>
      </c>
      <c r="I495" s="193">
        <f>IFERROR(VLOOKUP(B495,[5]rptBudgetaryBudgetCrossOrganiza!$A$2:$M$1097,6,FALSE),"0")</f>
        <v>38733</v>
      </c>
      <c r="J495" s="193"/>
      <c r="K495" s="193"/>
      <c r="L495" s="193"/>
      <c r="M495" s="193">
        <f>IFERROR(VLOOKUP(B495,[5]rptBudgetaryBudgetCrossOrganiza!$A$2:$M$1097,9,FALSE),"0")</f>
        <v>59043.24</v>
      </c>
      <c r="N495" s="193">
        <v>59043.24</v>
      </c>
      <c r="O495" s="193"/>
      <c r="Q495" s="169">
        <v>60905</v>
      </c>
      <c r="R495" s="169">
        <v>60905</v>
      </c>
      <c r="S495" s="169"/>
      <c r="T495" s="169"/>
      <c r="U495" s="169"/>
      <c r="V495" s="169">
        <v>57794.14</v>
      </c>
      <c r="W495" s="194">
        <v>57794.14</v>
      </c>
      <c r="X495" s="194"/>
      <c r="Z495" s="171">
        <v>59760</v>
      </c>
      <c r="AA495" s="171">
        <v>59760</v>
      </c>
      <c r="AB495" s="171"/>
      <c r="AC495" s="171"/>
      <c r="AD495" s="171"/>
      <c r="AE495" s="171">
        <v>57901.58</v>
      </c>
      <c r="AF495" s="195">
        <v>57901.58</v>
      </c>
      <c r="AG495" s="195"/>
      <c r="AI495" s="173">
        <f>IFERROR(VLOOKUP(B495,[3]rptBudgetaryBudgetCrossOrganiza!$A$1:$K$607,4,FALSE),"0")</f>
        <v>0</v>
      </c>
      <c r="AJ495" s="173">
        <f>IFERROR(VLOOKUP(B495,[3]rptBudgetaryBudgetCrossOrganiza!$A$1:$K$607,6,FALSE),"0")</f>
        <v>0</v>
      </c>
      <c r="AK495" s="196">
        <f t="shared" si="100"/>
        <v>0</v>
      </c>
      <c r="AL495" s="196">
        <f>IFERROR(VLOOKUP(B495,[4]rptBudgetaryBudgetCrossOrganiza!$A$10385:$O$11376,13,FALSE),"0")</f>
        <v>14785.8</v>
      </c>
      <c r="AM495" s="196"/>
      <c r="AN495" s="196"/>
      <c r="AO495" s="196"/>
      <c r="AP495" s="196"/>
      <c r="AQ495" s="196"/>
      <c r="AS495" s="194"/>
      <c r="AT495" s="194"/>
      <c r="AU495" s="194"/>
      <c r="AV495" s="194"/>
      <c r="AW495" s="194"/>
      <c r="AX495" s="194"/>
      <c r="AY495" s="194"/>
      <c r="AZ495" s="194"/>
    </row>
    <row r="496" spans="1:52" x14ac:dyDescent="0.2">
      <c r="A496" s="197">
        <v>4</v>
      </c>
      <c r="B496" s="141" t="s">
        <v>787</v>
      </c>
      <c r="C496" s="149" t="str">
        <f t="shared" si="91"/>
        <v>40</v>
      </c>
      <c r="D496" s="149" t="str">
        <f t="shared" si="92"/>
        <v>75</v>
      </c>
      <c r="E496" s="147" t="str">
        <f t="shared" si="93"/>
        <v>620</v>
      </c>
      <c r="F496" s="129" t="str">
        <f t="shared" si="94"/>
        <v>5100.09</v>
      </c>
      <c r="G496" s="141" t="s">
        <v>258</v>
      </c>
      <c r="H496" s="193">
        <f>IFERROR(VLOOKUP(B496,[5]rptBudgetaryBudgetCrossOrganiza!$A$2:$M$1097,4,FALSE),"0")</f>
        <v>0</v>
      </c>
      <c r="I496" s="193">
        <f>IFERROR(VLOOKUP(B496,[5]rptBudgetaryBudgetCrossOrganiza!$A$2:$M$1097,6,FALSE),"0")</f>
        <v>0</v>
      </c>
      <c r="J496" s="193"/>
      <c r="K496" s="193"/>
      <c r="L496" s="193"/>
      <c r="M496" s="193">
        <f>IFERROR(VLOOKUP(B496,[5]rptBudgetaryBudgetCrossOrganiza!$A$2:$M$1097,9,FALSE),"0")</f>
        <v>0</v>
      </c>
      <c r="N496" s="193">
        <v>0</v>
      </c>
      <c r="O496" s="193"/>
      <c r="Q496" s="169">
        <v>0</v>
      </c>
      <c r="R496" s="169">
        <v>0</v>
      </c>
      <c r="S496" s="169"/>
      <c r="T496" s="169"/>
      <c r="U496" s="169"/>
      <c r="V496" s="169">
        <v>0</v>
      </c>
      <c r="W496" s="194">
        <v>0</v>
      </c>
      <c r="X496" s="194"/>
      <c r="Z496" s="171">
        <v>0</v>
      </c>
      <c r="AA496" s="171">
        <v>0</v>
      </c>
      <c r="AB496" s="171"/>
      <c r="AC496" s="171"/>
      <c r="AD496" s="171"/>
      <c r="AE496" s="171">
        <v>0</v>
      </c>
      <c r="AF496" s="195">
        <v>0</v>
      </c>
      <c r="AG496" s="195"/>
      <c r="AI496" s="173">
        <f>IFERROR(VLOOKUP(B496,[3]rptBudgetaryBudgetCrossOrganiza!$A$1:$K$607,4,FALSE),"0")</f>
        <v>0</v>
      </c>
      <c r="AJ496" s="173">
        <f>IFERROR(VLOOKUP(B496,[3]rptBudgetaryBudgetCrossOrganiza!$A$1:$K$607,6,FALSE),"0")</f>
        <v>0</v>
      </c>
      <c r="AK496" s="196">
        <f t="shared" si="100"/>
        <v>0</v>
      </c>
      <c r="AL496" s="196">
        <f>IFERROR(VLOOKUP(B496,[4]rptBudgetaryBudgetCrossOrganiza!$A$10385:$O$11376,13,FALSE),"0")</f>
        <v>2545</v>
      </c>
      <c r="AM496" s="196"/>
      <c r="AN496" s="196"/>
      <c r="AO496" s="196"/>
      <c r="AP496" s="196"/>
      <c r="AQ496" s="196"/>
      <c r="AS496" s="194"/>
      <c r="AT496" s="194"/>
      <c r="AU496" s="194"/>
      <c r="AV496" s="194"/>
      <c r="AW496" s="194"/>
      <c r="AX496" s="194"/>
      <c r="AY496" s="194"/>
      <c r="AZ496" s="194"/>
    </row>
    <row r="497" spans="1:52" x14ac:dyDescent="0.2">
      <c r="A497" s="197">
        <v>4</v>
      </c>
      <c r="B497" s="141" t="s">
        <v>788</v>
      </c>
      <c r="C497" s="149" t="str">
        <f t="shared" si="91"/>
        <v>40</v>
      </c>
      <c r="D497" s="149" t="str">
        <f t="shared" si="92"/>
        <v>75</v>
      </c>
      <c r="E497" s="147" t="str">
        <f t="shared" si="93"/>
        <v>620</v>
      </c>
      <c r="F497" s="129" t="str">
        <f t="shared" si="94"/>
        <v>5100.10</v>
      </c>
      <c r="G497" s="141" t="s">
        <v>260</v>
      </c>
      <c r="H497" s="193">
        <f>IFERROR(VLOOKUP(B497,[5]rptBudgetaryBudgetCrossOrganiza!$A$2:$M$1097,4,FALSE),"0")</f>
        <v>0</v>
      </c>
      <c r="I497" s="193">
        <f>IFERROR(VLOOKUP(B497,[5]rptBudgetaryBudgetCrossOrganiza!$A$2:$M$1097,6,FALSE),"0")</f>
        <v>0</v>
      </c>
      <c r="J497" s="193"/>
      <c r="K497" s="193"/>
      <c r="L497" s="193"/>
      <c r="M497" s="193">
        <f>IFERROR(VLOOKUP(B497,[5]rptBudgetaryBudgetCrossOrganiza!$A$2:$M$1097,9,FALSE),"0")</f>
        <v>0</v>
      </c>
      <c r="N497" s="193">
        <v>0</v>
      </c>
      <c r="O497" s="193"/>
      <c r="Q497" s="169">
        <v>0</v>
      </c>
      <c r="R497" s="169">
        <v>0</v>
      </c>
      <c r="S497" s="169"/>
      <c r="T497" s="169"/>
      <c r="U497" s="169"/>
      <c r="V497" s="169">
        <v>0</v>
      </c>
      <c r="W497" s="194">
        <v>0</v>
      </c>
      <c r="X497" s="194"/>
      <c r="Z497" s="171">
        <v>300</v>
      </c>
      <c r="AA497" s="171">
        <v>300</v>
      </c>
      <c r="AB497" s="171"/>
      <c r="AC497" s="171"/>
      <c r="AD497" s="171"/>
      <c r="AE497" s="171">
        <v>8225</v>
      </c>
      <c r="AF497" s="195">
        <v>8225</v>
      </c>
      <c r="AG497" s="195"/>
      <c r="AI497" s="173">
        <f>IFERROR(VLOOKUP(B497,[3]rptBudgetaryBudgetCrossOrganiza!$A$1:$K$607,4,FALSE),"0")</f>
        <v>300</v>
      </c>
      <c r="AJ497" s="173">
        <f>IFERROR(VLOOKUP(B497,[3]rptBudgetaryBudgetCrossOrganiza!$A$1:$K$607,6,FALSE),"0")</f>
        <v>300</v>
      </c>
      <c r="AK497" s="196">
        <f t="shared" si="100"/>
        <v>300</v>
      </c>
      <c r="AL497" s="196">
        <f>IFERROR(VLOOKUP(B497,[4]rptBudgetaryBudgetCrossOrganiza!$A$10385:$O$11376,13,FALSE),"0")</f>
        <v>250</v>
      </c>
      <c r="AM497" s="196"/>
      <c r="AN497" s="196"/>
      <c r="AO497" s="196"/>
      <c r="AP497" s="196"/>
      <c r="AQ497" s="196"/>
      <c r="AS497" s="194"/>
      <c r="AT497" s="194"/>
      <c r="AU497" s="194"/>
      <c r="AV497" s="194"/>
      <c r="AW497" s="194"/>
      <c r="AX497" s="194"/>
      <c r="AY497" s="194"/>
      <c r="AZ497" s="194"/>
    </row>
    <row r="498" spans="1:52" x14ac:dyDescent="0.2">
      <c r="A498" s="197">
        <v>4</v>
      </c>
      <c r="B498" s="141" t="s">
        <v>789</v>
      </c>
      <c r="C498" s="149" t="str">
        <f t="shared" si="91"/>
        <v>40</v>
      </c>
      <c r="D498" s="149" t="str">
        <f t="shared" si="92"/>
        <v>75</v>
      </c>
      <c r="E498" s="147" t="str">
        <f t="shared" si="93"/>
        <v>620</v>
      </c>
      <c r="F498" s="129" t="str">
        <f t="shared" si="94"/>
        <v>5100.11</v>
      </c>
      <c r="G498" s="141" t="s">
        <v>262</v>
      </c>
      <c r="H498" s="193">
        <f>IFERROR(VLOOKUP(B498,[5]rptBudgetaryBudgetCrossOrganiza!$A$2:$M$1097,4,FALSE),"0")</f>
        <v>17215</v>
      </c>
      <c r="I498" s="193">
        <f>IFERROR(VLOOKUP(B498,[5]rptBudgetaryBudgetCrossOrganiza!$A$2:$M$1097,6,FALSE),"0")</f>
        <v>17215</v>
      </c>
      <c r="J498" s="193"/>
      <c r="K498" s="193"/>
      <c r="L498" s="193"/>
      <c r="M498" s="193">
        <f>IFERROR(VLOOKUP(B498,[5]rptBudgetaryBudgetCrossOrganiza!$A$2:$M$1097,9,FALSE),"0")</f>
        <v>16757.580000000002</v>
      </c>
      <c r="N498" s="193">
        <v>16757.580000000002</v>
      </c>
      <c r="O498" s="193"/>
      <c r="Q498" s="169">
        <v>18245</v>
      </c>
      <c r="R498" s="169">
        <v>18245</v>
      </c>
      <c r="S498" s="169"/>
      <c r="T498" s="169"/>
      <c r="U498" s="169"/>
      <c r="V498" s="169">
        <v>16873.39</v>
      </c>
      <c r="W498" s="194">
        <v>16873.39</v>
      </c>
      <c r="X498" s="194"/>
      <c r="Z498" s="171">
        <v>18325</v>
      </c>
      <c r="AA498" s="171">
        <v>18325</v>
      </c>
      <c r="AB498" s="171"/>
      <c r="AC498" s="171"/>
      <c r="AD498" s="171"/>
      <c r="AE498" s="171">
        <v>17685.88</v>
      </c>
      <c r="AF498" s="195">
        <v>17685.88</v>
      </c>
      <c r="AG498" s="195"/>
      <c r="AI498" s="173">
        <f>IFERROR(VLOOKUP(B498,[3]rptBudgetaryBudgetCrossOrganiza!$A$1:$K$607,4,FALSE),"0")</f>
        <v>0</v>
      </c>
      <c r="AJ498" s="173">
        <f>IFERROR(VLOOKUP(B498,[3]rptBudgetaryBudgetCrossOrganiza!$A$1:$K$607,6,FALSE),"0")</f>
        <v>0</v>
      </c>
      <c r="AK498" s="196">
        <f t="shared" si="100"/>
        <v>0</v>
      </c>
      <c r="AL498" s="196">
        <f>IFERROR(VLOOKUP(B498,[4]rptBudgetaryBudgetCrossOrganiza!$A$10385:$O$11376,13,FALSE),"0")</f>
        <v>5044.01</v>
      </c>
      <c r="AM498" s="196"/>
      <c r="AN498" s="196"/>
      <c r="AO498" s="196"/>
      <c r="AP498" s="196"/>
      <c r="AQ498" s="196"/>
      <c r="AS498" s="194"/>
      <c r="AT498" s="194"/>
      <c r="AU498" s="194"/>
      <c r="AV498" s="194"/>
      <c r="AW498" s="194"/>
      <c r="AX498" s="194"/>
      <c r="AY498" s="194"/>
      <c r="AZ498" s="194"/>
    </row>
    <row r="499" spans="1:52" x14ac:dyDescent="0.2">
      <c r="A499" s="197">
        <v>4</v>
      </c>
      <c r="B499" s="141" t="s">
        <v>790</v>
      </c>
      <c r="C499" s="149" t="str">
        <f t="shared" si="91"/>
        <v>40</v>
      </c>
      <c r="D499" s="149" t="str">
        <f t="shared" si="92"/>
        <v>75</v>
      </c>
      <c r="E499" s="147" t="str">
        <f t="shared" si="93"/>
        <v>620</v>
      </c>
      <c r="F499" s="129" t="str">
        <f t="shared" si="94"/>
        <v>5100.12</v>
      </c>
      <c r="G499" s="141" t="s">
        <v>264</v>
      </c>
      <c r="H499" s="193">
        <f>IFERROR(VLOOKUP(B499,[5]rptBudgetaryBudgetCrossOrganiza!$A$2:$M$1097,4,FALSE),"0")</f>
        <v>0</v>
      </c>
      <c r="I499" s="193">
        <f>IFERROR(VLOOKUP(B499,[5]rptBudgetaryBudgetCrossOrganiza!$A$2:$M$1097,6,FALSE),"0")</f>
        <v>0</v>
      </c>
      <c r="J499" s="193"/>
      <c r="K499" s="193"/>
      <c r="L499" s="193"/>
      <c r="M499" s="193">
        <f>IFERROR(VLOOKUP(B499,[5]rptBudgetaryBudgetCrossOrganiza!$A$2:$M$1097,9,FALSE),"0")</f>
        <v>0</v>
      </c>
      <c r="N499" s="193">
        <v>0</v>
      </c>
      <c r="O499" s="193"/>
      <c r="Q499" s="169">
        <v>0</v>
      </c>
      <c r="R499" s="169">
        <v>0</v>
      </c>
      <c r="S499" s="169"/>
      <c r="T499" s="169"/>
      <c r="U499" s="169"/>
      <c r="V499" s="169">
        <v>0</v>
      </c>
      <c r="W499" s="194">
        <v>0</v>
      </c>
      <c r="X499" s="194"/>
      <c r="Z499" s="171">
        <v>0</v>
      </c>
      <c r="AA499" s="171">
        <v>0</v>
      </c>
      <c r="AB499" s="171"/>
      <c r="AC499" s="171"/>
      <c r="AD499" s="171"/>
      <c r="AE499" s="171">
        <v>0</v>
      </c>
      <c r="AF499" s="195">
        <v>0</v>
      </c>
      <c r="AG499" s="195"/>
      <c r="AI499" s="173">
        <f>IFERROR(VLOOKUP(B499,[3]rptBudgetaryBudgetCrossOrganiza!$A$1:$K$607,4,FALSE),"0")</f>
        <v>0</v>
      </c>
      <c r="AJ499" s="173">
        <f>IFERROR(VLOOKUP(B499,[3]rptBudgetaryBudgetCrossOrganiza!$A$1:$K$607,6,FALSE),"0")</f>
        <v>0</v>
      </c>
      <c r="AK499" s="196">
        <f t="shared" si="100"/>
        <v>0</v>
      </c>
      <c r="AL499" s="196">
        <f>IFERROR(VLOOKUP(B499,[4]rptBudgetaryBudgetCrossOrganiza!$A$10385:$O$11376,13,FALSE),"0")</f>
        <v>0</v>
      </c>
      <c r="AM499" s="196"/>
      <c r="AN499" s="196"/>
      <c r="AO499" s="196"/>
      <c r="AP499" s="196"/>
      <c r="AQ499" s="196"/>
      <c r="AS499" s="194"/>
      <c r="AT499" s="194"/>
      <c r="AU499" s="194"/>
      <c r="AV499" s="194"/>
      <c r="AW499" s="194"/>
      <c r="AX499" s="194"/>
      <c r="AY499" s="194"/>
      <c r="AZ499" s="194"/>
    </row>
    <row r="500" spans="1:52" x14ac:dyDescent="0.2">
      <c r="A500" s="197">
        <v>4</v>
      </c>
      <c r="B500" s="141" t="s">
        <v>791</v>
      </c>
      <c r="C500" s="149" t="str">
        <f t="shared" si="91"/>
        <v>40</v>
      </c>
      <c r="D500" s="149" t="str">
        <f t="shared" si="92"/>
        <v>75</v>
      </c>
      <c r="E500" s="147" t="str">
        <f t="shared" si="93"/>
        <v>620</v>
      </c>
      <c r="F500" s="129" t="str">
        <f t="shared" si="94"/>
        <v>5100.15</v>
      </c>
      <c r="G500" s="141" t="s">
        <v>270</v>
      </c>
      <c r="H500" s="193">
        <f>IFERROR(VLOOKUP(B500,[5]rptBudgetaryBudgetCrossOrganiza!$A$2:$M$1097,4,FALSE),"0")</f>
        <v>0</v>
      </c>
      <c r="I500" s="193">
        <f>IFERROR(VLOOKUP(B500,[5]rptBudgetaryBudgetCrossOrganiza!$A$2:$M$1097,6,FALSE),"0")</f>
        <v>0</v>
      </c>
      <c r="J500" s="193"/>
      <c r="K500" s="193"/>
      <c r="L500" s="193"/>
      <c r="M500" s="193">
        <f>IFERROR(VLOOKUP(B500,[5]rptBudgetaryBudgetCrossOrganiza!$A$2:$M$1097,9,FALSE),"0")</f>
        <v>0</v>
      </c>
      <c r="N500" s="193">
        <v>0</v>
      </c>
      <c r="O500" s="193"/>
      <c r="Q500" s="169">
        <v>0</v>
      </c>
      <c r="R500" s="169">
        <v>0</v>
      </c>
      <c r="S500" s="169"/>
      <c r="T500" s="169"/>
      <c r="U500" s="169"/>
      <c r="V500" s="169">
        <v>0</v>
      </c>
      <c r="W500" s="194">
        <v>0</v>
      </c>
      <c r="X500" s="194"/>
      <c r="Z500" s="171">
        <v>0</v>
      </c>
      <c r="AA500" s="171">
        <v>0</v>
      </c>
      <c r="AB500" s="171"/>
      <c r="AC500" s="171"/>
      <c r="AD500" s="171"/>
      <c r="AE500" s="171">
        <v>0</v>
      </c>
      <c r="AF500" s="195">
        <v>0</v>
      </c>
      <c r="AG500" s="195"/>
      <c r="AI500" s="173">
        <f>IFERROR(VLOOKUP(B500,[3]rptBudgetaryBudgetCrossOrganiza!$A$1:$K$607,4,FALSE),"0")</f>
        <v>0</v>
      </c>
      <c r="AJ500" s="173">
        <f>IFERROR(VLOOKUP(B500,[3]rptBudgetaryBudgetCrossOrganiza!$A$1:$K$607,6,FALSE),"0")</f>
        <v>0</v>
      </c>
      <c r="AK500" s="196">
        <f t="shared" si="100"/>
        <v>0</v>
      </c>
      <c r="AL500" s="196">
        <f>IFERROR(VLOOKUP(B500,[4]rptBudgetaryBudgetCrossOrganiza!$A$10385:$O$11376,13,FALSE),"0")</f>
        <v>0</v>
      </c>
      <c r="AM500" s="196"/>
      <c r="AN500" s="196"/>
      <c r="AO500" s="196"/>
      <c r="AP500" s="196"/>
      <c r="AQ500" s="196"/>
      <c r="AS500" s="194"/>
      <c r="AT500" s="194"/>
      <c r="AU500" s="194"/>
      <c r="AV500" s="194"/>
      <c r="AW500" s="194"/>
      <c r="AX500" s="194"/>
      <c r="AY500" s="194"/>
      <c r="AZ500" s="194"/>
    </row>
    <row r="501" spans="1:52" x14ac:dyDescent="0.2">
      <c r="A501" s="197">
        <v>4</v>
      </c>
      <c r="B501" s="141" t="s">
        <v>792</v>
      </c>
      <c r="C501" s="149" t="str">
        <f t="shared" si="91"/>
        <v>40</v>
      </c>
      <c r="D501" s="149" t="str">
        <f t="shared" si="92"/>
        <v>75</v>
      </c>
      <c r="E501" s="147" t="str">
        <f t="shared" si="93"/>
        <v>620</v>
      </c>
      <c r="F501" s="129" t="str">
        <f t="shared" si="94"/>
        <v>5100.17</v>
      </c>
      <c r="G501" s="141" t="s">
        <v>274</v>
      </c>
      <c r="H501" s="193">
        <f>IFERROR(VLOOKUP(B501,[5]rptBudgetaryBudgetCrossOrganiza!$A$2:$M$1097,4,FALSE),"0")</f>
        <v>0</v>
      </c>
      <c r="I501" s="193">
        <f>IFERROR(VLOOKUP(B501,[5]rptBudgetaryBudgetCrossOrganiza!$A$2:$M$1097,6,FALSE),"0")</f>
        <v>0</v>
      </c>
      <c r="J501" s="193"/>
      <c r="K501" s="193"/>
      <c r="L501" s="193"/>
      <c r="M501" s="193">
        <f>IFERROR(VLOOKUP(B501,[5]rptBudgetaryBudgetCrossOrganiza!$A$2:$M$1097,9,FALSE),"0")</f>
        <v>0</v>
      </c>
      <c r="N501" s="193">
        <v>0</v>
      </c>
      <c r="O501" s="193"/>
      <c r="Q501" s="169">
        <v>0</v>
      </c>
      <c r="R501" s="169">
        <v>0</v>
      </c>
      <c r="S501" s="169"/>
      <c r="T501" s="169"/>
      <c r="U501" s="169"/>
      <c r="V501" s="169">
        <v>0</v>
      </c>
      <c r="W501" s="194">
        <v>0</v>
      </c>
      <c r="X501" s="194"/>
      <c r="Z501" s="171">
        <v>0</v>
      </c>
      <c r="AA501" s="171">
        <v>0</v>
      </c>
      <c r="AB501" s="171"/>
      <c r="AC501" s="171"/>
      <c r="AD501" s="171"/>
      <c r="AE501" s="171">
        <v>0</v>
      </c>
      <c r="AF501" s="195">
        <v>0</v>
      </c>
      <c r="AG501" s="195"/>
      <c r="AI501" s="173">
        <f>IFERROR(VLOOKUP(B501,[3]rptBudgetaryBudgetCrossOrganiza!$A$1:$K$607,4,FALSE),"0")</f>
        <v>0</v>
      </c>
      <c r="AJ501" s="173">
        <f>IFERROR(VLOOKUP(B501,[3]rptBudgetaryBudgetCrossOrganiza!$A$1:$K$607,6,FALSE),"0")</f>
        <v>0</v>
      </c>
      <c r="AK501" s="196">
        <f t="shared" si="100"/>
        <v>0</v>
      </c>
      <c r="AL501" s="196">
        <f>IFERROR(VLOOKUP(B501,[4]rptBudgetaryBudgetCrossOrganiza!$A$10385:$O$11376,13,FALSE),"0")</f>
        <v>0</v>
      </c>
      <c r="AM501" s="196"/>
      <c r="AN501" s="196"/>
      <c r="AO501" s="196"/>
      <c r="AP501" s="196"/>
      <c r="AQ501" s="196"/>
      <c r="AS501" s="194"/>
      <c r="AT501" s="194"/>
      <c r="AU501" s="194"/>
      <c r="AV501" s="194"/>
      <c r="AW501" s="194"/>
      <c r="AX501" s="194"/>
      <c r="AY501" s="194"/>
      <c r="AZ501" s="194"/>
    </row>
    <row r="502" spans="1:52" x14ac:dyDescent="0.2">
      <c r="A502" s="141">
        <v>5</v>
      </c>
      <c r="B502" s="141" t="s">
        <v>793</v>
      </c>
      <c r="C502" s="149" t="str">
        <f t="shared" si="91"/>
        <v>40</v>
      </c>
      <c r="D502" s="149" t="str">
        <f t="shared" si="92"/>
        <v>75</v>
      </c>
      <c r="E502" s="147" t="str">
        <f t="shared" si="93"/>
        <v>620</v>
      </c>
      <c r="F502" s="129" t="str">
        <f t="shared" si="94"/>
        <v>6000.09</v>
      </c>
      <c r="G502" s="141" t="s">
        <v>581</v>
      </c>
      <c r="H502" s="193">
        <f>IFERROR(VLOOKUP(B502,[5]rptBudgetaryBudgetCrossOrganiza!$A$2:$M$1097,4,FALSE),"0")</f>
        <v>4000</v>
      </c>
      <c r="I502" s="193">
        <f>IFERROR(VLOOKUP(B502,[5]rptBudgetaryBudgetCrossOrganiza!$A$2:$M$1097,6,FALSE),"0")</f>
        <v>4000</v>
      </c>
      <c r="J502" s="193"/>
      <c r="K502" s="193"/>
      <c r="L502" s="193"/>
      <c r="M502" s="193">
        <f>IFERROR(VLOOKUP(B502,[5]rptBudgetaryBudgetCrossOrganiza!$A$2:$M$1097,9,FALSE),"0")</f>
        <v>4243.8599999999997</v>
      </c>
      <c r="N502" s="193">
        <v>4243.8599999999997</v>
      </c>
      <c r="O502" s="193"/>
      <c r="Q502" s="169">
        <v>4000</v>
      </c>
      <c r="R502" s="169">
        <v>4000</v>
      </c>
      <c r="S502" s="169"/>
      <c r="T502" s="169"/>
      <c r="U502" s="169"/>
      <c r="V502" s="169">
        <v>3130.14</v>
      </c>
      <c r="W502" s="194">
        <v>3130.14</v>
      </c>
      <c r="X502" s="194"/>
      <c r="Z502" s="171">
        <v>4000</v>
      </c>
      <c r="AA502" s="171">
        <v>4000</v>
      </c>
      <c r="AB502" s="171"/>
      <c r="AC502" s="171"/>
      <c r="AD502" s="171"/>
      <c r="AE502" s="171">
        <v>5048.09</v>
      </c>
      <c r="AF502" s="195">
        <v>5048.09</v>
      </c>
      <c r="AG502" s="195"/>
      <c r="AI502" s="173">
        <f>IFERROR(VLOOKUP(B502,[3]rptBudgetaryBudgetCrossOrganiza!$A$1:$K$607,4,FALSE),"0")</f>
        <v>4000</v>
      </c>
      <c r="AJ502" s="173">
        <f>IFERROR(VLOOKUP(B502,[3]rptBudgetaryBudgetCrossOrganiza!$A$1:$K$607,6,FALSE),"0")</f>
        <v>4000</v>
      </c>
      <c r="AK502" s="196">
        <f t="shared" si="100"/>
        <v>4000</v>
      </c>
      <c r="AL502" s="196">
        <f>IFERROR(VLOOKUP(B502,[4]rptBudgetaryBudgetCrossOrganiza!$A$10385:$O$11376,13,FALSE),"0")</f>
        <v>778.85</v>
      </c>
      <c r="AM502" s="196"/>
      <c r="AN502" s="196"/>
      <c r="AO502" s="196"/>
      <c r="AP502" s="196"/>
      <c r="AQ502" s="196"/>
      <c r="AS502" s="194"/>
      <c r="AT502" s="194"/>
      <c r="AU502" s="194"/>
      <c r="AV502" s="194"/>
      <c r="AW502" s="194"/>
      <c r="AX502" s="194"/>
      <c r="AY502" s="194"/>
      <c r="AZ502" s="194"/>
    </row>
    <row r="503" spans="1:52" x14ac:dyDescent="0.2">
      <c r="A503" s="141">
        <v>5</v>
      </c>
      <c r="B503" s="141" t="s">
        <v>794</v>
      </c>
      <c r="C503" s="149" t="str">
        <f t="shared" si="91"/>
        <v>40</v>
      </c>
      <c r="D503" s="149" t="str">
        <f t="shared" si="92"/>
        <v>75</v>
      </c>
      <c r="E503" s="147" t="str">
        <f t="shared" si="93"/>
        <v>620</v>
      </c>
      <c r="F503" s="129" t="str">
        <f t="shared" si="94"/>
        <v>6000.12</v>
      </c>
      <c r="G503" s="141" t="s">
        <v>731</v>
      </c>
      <c r="H503" s="193">
        <f>IFERROR(VLOOKUP(B503,[5]rptBudgetaryBudgetCrossOrganiza!$A$2:$M$1097,4,FALSE),"0")</f>
        <v>0</v>
      </c>
      <c r="I503" s="193">
        <f>IFERROR(VLOOKUP(B503,[5]rptBudgetaryBudgetCrossOrganiza!$A$2:$M$1097,6,FALSE),"0")</f>
        <v>0</v>
      </c>
      <c r="J503" s="193"/>
      <c r="K503" s="193"/>
      <c r="L503" s="193"/>
      <c r="M503" s="193">
        <f>IFERROR(VLOOKUP(B503,[5]rptBudgetaryBudgetCrossOrganiza!$A$2:$M$1097,9,FALSE),"0")</f>
        <v>0</v>
      </c>
      <c r="N503" s="193">
        <v>0</v>
      </c>
      <c r="O503" s="193"/>
      <c r="Q503" s="169">
        <v>0</v>
      </c>
      <c r="R503" s="169">
        <v>0</v>
      </c>
      <c r="S503" s="169"/>
      <c r="T503" s="169"/>
      <c r="U503" s="169"/>
      <c r="V503" s="169">
        <v>0</v>
      </c>
      <c r="W503" s="194">
        <v>0</v>
      </c>
      <c r="X503" s="194"/>
      <c r="Z503" s="171">
        <v>0</v>
      </c>
      <c r="AA503" s="171">
        <v>0</v>
      </c>
      <c r="AB503" s="171"/>
      <c r="AC503" s="171"/>
      <c r="AD503" s="171"/>
      <c r="AE503" s="171">
        <v>0</v>
      </c>
      <c r="AF503" s="195">
        <v>0</v>
      </c>
      <c r="AG503" s="195"/>
      <c r="AI503" s="173">
        <f>IFERROR(VLOOKUP(B503,[3]rptBudgetaryBudgetCrossOrganiza!$A$1:$K$607,4,FALSE),"0")</f>
        <v>0</v>
      </c>
      <c r="AJ503" s="173">
        <f>IFERROR(VLOOKUP(B503,[3]rptBudgetaryBudgetCrossOrganiza!$A$1:$K$607,6,FALSE),"0")</f>
        <v>0</v>
      </c>
      <c r="AK503" s="196">
        <f t="shared" si="100"/>
        <v>0</v>
      </c>
      <c r="AL503" s="196">
        <f>IFERROR(VLOOKUP(B503,[4]rptBudgetaryBudgetCrossOrganiza!$A$10385:$O$11376,13,FALSE),"0")</f>
        <v>0</v>
      </c>
      <c r="AM503" s="196"/>
      <c r="AN503" s="196"/>
      <c r="AO503" s="196"/>
      <c r="AP503" s="196"/>
      <c r="AQ503" s="196"/>
      <c r="AS503" s="194"/>
      <c r="AT503" s="194"/>
      <c r="AU503" s="194"/>
      <c r="AV503" s="194"/>
      <c r="AW503" s="194"/>
      <c r="AX503" s="194"/>
      <c r="AY503" s="194"/>
      <c r="AZ503" s="194"/>
    </row>
    <row r="504" spans="1:52" x14ac:dyDescent="0.2">
      <c r="A504" s="141">
        <v>6</v>
      </c>
      <c r="B504" s="141" t="s">
        <v>795</v>
      </c>
      <c r="C504" s="149" t="str">
        <f t="shared" si="91"/>
        <v>40</v>
      </c>
      <c r="D504" s="149" t="str">
        <f t="shared" si="92"/>
        <v>75</v>
      </c>
      <c r="E504" s="147" t="str">
        <f t="shared" si="93"/>
        <v>620</v>
      </c>
      <c r="F504" s="129" t="str">
        <f t="shared" si="94"/>
        <v>6200.02</v>
      </c>
      <c r="G504" s="141" t="s">
        <v>278</v>
      </c>
      <c r="H504" s="193">
        <f>IFERROR(VLOOKUP(B504,[5]rptBudgetaryBudgetCrossOrganiza!$A$2:$M$1097,4,FALSE),"0")</f>
        <v>30000</v>
      </c>
      <c r="I504" s="193">
        <f>IFERROR(VLOOKUP(B504,[5]rptBudgetaryBudgetCrossOrganiza!$A$2:$M$1097,6,FALSE),"0")</f>
        <v>30166</v>
      </c>
      <c r="J504" s="193"/>
      <c r="K504" s="193"/>
      <c r="L504" s="193"/>
      <c r="M504" s="193">
        <f>IFERROR(VLOOKUP(B504,[5]rptBudgetaryBudgetCrossOrganiza!$A$2:$M$1097,9,FALSE),"0")</f>
        <v>8942.56</v>
      </c>
      <c r="N504" s="193">
        <v>8942.56</v>
      </c>
      <c r="O504" s="193"/>
      <c r="Q504" s="169">
        <v>20000</v>
      </c>
      <c r="R504" s="169">
        <v>20000</v>
      </c>
      <c r="S504" s="169"/>
      <c r="T504" s="169"/>
      <c r="U504" s="169"/>
      <c r="V504" s="169">
        <v>7090.88</v>
      </c>
      <c r="W504" s="194">
        <v>7090.88</v>
      </c>
      <c r="X504" s="194"/>
      <c r="Z504" s="171">
        <v>20000</v>
      </c>
      <c r="AA504" s="171">
        <v>10000</v>
      </c>
      <c r="AB504" s="171"/>
      <c r="AC504" s="171"/>
      <c r="AD504" s="171"/>
      <c r="AE504" s="171">
        <v>9516.2999999999993</v>
      </c>
      <c r="AF504" s="195">
        <v>9516.2999999999993</v>
      </c>
      <c r="AG504" s="195"/>
      <c r="AI504" s="173">
        <f>IFERROR(VLOOKUP(B504,[3]rptBudgetaryBudgetCrossOrganiza!$A$1:$K$607,4,FALSE),"0")</f>
        <v>10000</v>
      </c>
      <c r="AJ504" s="173">
        <f>IFERROR(VLOOKUP(B504,[3]rptBudgetaryBudgetCrossOrganiza!$A$1:$K$607,6,FALSE),"0")</f>
        <v>10000</v>
      </c>
      <c r="AK504" s="196">
        <f t="shared" si="100"/>
        <v>10000</v>
      </c>
      <c r="AL504" s="196">
        <f>IFERROR(VLOOKUP(B504,[4]rptBudgetaryBudgetCrossOrganiza!$A$10385:$O$11376,13,FALSE),"0")</f>
        <v>1598.75</v>
      </c>
      <c r="AM504" s="196"/>
      <c r="AN504" s="196"/>
      <c r="AO504" s="196"/>
      <c r="AP504" s="196"/>
      <c r="AQ504" s="196"/>
      <c r="AS504" s="194"/>
      <c r="AT504" s="194"/>
      <c r="AU504" s="194"/>
      <c r="AV504" s="194"/>
      <c r="AW504" s="194"/>
      <c r="AX504" s="194"/>
      <c r="AY504" s="194"/>
      <c r="AZ504" s="194"/>
    </row>
    <row r="505" spans="1:52" x14ac:dyDescent="0.2">
      <c r="A505" s="141">
        <v>6</v>
      </c>
      <c r="B505" s="141" t="s">
        <v>796</v>
      </c>
      <c r="C505" s="149" t="str">
        <f t="shared" si="91"/>
        <v>40</v>
      </c>
      <c r="D505" s="149" t="str">
        <f t="shared" si="92"/>
        <v>75</v>
      </c>
      <c r="E505" s="147" t="str">
        <f t="shared" si="93"/>
        <v>620</v>
      </c>
      <c r="F505" s="129" t="str">
        <f t="shared" si="94"/>
        <v>6200.05</v>
      </c>
      <c r="G505" s="141" t="s">
        <v>599</v>
      </c>
      <c r="H505" s="193">
        <f>IFERROR(VLOOKUP(B505,[5]rptBudgetaryBudgetCrossOrganiza!$A$2:$M$1097,4,FALSE),"0")</f>
        <v>147450</v>
      </c>
      <c r="I505" s="193">
        <f>IFERROR(VLOOKUP(B505,[5]rptBudgetaryBudgetCrossOrganiza!$A$2:$M$1097,6,FALSE),"0")</f>
        <v>147450</v>
      </c>
      <c r="J505" s="193"/>
      <c r="K505" s="193"/>
      <c r="L505" s="193"/>
      <c r="M505" s="193">
        <f>IFERROR(VLOOKUP(B505,[5]rptBudgetaryBudgetCrossOrganiza!$A$2:$M$1097,9,FALSE),"0")</f>
        <v>152048.06</v>
      </c>
      <c r="N505" s="193">
        <v>152048.06</v>
      </c>
      <c r="O505" s="193"/>
      <c r="Q505" s="169">
        <v>148410</v>
      </c>
      <c r="R505" s="169">
        <v>148410</v>
      </c>
      <c r="S505" s="169"/>
      <c r="T505" s="169"/>
      <c r="U505" s="169"/>
      <c r="V505" s="169">
        <v>138332.04999999999</v>
      </c>
      <c r="W505" s="194">
        <v>138332.04999999999</v>
      </c>
      <c r="X505" s="194"/>
      <c r="Z505" s="171">
        <v>125100</v>
      </c>
      <c r="AA505" s="171">
        <v>125100</v>
      </c>
      <c r="AB505" s="171"/>
      <c r="AC505" s="171"/>
      <c r="AD505" s="171"/>
      <c r="AE505" s="171">
        <v>126459.89</v>
      </c>
      <c r="AF505" s="195">
        <v>126459.89</v>
      </c>
      <c r="AG505" s="195"/>
      <c r="AI505" s="173">
        <f>IFERROR(VLOOKUP(B505,[3]rptBudgetaryBudgetCrossOrganiza!$A$1:$K$607,4,FALSE),"0")</f>
        <v>163000</v>
      </c>
      <c r="AJ505" s="173">
        <f>IFERROR(VLOOKUP(B505,[3]rptBudgetaryBudgetCrossOrganiza!$A$1:$K$607,6,FALSE),"0")</f>
        <v>163000</v>
      </c>
      <c r="AK505" s="196">
        <f t="shared" si="100"/>
        <v>163000</v>
      </c>
      <c r="AL505" s="196">
        <f>IFERROR(VLOOKUP(B505,[4]rptBudgetaryBudgetCrossOrganiza!$A$10385:$O$11376,13,FALSE),"0")</f>
        <v>0</v>
      </c>
      <c r="AM505" s="196"/>
      <c r="AN505" s="196"/>
      <c r="AO505" s="196"/>
      <c r="AP505" s="196"/>
      <c r="AQ505" s="196"/>
      <c r="AS505" s="194"/>
      <c r="AT505" s="194"/>
      <c r="AU505" s="194"/>
      <c r="AV505" s="194"/>
      <c r="AW505" s="194"/>
      <c r="AX505" s="194"/>
      <c r="AY505" s="194"/>
      <c r="AZ505" s="194"/>
    </row>
    <row r="506" spans="1:52" x14ac:dyDescent="0.2">
      <c r="A506" s="141">
        <v>6</v>
      </c>
      <c r="B506" s="141" t="s">
        <v>797</v>
      </c>
      <c r="C506" s="149" t="str">
        <f t="shared" si="91"/>
        <v>40</v>
      </c>
      <c r="D506" s="149" t="str">
        <f t="shared" si="92"/>
        <v>75</v>
      </c>
      <c r="E506" s="147" t="str">
        <f t="shared" si="93"/>
        <v>620</v>
      </c>
      <c r="F506" s="129" t="str">
        <f t="shared" si="94"/>
        <v>6200.06</v>
      </c>
      <c r="G506" s="141" t="s">
        <v>601</v>
      </c>
      <c r="H506" s="193">
        <f>IFERROR(VLOOKUP(B506,[5]rptBudgetaryBudgetCrossOrganiza!$A$2:$M$1097,4,FALSE),"0")</f>
        <v>0</v>
      </c>
      <c r="I506" s="193">
        <f>IFERROR(VLOOKUP(B506,[5]rptBudgetaryBudgetCrossOrganiza!$A$2:$M$1097,6,FALSE),"0")</f>
        <v>0</v>
      </c>
      <c r="J506" s="193"/>
      <c r="K506" s="193"/>
      <c r="L506" s="193"/>
      <c r="M506" s="193">
        <f>IFERROR(VLOOKUP(B506,[5]rptBudgetaryBudgetCrossOrganiza!$A$2:$M$1097,9,FALSE),"0")</f>
        <v>0</v>
      </c>
      <c r="N506" s="193">
        <v>0</v>
      </c>
      <c r="O506" s="193"/>
      <c r="Q506" s="169">
        <v>0</v>
      </c>
      <c r="R506" s="169">
        <v>0</v>
      </c>
      <c r="S506" s="169"/>
      <c r="T506" s="169"/>
      <c r="U506" s="169"/>
      <c r="V506" s="169">
        <v>0</v>
      </c>
      <c r="W506" s="194">
        <v>0</v>
      </c>
      <c r="X506" s="194"/>
      <c r="Z506" s="171">
        <v>0</v>
      </c>
      <c r="AA506" s="171">
        <v>0</v>
      </c>
      <c r="AB506" s="171"/>
      <c r="AC506" s="171"/>
      <c r="AD506" s="171"/>
      <c r="AE506" s="171">
        <v>0</v>
      </c>
      <c r="AF506" s="195">
        <v>0</v>
      </c>
      <c r="AG506" s="195"/>
      <c r="AI506" s="173">
        <f>IFERROR(VLOOKUP(B506,[3]rptBudgetaryBudgetCrossOrganiza!$A$1:$K$607,4,FALSE),"0")</f>
        <v>0</v>
      </c>
      <c r="AJ506" s="173">
        <f>IFERROR(VLOOKUP(B506,[3]rptBudgetaryBudgetCrossOrganiza!$A$1:$K$607,6,FALSE),"0")</f>
        <v>0</v>
      </c>
      <c r="AK506" s="196">
        <f t="shared" si="100"/>
        <v>0</v>
      </c>
      <c r="AL506" s="196">
        <f>IFERROR(VLOOKUP(B506,[4]rptBudgetaryBudgetCrossOrganiza!$A$10385:$O$11376,13,FALSE),"0")</f>
        <v>0</v>
      </c>
      <c r="AM506" s="196"/>
      <c r="AN506" s="196"/>
      <c r="AO506" s="196"/>
      <c r="AP506" s="196"/>
      <c r="AQ506" s="196"/>
      <c r="AS506" s="194"/>
      <c r="AT506" s="194"/>
      <c r="AU506" s="194"/>
      <c r="AV506" s="194"/>
      <c r="AW506" s="194"/>
      <c r="AX506" s="194"/>
      <c r="AY506" s="194"/>
      <c r="AZ506" s="194"/>
    </row>
    <row r="507" spans="1:52" x14ac:dyDescent="0.2">
      <c r="A507" s="141">
        <v>6</v>
      </c>
      <c r="B507" s="141" t="s">
        <v>798</v>
      </c>
      <c r="C507" s="149" t="str">
        <f t="shared" si="91"/>
        <v>40</v>
      </c>
      <c r="D507" s="149" t="str">
        <f t="shared" si="92"/>
        <v>75</v>
      </c>
      <c r="E507" s="147" t="str">
        <f t="shared" si="93"/>
        <v>620</v>
      </c>
      <c r="F507" s="129" t="str">
        <f t="shared" si="94"/>
        <v>6200.12</v>
      </c>
      <c r="G507" s="141" t="s">
        <v>736</v>
      </c>
      <c r="H507" s="193">
        <f>IFERROR(VLOOKUP(B507,[5]rptBudgetaryBudgetCrossOrganiza!$A$2:$M$1097,4,FALSE),"0")</f>
        <v>46500</v>
      </c>
      <c r="I507" s="193">
        <f>IFERROR(VLOOKUP(B507,[5]rptBudgetaryBudgetCrossOrganiza!$A$2:$M$1097,6,FALSE),"0")</f>
        <v>46500</v>
      </c>
      <c r="J507" s="193"/>
      <c r="K507" s="193"/>
      <c r="L507" s="193"/>
      <c r="M507" s="193">
        <f>IFERROR(VLOOKUP(B507,[5]rptBudgetaryBudgetCrossOrganiza!$A$2:$M$1097,9,FALSE),"0")</f>
        <v>58620.29</v>
      </c>
      <c r="N507" s="193">
        <v>58620.29</v>
      </c>
      <c r="O507" s="193"/>
      <c r="Q507" s="169">
        <v>45000</v>
      </c>
      <c r="R507" s="169">
        <v>45000</v>
      </c>
      <c r="S507" s="169"/>
      <c r="T507" s="169"/>
      <c r="U507" s="169"/>
      <c r="V507" s="169">
        <v>83888.43</v>
      </c>
      <c r="W507" s="194">
        <v>83888.43</v>
      </c>
      <c r="X507" s="194"/>
      <c r="Z507" s="171">
        <v>80000</v>
      </c>
      <c r="AA507" s="171">
        <v>80000</v>
      </c>
      <c r="AB507" s="171"/>
      <c r="AC507" s="171"/>
      <c r="AD507" s="171"/>
      <c r="AE507" s="171">
        <v>19001.14</v>
      </c>
      <c r="AF507" s="195">
        <v>19001.14</v>
      </c>
      <c r="AG507" s="195"/>
      <c r="AI507" s="173">
        <f>IFERROR(VLOOKUP(B507,[3]rptBudgetaryBudgetCrossOrganiza!$A$1:$K$607,4,FALSE),"0")</f>
        <v>80000</v>
      </c>
      <c r="AJ507" s="173">
        <f>IFERROR(VLOOKUP(B507,[3]rptBudgetaryBudgetCrossOrganiza!$A$1:$K$607,6,FALSE),"0")</f>
        <v>80000</v>
      </c>
      <c r="AK507" s="196">
        <f t="shared" si="100"/>
        <v>80000</v>
      </c>
      <c r="AL507" s="196">
        <f>IFERROR(VLOOKUP(B507,[4]rptBudgetaryBudgetCrossOrganiza!$A$10385:$O$11376,13,FALSE),"0")</f>
        <v>395.73</v>
      </c>
      <c r="AM507" s="196"/>
      <c r="AN507" s="196"/>
      <c r="AO507" s="196"/>
      <c r="AP507" s="196"/>
      <c r="AQ507" s="196"/>
      <c r="AS507" s="194"/>
      <c r="AT507" s="194"/>
      <c r="AU507" s="194"/>
      <c r="AV507" s="194"/>
      <c r="AW507" s="194"/>
      <c r="AX507" s="194"/>
      <c r="AY507" s="194"/>
      <c r="AZ507" s="194"/>
    </row>
    <row r="508" spans="1:52" x14ac:dyDescent="0.2">
      <c r="A508" s="141">
        <v>6</v>
      </c>
      <c r="B508" s="141" t="s">
        <v>799</v>
      </c>
      <c r="C508" s="149" t="str">
        <f t="shared" si="91"/>
        <v>40</v>
      </c>
      <c r="D508" s="149" t="str">
        <f t="shared" si="92"/>
        <v>75</v>
      </c>
      <c r="E508" s="147" t="str">
        <f t="shared" si="93"/>
        <v>620</v>
      </c>
      <c r="F508" s="129" t="str">
        <f t="shared" si="94"/>
        <v>6280.02</v>
      </c>
      <c r="G508" s="141" t="s">
        <v>606</v>
      </c>
      <c r="H508" s="193">
        <f>IFERROR(VLOOKUP(B508,[5]rptBudgetaryBudgetCrossOrganiza!$A$2:$M$1097,4,FALSE),"0")</f>
        <v>0</v>
      </c>
      <c r="I508" s="193">
        <f>IFERROR(VLOOKUP(B508,[5]rptBudgetaryBudgetCrossOrganiza!$A$2:$M$1097,6,FALSE),"0")</f>
        <v>0</v>
      </c>
      <c r="J508" s="193"/>
      <c r="K508" s="193"/>
      <c r="L508" s="193"/>
      <c r="M508" s="193">
        <f>IFERROR(VLOOKUP(B508,[5]rptBudgetaryBudgetCrossOrganiza!$A$2:$M$1097,9,FALSE),"0")</f>
        <v>0</v>
      </c>
      <c r="N508" s="193">
        <v>0</v>
      </c>
      <c r="O508" s="193"/>
      <c r="Q508" s="169">
        <v>0</v>
      </c>
      <c r="R508" s="169">
        <v>0</v>
      </c>
      <c r="S508" s="169"/>
      <c r="T508" s="169"/>
      <c r="U508" s="169"/>
      <c r="V508" s="169">
        <v>0</v>
      </c>
      <c r="W508" s="194">
        <v>0</v>
      </c>
      <c r="X508" s="194"/>
      <c r="Z508" s="171">
        <v>0</v>
      </c>
      <c r="AA508" s="171">
        <v>0</v>
      </c>
      <c r="AB508" s="171"/>
      <c r="AC508" s="171"/>
      <c r="AD508" s="171"/>
      <c r="AE508" s="171">
        <v>0</v>
      </c>
      <c r="AF508" s="195">
        <v>0</v>
      </c>
      <c r="AG508" s="195"/>
      <c r="AI508" s="173">
        <f>IFERROR(VLOOKUP(B508,[3]rptBudgetaryBudgetCrossOrganiza!$A$1:$K$607,4,FALSE),"0")</f>
        <v>0</v>
      </c>
      <c r="AJ508" s="173">
        <f>IFERROR(VLOOKUP(B508,[3]rptBudgetaryBudgetCrossOrganiza!$A$1:$K$607,6,FALSE),"0")</f>
        <v>0</v>
      </c>
      <c r="AK508" s="196">
        <f t="shared" si="100"/>
        <v>0</v>
      </c>
      <c r="AL508" s="196">
        <f>IFERROR(VLOOKUP(B508,[4]rptBudgetaryBudgetCrossOrganiza!$A$10385:$O$11376,13,FALSE),"0")</f>
        <v>0</v>
      </c>
      <c r="AM508" s="196"/>
      <c r="AN508" s="196"/>
      <c r="AO508" s="196"/>
      <c r="AP508" s="196"/>
      <c r="AQ508" s="196"/>
      <c r="AS508" s="194"/>
      <c r="AT508" s="194"/>
      <c r="AU508" s="194"/>
      <c r="AV508" s="194"/>
      <c r="AW508" s="194"/>
      <c r="AX508" s="194"/>
      <c r="AY508" s="194"/>
      <c r="AZ508" s="194"/>
    </row>
    <row r="509" spans="1:52" x14ac:dyDescent="0.2">
      <c r="A509" s="141">
        <v>6</v>
      </c>
      <c r="B509" s="141" t="s">
        <v>800</v>
      </c>
      <c r="C509" s="149" t="str">
        <f t="shared" si="91"/>
        <v>40</v>
      </c>
      <c r="D509" s="149" t="str">
        <f t="shared" si="92"/>
        <v>75</v>
      </c>
      <c r="E509" s="147" t="str">
        <f t="shared" si="93"/>
        <v>620</v>
      </c>
      <c r="F509" s="129" t="str">
        <f t="shared" si="94"/>
        <v>6280.14</v>
      </c>
      <c r="G509" s="141" t="s">
        <v>739</v>
      </c>
      <c r="H509" s="193">
        <f>IFERROR(VLOOKUP(B509,[5]rptBudgetaryBudgetCrossOrganiza!$A$2:$M$1097,4,FALSE),"0")</f>
        <v>4500</v>
      </c>
      <c r="I509" s="193">
        <f>IFERROR(VLOOKUP(B509,[5]rptBudgetaryBudgetCrossOrganiza!$A$2:$M$1097,6,FALSE),"0")</f>
        <v>4500</v>
      </c>
      <c r="J509" s="193"/>
      <c r="K509" s="193"/>
      <c r="L509" s="193"/>
      <c r="M509" s="193">
        <f>IFERROR(VLOOKUP(B509,[5]rptBudgetaryBudgetCrossOrganiza!$A$2:$M$1097,9,FALSE),"0")</f>
        <v>1889.88</v>
      </c>
      <c r="N509" s="193">
        <v>1889.88</v>
      </c>
      <c r="O509" s="193"/>
      <c r="Q509" s="169">
        <v>4500</v>
      </c>
      <c r="R509" s="169">
        <v>4500</v>
      </c>
      <c r="S509" s="169"/>
      <c r="T509" s="169"/>
      <c r="U509" s="169"/>
      <c r="V509" s="169">
        <v>3651.76</v>
      </c>
      <c r="W509" s="194">
        <v>3651.76</v>
      </c>
      <c r="X509" s="194"/>
      <c r="Z509" s="171">
        <v>4500</v>
      </c>
      <c r="AA509" s="171">
        <v>4500</v>
      </c>
      <c r="AB509" s="171"/>
      <c r="AC509" s="171"/>
      <c r="AD509" s="171"/>
      <c r="AE509" s="171">
        <v>2073.12</v>
      </c>
      <c r="AF509" s="195">
        <v>2073.12</v>
      </c>
      <c r="AG509" s="195"/>
      <c r="AI509" s="173">
        <f>IFERROR(VLOOKUP(B509,[3]rptBudgetaryBudgetCrossOrganiza!$A$1:$K$607,4,FALSE),"0")</f>
        <v>4500</v>
      </c>
      <c r="AJ509" s="173">
        <f>IFERROR(VLOOKUP(B509,[3]rptBudgetaryBudgetCrossOrganiza!$A$1:$K$607,6,FALSE),"0")</f>
        <v>4500</v>
      </c>
      <c r="AK509" s="196">
        <f t="shared" si="100"/>
        <v>4500</v>
      </c>
      <c r="AL509" s="196">
        <f>IFERROR(VLOOKUP(B509,[4]rptBudgetaryBudgetCrossOrganiza!$A$10385:$O$11376,13,FALSE),"0")</f>
        <v>78.59</v>
      </c>
      <c r="AM509" s="196"/>
      <c r="AN509" s="196"/>
      <c r="AO509" s="196"/>
      <c r="AP509" s="196"/>
      <c r="AQ509" s="196"/>
      <c r="AS509" s="194"/>
      <c r="AT509" s="194"/>
      <c r="AU509" s="194"/>
      <c r="AV509" s="194"/>
      <c r="AW509" s="194"/>
      <c r="AX509" s="194"/>
      <c r="AY509" s="194"/>
      <c r="AZ509" s="194"/>
    </row>
    <row r="510" spans="1:52" x14ac:dyDescent="0.2">
      <c r="A510" s="141">
        <v>6</v>
      </c>
      <c r="B510" s="141" t="s">
        <v>801</v>
      </c>
      <c r="C510" s="149" t="str">
        <f t="shared" si="91"/>
        <v>40</v>
      </c>
      <c r="D510" s="149" t="str">
        <f t="shared" si="92"/>
        <v>75</v>
      </c>
      <c r="E510" s="147" t="str">
        <f t="shared" si="93"/>
        <v>620</v>
      </c>
      <c r="F510" s="129" t="str">
        <f t="shared" si="94"/>
        <v>6280.19</v>
      </c>
      <c r="G510" s="141" t="s">
        <v>608</v>
      </c>
      <c r="H510" s="193">
        <f>IFERROR(VLOOKUP(B510,[5]rptBudgetaryBudgetCrossOrganiza!$A$2:$M$1097,4,FALSE),"0")</f>
        <v>1500</v>
      </c>
      <c r="I510" s="193">
        <f>IFERROR(VLOOKUP(B510,[5]rptBudgetaryBudgetCrossOrganiza!$A$2:$M$1097,6,FALSE),"0")</f>
        <v>1500</v>
      </c>
      <c r="J510" s="193"/>
      <c r="K510" s="193"/>
      <c r="L510" s="193"/>
      <c r="M510" s="193">
        <f>IFERROR(VLOOKUP(B510,[5]rptBudgetaryBudgetCrossOrganiza!$A$2:$M$1097,9,FALSE),"0")</f>
        <v>0</v>
      </c>
      <c r="N510" s="193">
        <v>0</v>
      </c>
      <c r="O510" s="193"/>
      <c r="Q510" s="169">
        <v>1500</v>
      </c>
      <c r="R510" s="169">
        <v>1500</v>
      </c>
      <c r="S510" s="169"/>
      <c r="T510" s="169"/>
      <c r="U510" s="169"/>
      <c r="V510" s="169">
        <v>0</v>
      </c>
      <c r="W510" s="194">
        <v>0</v>
      </c>
      <c r="X510" s="194"/>
      <c r="Z510" s="171">
        <v>1500</v>
      </c>
      <c r="AA510" s="171">
        <v>1500</v>
      </c>
      <c r="AB510" s="171"/>
      <c r="AC510" s="171"/>
      <c r="AD510" s="171"/>
      <c r="AE510" s="171">
        <v>0</v>
      </c>
      <c r="AF510" s="195">
        <v>0</v>
      </c>
      <c r="AG510" s="195"/>
      <c r="AI510" s="173">
        <f>IFERROR(VLOOKUP(B510,[3]rptBudgetaryBudgetCrossOrganiza!$A$1:$K$607,4,FALSE),"0")</f>
        <v>1500</v>
      </c>
      <c r="AJ510" s="173">
        <f>IFERROR(VLOOKUP(B510,[3]rptBudgetaryBudgetCrossOrganiza!$A$1:$K$607,6,FALSE),"0")</f>
        <v>1500</v>
      </c>
      <c r="AK510" s="196">
        <f t="shared" si="100"/>
        <v>1500</v>
      </c>
      <c r="AL510" s="196">
        <f>IFERROR(VLOOKUP(B510,[4]rptBudgetaryBudgetCrossOrganiza!$A$10385:$O$11376,13,FALSE),"0")</f>
        <v>0</v>
      </c>
      <c r="AM510" s="196"/>
      <c r="AN510" s="196"/>
      <c r="AO510" s="196"/>
      <c r="AP510" s="196"/>
      <c r="AQ510" s="196"/>
      <c r="AS510" s="194"/>
      <c r="AT510" s="194"/>
      <c r="AU510" s="194"/>
      <c r="AV510" s="194"/>
      <c r="AW510" s="194"/>
      <c r="AX510" s="194"/>
      <c r="AY510" s="194"/>
      <c r="AZ510" s="194"/>
    </row>
    <row r="511" spans="1:52" x14ac:dyDescent="0.2">
      <c r="A511" s="141">
        <v>6</v>
      </c>
      <c r="B511" s="141" t="s">
        <v>802</v>
      </c>
      <c r="C511" s="149" t="str">
        <f t="shared" si="91"/>
        <v>40</v>
      </c>
      <c r="D511" s="149" t="str">
        <f t="shared" si="92"/>
        <v>75</v>
      </c>
      <c r="E511" s="147" t="str">
        <f t="shared" si="93"/>
        <v>620</v>
      </c>
      <c r="F511" s="129" t="str">
        <f t="shared" si="94"/>
        <v>6280.20</v>
      </c>
      <c r="G511" s="141" t="s">
        <v>610</v>
      </c>
      <c r="H511" s="193">
        <f>IFERROR(VLOOKUP(B511,[5]rptBudgetaryBudgetCrossOrganiza!$A$2:$M$1097,4,FALSE),"0")</f>
        <v>5000</v>
      </c>
      <c r="I511" s="193">
        <f>IFERROR(VLOOKUP(B511,[5]rptBudgetaryBudgetCrossOrganiza!$A$2:$M$1097,6,FALSE),"0")</f>
        <v>5000</v>
      </c>
      <c r="J511" s="193"/>
      <c r="K511" s="193"/>
      <c r="L511" s="193"/>
      <c r="M511" s="193">
        <f>IFERROR(VLOOKUP(B511,[5]rptBudgetaryBudgetCrossOrganiza!$A$2:$M$1097,9,FALSE),"0")</f>
        <v>2970</v>
      </c>
      <c r="N511" s="193">
        <v>2970</v>
      </c>
      <c r="O511" s="193"/>
      <c r="Q511" s="169">
        <v>5000</v>
      </c>
      <c r="R511" s="169">
        <v>5000</v>
      </c>
      <c r="S511" s="169"/>
      <c r="T511" s="169"/>
      <c r="U511" s="169"/>
      <c r="V511" s="169">
        <v>0</v>
      </c>
      <c r="W511" s="194">
        <v>0</v>
      </c>
      <c r="X511" s="194"/>
      <c r="Z511" s="171">
        <v>5000</v>
      </c>
      <c r="AA511" s="171">
        <v>5000</v>
      </c>
      <c r="AB511" s="171"/>
      <c r="AC511" s="171"/>
      <c r="AD511" s="171"/>
      <c r="AE511" s="171">
        <v>0</v>
      </c>
      <c r="AF511" s="195">
        <v>0</v>
      </c>
      <c r="AG511" s="195"/>
      <c r="AI511" s="173">
        <f>IFERROR(VLOOKUP(B511,[3]rptBudgetaryBudgetCrossOrganiza!$A$1:$K$607,4,FALSE),"0")</f>
        <v>5000</v>
      </c>
      <c r="AJ511" s="173">
        <f>IFERROR(VLOOKUP(B511,[3]rptBudgetaryBudgetCrossOrganiza!$A$1:$K$607,6,FALSE),"0")</f>
        <v>5000</v>
      </c>
      <c r="AK511" s="196">
        <f t="shared" si="100"/>
        <v>5000</v>
      </c>
      <c r="AL511" s="196">
        <f>IFERROR(VLOOKUP(B511,[4]rptBudgetaryBudgetCrossOrganiza!$A$10385:$O$11376,13,FALSE),"0")</f>
        <v>0</v>
      </c>
      <c r="AM511" s="196"/>
      <c r="AN511" s="196"/>
      <c r="AO511" s="196"/>
      <c r="AP511" s="196"/>
      <c r="AQ511" s="196"/>
      <c r="AS511" s="194"/>
      <c r="AT511" s="194"/>
      <c r="AU511" s="194"/>
      <c r="AV511" s="194"/>
      <c r="AW511" s="194"/>
      <c r="AX511" s="194"/>
      <c r="AY511" s="194"/>
      <c r="AZ511" s="194"/>
    </row>
    <row r="512" spans="1:52" x14ac:dyDescent="0.2">
      <c r="A512" s="141">
        <v>6</v>
      </c>
      <c r="B512" s="141" t="s">
        <v>803</v>
      </c>
      <c r="C512" s="149" t="str">
        <f t="shared" si="91"/>
        <v>40</v>
      </c>
      <c r="D512" s="149" t="str">
        <f t="shared" si="92"/>
        <v>75</v>
      </c>
      <c r="E512" s="147" t="str">
        <f t="shared" si="93"/>
        <v>620</v>
      </c>
      <c r="F512" s="129" t="str">
        <f t="shared" si="94"/>
        <v>6280.25</v>
      </c>
      <c r="G512" s="141" t="s">
        <v>620</v>
      </c>
      <c r="H512" s="193">
        <f>IFERROR(VLOOKUP(B512,[5]rptBudgetaryBudgetCrossOrganiza!$A$2:$M$1097,4,FALSE),"0")</f>
        <v>25000</v>
      </c>
      <c r="I512" s="193">
        <f>IFERROR(VLOOKUP(B512,[5]rptBudgetaryBudgetCrossOrganiza!$A$2:$M$1097,6,FALSE),"0")</f>
        <v>-9519</v>
      </c>
      <c r="J512" s="193"/>
      <c r="K512" s="193"/>
      <c r="L512" s="193"/>
      <c r="M512" s="193">
        <f>IFERROR(VLOOKUP(B512,[5]rptBudgetaryBudgetCrossOrganiza!$A$2:$M$1097,9,FALSE),"0")</f>
        <v>0</v>
      </c>
      <c r="N512" s="193">
        <v>0</v>
      </c>
      <c r="O512" s="193"/>
      <c r="Q512" s="169">
        <v>15000</v>
      </c>
      <c r="R512" s="169">
        <v>49519</v>
      </c>
      <c r="S512" s="169"/>
      <c r="T512" s="169"/>
      <c r="U512" s="169"/>
      <c r="V512" s="169">
        <v>34518.550000000003</v>
      </c>
      <c r="W512" s="194">
        <v>34518.550000000003</v>
      </c>
      <c r="X512" s="194"/>
      <c r="Z512" s="171">
        <v>15000</v>
      </c>
      <c r="AA512" s="171">
        <v>15000</v>
      </c>
      <c r="AB512" s="171"/>
      <c r="AC512" s="171"/>
      <c r="AD512" s="171"/>
      <c r="AE512" s="171">
        <v>0</v>
      </c>
      <c r="AF512" s="195">
        <v>0</v>
      </c>
      <c r="AG512" s="195"/>
      <c r="AI512" s="173">
        <f>IFERROR(VLOOKUP(B512,[3]rptBudgetaryBudgetCrossOrganiza!$A$1:$K$607,4,FALSE),"0")</f>
        <v>15000</v>
      </c>
      <c r="AJ512" s="173">
        <f>IFERROR(VLOOKUP(B512,[3]rptBudgetaryBudgetCrossOrganiza!$A$1:$K$607,6,FALSE),"0")</f>
        <v>15000</v>
      </c>
      <c r="AK512" s="196">
        <f t="shared" si="100"/>
        <v>15000</v>
      </c>
      <c r="AL512" s="196">
        <f>IFERROR(VLOOKUP(B512,[4]rptBudgetaryBudgetCrossOrganiza!$A$10385:$O$11376,13,FALSE),"0")</f>
        <v>0</v>
      </c>
      <c r="AM512" s="196"/>
      <c r="AN512" s="196"/>
      <c r="AO512" s="196"/>
      <c r="AP512" s="196"/>
      <c r="AQ512" s="196"/>
      <c r="AS512" s="194"/>
      <c r="AT512" s="194"/>
      <c r="AU512" s="194"/>
      <c r="AV512" s="194"/>
      <c r="AW512" s="194"/>
      <c r="AX512" s="194"/>
      <c r="AY512" s="194"/>
      <c r="AZ512" s="194"/>
    </row>
    <row r="513" spans="1:52" x14ac:dyDescent="0.2">
      <c r="A513" s="141">
        <v>6</v>
      </c>
      <c r="B513" s="141" t="s">
        <v>804</v>
      </c>
      <c r="C513" s="149" t="str">
        <f t="shared" si="91"/>
        <v>40</v>
      </c>
      <c r="D513" s="149" t="str">
        <f t="shared" si="92"/>
        <v>75</v>
      </c>
      <c r="E513" s="147" t="str">
        <f t="shared" si="93"/>
        <v>620</v>
      </c>
      <c r="F513" s="129" t="str">
        <f t="shared" si="94"/>
        <v>6280.26</v>
      </c>
      <c r="G513" s="141" t="s">
        <v>622</v>
      </c>
      <c r="H513" s="193">
        <f>IFERROR(VLOOKUP(B513,[5]rptBudgetaryBudgetCrossOrganiza!$A$2:$M$1097,4,FALSE),"0")</f>
        <v>400000</v>
      </c>
      <c r="I513" s="193">
        <f>IFERROR(VLOOKUP(B513,[5]rptBudgetaryBudgetCrossOrganiza!$A$2:$M$1097,6,FALSE),"0")</f>
        <v>344913</v>
      </c>
      <c r="J513" s="193"/>
      <c r="K513" s="193"/>
      <c r="L513" s="193"/>
      <c r="M513" s="193">
        <f>IFERROR(VLOOKUP(B513,[5]rptBudgetaryBudgetCrossOrganiza!$A$2:$M$1097,9,FALSE),"0")</f>
        <v>255028.57</v>
      </c>
      <c r="N513" s="193">
        <v>255028.57</v>
      </c>
      <c r="O513" s="193"/>
      <c r="Q513" s="169">
        <v>400000</v>
      </c>
      <c r="R513" s="169">
        <v>422531</v>
      </c>
      <c r="S513" s="169"/>
      <c r="T513" s="169"/>
      <c r="U513" s="169"/>
      <c r="V513" s="169">
        <v>419309.25</v>
      </c>
      <c r="W513" s="194">
        <v>419309.25</v>
      </c>
      <c r="X513" s="194"/>
      <c r="Z513" s="171">
        <v>400000</v>
      </c>
      <c r="AA513" s="171">
        <v>446401</v>
      </c>
      <c r="AB513" s="171"/>
      <c r="AC513" s="171"/>
      <c r="AD513" s="171"/>
      <c r="AE513" s="171">
        <v>214539.05</v>
      </c>
      <c r="AF513" s="195">
        <v>214539.05</v>
      </c>
      <c r="AG513" s="195"/>
      <c r="AI513" s="173">
        <f>IFERROR(VLOOKUP(B513,[3]rptBudgetaryBudgetCrossOrganiza!$A$1:$K$607,4,FALSE),"0")</f>
        <v>500000</v>
      </c>
      <c r="AJ513" s="173">
        <f>IFERROR(VLOOKUP(B513,[3]rptBudgetaryBudgetCrossOrganiza!$A$1:$K$607,6,FALSE),"0")</f>
        <v>500000</v>
      </c>
      <c r="AK513" s="196">
        <f t="shared" si="100"/>
        <v>500000</v>
      </c>
      <c r="AL513" s="196">
        <f>IFERROR(VLOOKUP(B513,[4]rptBudgetaryBudgetCrossOrganiza!$A$10385:$O$11376,13,FALSE),"0")</f>
        <v>33201.69</v>
      </c>
      <c r="AM513" s="196"/>
      <c r="AN513" s="196"/>
      <c r="AO513" s="196"/>
      <c r="AP513" s="196"/>
      <c r="AQ513" s="196"/>
      <c r="AS513" s="194"/>
      <c r="AT513" s="194"/>
      <c r="AU513" s="194"/>
      <c r="AV513" s="194"/>
      <c r="AW513" s="194"/>
      <c r="AX513" s="194"/>
      <c r="AY513" s="194"/>
      <c r="AZ513" s="194"/>
    </row>
    <row r="514" spans="1:52" x14ac:dyDescent="0.2">
      <c r="A514" s="141">
        <v>6</v>
      </c>
      <c r="B514" s="141" t="s">
        <v>805</v>
      </c>
      <c r="C514" s="149" t="str">
        <f t="shared" ref="C514:C577" si="101">MID(B514,5,2)</f>
        <v>40</v>
      </c>
      <c r="D514" s="149" t="str">
        <f t="shared" ref="D514:D578" si="102">MID(B514,8,2)</f>
        <v>75</v>
      </c>
      <c r="E514" s="147" t="str">
        <f t="shared" ref="E514:E578" si="103">MID(B514,11,3)</f>
        <v>620</v>
      </c>
      <c r="F514" s="129" t="str">
        <f t="shared" ref="F514:F578" si="104">RIGHT(B514,7)</f>
        <v>6375.07</v>
      </c>
      <c r="G514" s="141" t="s">
        <v>635</v>
      </c>
      <c r="H514" s="193">
        <f>IFERROR(VLOOKUP(B514,[5]rptBudgetaryBudgetCrossOrganiza!$A$2:$M$1097,4,FALSE),"0")</f>
        <v>0</v>
      </c>
      <c r="I514" s="193">
        <f>IFERROR(VLOOKUP(B514,[5]rptBudgetaryBudgetCrossOrganiza!$A$2:$M$1097,6,FALSE),"0")</f>
        <v>0</v>
      </c>
      <c r="J514" s="193"/>
      <c r="K514" s="193"/>
      <c r="L514" s="193"/>
      <c r="M514" s="193">
        <f>IFERROR(VLOOKUP(B514,[5]rptBudgetaryBudgetCrossOrganiza!$A$2:$M$1097,9,FALSE),"0")</f>
        <v>0</v>
      </c>
      <c r="N514" s="193">
        <v>0</v>
      </c>
      <c r="O514" s="193"/>
      <c r="Q514" s="169">
        <v>0</v>
      </c>
      <c r="R514" s="169">
        <v>0</v>
      </c>
      <c r="S514" s="169"/>
      <c r="T514" s="169"/>
      <c r="U514" s="169"/>
      <c r="V514" s="169">
        <v>0</v>
      </c>
      <c r="W514" s="194">
        <v>0</v>
      </c>
      <c r="X514" s="194"/>
      <c r="Z514" s="171">
        <v>0</v>
      </c>
      <c r="AA514" s="171">
        <v>0</v>
      </c>
      <c r="AB514" s="171"/>
      <c r="AC514" s="171"/>
      <c r="AD514" s="171"/>
      <c r="AE514" s="171">
        <v>0</v>
      </c>
      <c r="AF514" s="195">
        <v>0</v>
      </c>
      <c r="AG514" s="195"/>
      <c r="AI514" s="173">
        <f>IFERROR(VLOOKUP(B514,[3]rptBudgetaryBudgetCrossOrganiza!$A$1:$K$607,4,FALSE),"0")</f>
        <v>0</v>
      </c>
      <c r="AJ514" s="173">
        <f>IFERROR(VLOOKUP(B514,[3]rptBudgetaryBudgetCrossOrganiza!$A$1:$K$607,6,FALSE),"0")</f>
        <v>0</v>
      </c>
      <c r="AK514" s="196">
        <f t="shared" si="100"/>
        <v>0</v>
      </c>
      <c r="AL514" s="196">
        <f>IFERROR(VLOOKUP(B514,[4]rptBudgetaryBudgetCrossOrganiza!$A$10385:$O$11376,13,FALSE),"0")</f>
        <v>0</v>
      </c>
      <c r="AM514" s="196"/>
      <c r="AN514" s="196"/>
      <c r="AO514" s="196"/>
      <c r="AP514" s="196"/>
      <c r="AQ514" s="196"/>
      <c r="AS514" s="194"/>
      <c r="AT514" s="194"/>
      <c r="AU514" s="194"/>
      <c r="AV514" s="194"/>
      <c r="AW514" s="194"/>
      <c r="AX514" s="194"/>
      <c r="AY514" s="194"/>
      <c r="AZ514" s="194"/>
    </row>
    <row r="515" spans="1:52" x14ac:dyDescent="0.2">
      <c r="A515" s="141">
        <v>6</v>
      </c>
      <c r="B515" s="141" t="s">
        <v>806</v>
      </c>
      <c r="C515" s="149" t="str">
        <f t="shared" si="101"/>
        <v>40</v>
      </c>
      <c r="D515" s="149" t="str">
        <f t="shared" si="102"/>
        <v>75</v>
      </c>
      <c r="E515" s="147" t="str">
        <f t="shared" si="103"/>
        <v>620</v>
      </c>
      <c r="F515" s="129" t="str">
        <f t="shared" si="104"/>
        <v>6375.09</v>
      </c>
      <c r="G515" s="141" t="s">
        <v>637</v>
      </c>
      <c r="H515" s="193">
        <f>IFERROR(VLOOKUP(B515,[5]rptBudgetaryBudgetCrossOrganiza!$A$2:$M$1097,4,FALSE),"0")</f>
        <v>1155000</v>
      </c>
      <c r="I515" s="193">
        <f>IFERROR(VLOOKUP(B515,[5]rptBudgetaryBudgetCrossOrganiza!$A$2:$M$1097,6,FALSE),"0")</f>
        <v>1155000</v>
      </c>
      <c r="J515" s="193"/>
      <c r="K515" s="193"/>
      <c r="L515" s="193"/>
      <c r="M515" s="193">
        <f>IFERROR(VLOOKUP(B515,[5]rptBudgetaryBudgetCrossOrganiza!$A$2:$M$1097,9,FALSE),"0")</f>
        <v>1170931.43</v>
      </c>
      <c r="N515" s="193">
        <v>1170931.43</v>
      </c>
      <c r="O515" s="193"/>
      <c r="Q515" s="169">
        <v>1155000</v>
      </c>
      <c r="R515" s="169">
        <v>1155000</v>
      </c>
      <c r="S515" s="169"/>
      <c r="T515" s="169"/>
      <c r="U515" s="169"/>
      <c r="V515" s="169">
        <v>1316394.26</v>
      </c>
      <c r="W515" s="194">
        <v>1316394.26</v>
      </c>
      <c r="X515" s="194"/>
      <c r="Z515" s="171">
        <v>1300000</v>
      </c>
      <c r="AA515" s="171">
        <v>1300000</v>
      </c>
      <c r="AB515" s="171"/>
      <c r="AC515" s="171"/>
      <c r="AD515" s="171"/>
      <c r="AE515" s="171">
        <v>1407082.84</v>
      </c>
      <c r="AF515" s="195">
        <v>1407082.84</v>
      </c>
      <c r="AG515" s="195"/>
      <c r="AI515" s="173">
        <f>IFERROR(VLOOKUP(B515,[3]rptBudgetaryBudgetCrossOrganiza!$A$1:$K$607,4,FALSE),"0")</f>
        <v>1500000</v>
      </c>
      <c r="AJ515" s="173">
        <f>IFERROR(VLOOKUP(B515,[3]rptBudgetaryBudgetCrossOrganiza!$A$1:$K$607,6,FALSE),"0")</f>
        <v>1500000</v>
      </c>
      <c r="AK515" s="196">
        <f t="shared" si="100"/>
        <v>1500000</v>
      </c>
      <c r="AL515" s="196">
        <f>IFERROR(VLOOKUP(B515,[4]rptBudgetaryBudgetCrossOrganiza!$A$10385:$O$11376,13,FALSE),"0")</f>
        <v>0</v>
      </c>
      <c r="AM515" s="196"/>
      <c r="AN515" s="196"/>
      <c r="AO515" s="196"/>
      <c r="AP515" s="196"/>
      <c r="AQ515" s="196"/>
      <c r="AS515" s="194"/>
      <c r="AT515" s="194"/>
      <c r="AU515" s="194"/>
      <c r="AV515" s="194"/>
      <c r="AW515" s="194"/>
      <c r="AX515" s="194"/>
      <c r="AY515" s="194"/>
      <c r="AZ515" s="194"/>
    </row>
    <row r="516" spans="1:52" x14ac:dyDescent="0.2">
      <c r="A516" s="141">
        <v>6</v>
      </c>
      <c r="B516" s="141" t="s">
        <v>807</v>
      </c>
      <c r="C516" s="149" t="str">
        <f t="shared" si="101"/>
        <v>40</v>
      </c>
      <c r="D516" s="149" t="str">
        <f t="shared" si="102"/>
        <v>75</v>
      </c>
      <c r="E516" s="147" t="str">
        <f t="shared" si="103"/>
        <v>620</v>
      </c>
      <c r="F516" s="129" t="str">
        <f t="shared" si="104"/>
        <v>6375.10</v>
      </c>
      <c r="G516" s="141" t="s">
        <v>639</v>
      </c>
      <c r="H516" s="193">
        <f>IFERROR(VLOOKUP(B516,[5]rptBudgetaryBudgetCrossOrganiza!$A$2:$M$1097,4,FALSE),"0")</f>
        <v>0</v>
      </c>
      <c r="I516" s="193">
        <f>IFERROR(VLOOKUP(B516,[5]rptBudgetaryBudgetCrossOrganiza!$A$2:$M$1097,6,FALSE),"0")</f>
        <v>0</v>
      </c>
      <c r="J516" s="193"/>
      <c r="K516" s="193"/>
      <c r="L516" s="193"/>
      <c r="M516" s="193">
        <f>IFERROR(VLOOKUP(B516,[5]rptBudgetaryBudgetCrossOrganiza!$A$2:$M$1097,9,FALSE),"0")</f>
        <v>0</v>
      </c>
      <c r="N516" s="193">
        <v>0</v>
      </c>
      <c r="O516" s="193"/>
      <c r="Q516" s="169">
        <v>0</v>
      </c>
      <c r="R516" s="169">
        <v>0</v>
      </c>
      <c r="S516" s="169"/>
      <c r="T516" s="169"/>
      <c r="U516" s="169"/>
      <c r="V516" s="169">
        <v>0</v>
      </c>
      <c r="W516" s="194">
        <v>0</v>
      </c>
      <c r="X516" s="194"/>
      <c r="Z516" s="171">
        <v>0</v>
      </c>
      <c r="AA516" s="171">
        <v>0</v>
      </c>
      <c r="AB516" s="171"/>
      <c r="AC516" s="171"/>
      <c r="AD516" s="171"/>
      <c r="AE516" s="171">
        <v>0</v>
      </c>
      <c r="AF516" s="195">
        <v>0</v>
      </c>
      <c r="AG516" s="195"/>
      <c r="AI516" s="173">
        <f>IFERROR(VLOOKUP(B516,[3]rptBudgetaryBudgetCrossOrganiza!$A$1:$K$607,4,FALSE),"0")</f>
        <v>0</v>
      </c>
      <c r="AJ516" s="173">
        <f>IFERROR(VLOOKUP(B516,[3]rptBudgetaryBudgetCrossOrganiza!$A$1:$K$607,6,FALSE),"0")</f>
        <v>0</v>
      </c>
      <c r="AK516" s="196">
        <f t="shared" si="100"/>
        <v>0</v>
      </c>
      <c r="AL516" s="196">
        <f>IFERROR(VLOOKUP(B516,[4]rptBudgetaryBudgetCrossOrganiza!$A$10385:$O$11376,13,FALSE),"0")</f>
        <v>0</v>
      </c>
      <c r="AM516" s="196"/>
      <c r="AN516" s="196"/>
      <c r="AO516" s="196"/>
      <c r="AP516" s="196"/>
      <c r="AQ516" s="196"/>
      <c r="AS516" s="194"/>
      <c r="AT516" s="194"/>
      <c r="AU516" s="194"/>
      <c r="AV516" s="194"/>
      <c r="AW516" s="194"/>
      <c r="AX516" s="194"/>
      <c r="AY516" s="194"/>
      <c r="AZ516" s="194"/>
    </row>
    <row r="517" spans="1:52" x14ac:dyDescent="0.2">
      <c r="A517" s="141">
        <v>6</v>
      </c>
      <c r="B517" s="141" t="s">
        <v>808</v>
      </c>
      <c r="C517" s="149" t="str">
        <f t="shared" si="101"/>
        <v>40</v>
      </c>
      <c r="D517" s="149" t="str">
        <f t="shared" si="102"/>
        <v>75</v>
      </c>
      <c r="E517" s="147" t="str">
        <f t="shared" si="103"/>
        <v>620</v>
      </c>
      <c r="F517" s="129" t="str">
        <f t="shared" si="104"/>
        <v>6375.11</v>
      </c>
      <c r="G517" s="141" t="s">
        <v>641</v>
      </c>
      <c r="H517" s="193">
        <f>IFERROR(VLOOKUP(B517,[5]rptBudgetaryBudgetCrossOrganiza!$A$2:$M$1097,4,FALSE),"0")</f>
        <v>600000</v>
      </c>
      <c r="I517" s="193">
        <f>IFERROR(VLOOKUP(B517,[5]rptBudgetaryBudgetCrossOrganiza!$A$2:$M$1097,6,FALSE),"0")</f>
        <v>590000</v>
      </c>
      <c r="J517" s="193"/>
      <c r="K517" s="193"/>
      <c r="L517" s="193"/>
      <c r="M517" s="193">
        <f>IFERROR(VLOOKUP(B517,[5]rptBudgetaryBudgetCrossOrganiza!$A$2:$M$1097,9,FALSE),"0")</f>
        <v>186833.21</v>
      </c>
      <c r="N517" s="193">
        <v>186833.21</v>
      </c>
      <c r="O517" s="193"/>
      <c r="Q517" s="169">
        <v>350000</v>
      </c>
      <c r="R517" s="169">
        <v>350000</v>
      </c>
      <c r="S517" s="169"/>
      <c r="T517" s="169"/>
      <c r="U517" s="169"/>
      <c r="V517" s="169">
        <v>219604.77</v>
      </c>
      <c r="W517" s="194">
        <v>219604.77</v>
      </c>
      <c r="X517" s="194"/>
      <c r="Z517" s="171">
        <v>350000</v>
      </c>
      <c r="AA517" s="171">
        <v>350000</v>
      </c>
      <c r="AB517" s="171"/>
      <c r="AC517" s="171"/>
      <c r="AD517" s="171"/>
      <c r="AE517" s="171">
        <v>274641.82</v>
      </c>
      <c r="AF517" s="195">
        <v>274641.82</v>
      </c>
      <c r="AG517" s="195"/>
      <c r="AI517" s="173">
        <f>IFERROR(VLOOKUP(B517,[3]rptBudgetaryBudgetCrossOrganiza!$A$1:$K$607,4,FALSE),"0")</f>
        <v>350000</v>
      </c>
      <c r="AJ517" s="173">
        <f>IFERROR(VLOOKUP(B517,[3]rptBudgetaryBudgetCrossOrganiza!$A$1:$K$607,6,FALSE),"0")</f>
        <v>350000</v>
      </c>
      <c r="AK517" s="196">
        <f t="shared" si="100"/>
        <v>350000</v>
      </c>
      <c r="AL517" s="196">
        <f>IFERROR(VLOOKUP(B517,[4]rptBudgetaryBudgetCrossOrganiza!$A$10385:$O$11376,13,FALSE),"0")</f>
        <v>26996.959999999999</v>
      </c>
      <c r="AM517" s="196"/>
      <c r="AN517" s="196"/>
      <c r="AO517" s="196"/>
      <c r="AP517" s="196"/>
      <c r="AQ517" s="196"/>
      <c r="AS517" s="194"/>
      <c r="AT517" s="194"/>
      <c r="AU517" s="194"/>
      <c r="AV517" s="194"/>
      <c r="AW517" s="194"/>
      <c r="AX517" s="194"/>
      <c r="AY517" s="194"/>
      <c r="AZ517" s="194"/>
    </row>
    <row r="518" spans="1:52" x14ac:dyDescent="0.2">
      <c r="A518" s="141">
        <v>6</v>
      </c>
      <c r="B518" s="141" t="s">
        <v>809</v>
      </c>
      <c r="C518" s="149" t="str">
        <f t="shared" si="101"/>
        <v>40</v>
      </c>
      <c r="D518" s="149" t="str">
        <f t="shared" si="102"/>
        <v>75</v>
      </c>
      <c r="E518" s="147" t="str">
        <f t="shared" si="103"/>
        <v>620</v>
      </c>
      <c r="F518" s="129" t="str">
        <f t="shared" si="104"/>
        <v>6375.12</v>
      </c>
      <c r="G518" s="141" t="s">
        <v>643</v>
      </c>
      <c r="H518" s="193">
        <f>IFERROR(VLOOKUP(B518,[5]rptBudgetaryBudgetCrossOrganiza!$A$2:$M$1097,4,FALSE),"0")</f>
        <v>0</v>
      </c>
      <c r="I518" s="193">
        <f>IFERROR(VLOOKUP(B518,[5]rptBudgetaryBudgetCrossOrganiza!$A$2:$M$1097,6,FALSE),"0")</f>
        <v>0</v>
      </c>
      <c r="J518" s="193"/>
      <c r="K518" s="193"/>
      <c r="L518" s="193"/>
      <c r="M518" s="193">
        <f>IFERROR(VLOOKUP(B518,[5]rptBudgetaryBudgetCrossOrganiza!$A$2:$M$1097,9,FALSE),"0")</f>
        <v>0</v>
      </c>
      <c r="N518" s="193">
        <v>0</v>
      </c>
      <c r="O518" s="193"/>
      <c r="Q518" s="169">
        <v>168000</v>
      </c>
      <c r="R518" s="169">
        <v>145000</v>
      </c>
      <c r="S518" s="169"/>
      <c r="T518" s="169"/>
      <c r="U518" s="169"/>
      <c r="V518" s="169">
        <v>4961.82</v>
      </c>
      <c r="W518" s="194">
        <v>4961.82</v>
      </c>
      <c r="X518" s="194"/>
      <c r="Z518" s="171">
        <v>168000</v>
      </c>
      <c r="AA518" s="171">
        <v>146000</v>
      </c>
      <c r="AB518" s="171"/>
      <c r="AC518" s="171"/>
      <c r="AD518" s="171"/>
      <c r="AE518" s="171">
        <v>0</v>
      </c>
      <c r="AF518" s="195">
        <v>0</v>
      </c>
      <c r="AG518" s="195"/>
      <c r="AI518" s="173">
        <f>IFERROR(VLOOKUP(B518,[3]rptBudgetaryBudgetCrossOrganiza!$A$1:$K$607,4,FALSE),"0")</f>
        <v>200000</v>
      </c>
      <c r="AJ518" s="173">
        <f>IFERROR(VLOOKUP(B518,[3]rptBudgetaryBudgetCrossOrganiza!$A$1:$K$607,6,FALSE),"0")</f>
        <v>200000</v>
      </c>
      <c r="AK518" s="196">
        <f t="shared" si="100"/>
        <v>200000</v>
      </c>
      <c r="AL518" s="196">
        <f>IFERROR(VLOOKUP(B518,[4]rptBudgetaryBudgetCrossOrganiza!$A$10385:$O$11376,13,FALSE),"0")</f>
        <v>0</v>
      </c>
      <c r="AM518" s="196"/>
      <c r="AN518" s="196"/>
      <c r="AO518" s="196"/>
      <c r="AP518" s="196"/>
      <c r="AQ518" s="196"/>
      <c r="AS518" s="194"/>
      <c r="AT518" s="194"/>
      <c r="AU518" s="194"/>
      <c r="AV518" s="194"/>
      <c r="AW518" s="194"/>
      <c r="AX518" s="194"/>
      <c r="AY518" s="194"/>
      <c r="AZ518" s="194"/>
    </row>
    <row r="519" spans="1:52" x14ac:dyDescent="0.2">
      <c r="A519" s="141">
        <v>6</v>
      </c>
      <c r="B519" s="141" t="s">
        <v>810</v>
      </c>
      <c r="C519" s="149" t="str">
        <f t="shared" si="101"/>
        <v>40</v>
      </c>
      <c r="D519" s="149" t="str">
        <f t="shared" si="102"/>
        <v>75</v>
      </c>
      <c r="E519" s="147" t="str">
        <f t="shared" si="103"/>
        <v>620</v>
      </c>
      <c r="F519" s="129" t="str">
        <f t="shared" si="104"/>
        <v>6375.14</v>
      </c>
      <c r="G519" s="141" t="s">
        <v>647</v>
      </c>
      <c r="H519" s="193">
        <f>IFERROR(VLOOKUP(B519,[5]rptBudgetaryBudgetCrossOrganiza!$A$2:$M$1097,4,FALSE),"0")</f>
        <v>0</v>
      </c>
      <c r="I519" s="193">
        <f>IFERROR(VLOOKUP(B519,[5]rptBudgetaryBudgetCrossOrganiza!$A$2:$M$1097,6,FALSE),"0")</f>
        <v>0</v>
      </c>
      <c r="J519" s="193"/>
      <c r="K519" s="193"/>
      <c r="L519" s="193"/>
      <c r="M519" s="193">
        <f>IFERROR(VLOOKUP(B519,[5]rptBudgetaryBudgetCrossOrganiza!$A$2:$M$1097,9,FALSE),"0")</f>
        <v>0</v>
      </c>
      <c r="N519" s="193">
        <v>0</v>
      </c>
      <c r="O519" s="193"/>
      <c r="Q519" s="169">
        <v>0</v>
      </c>
      <c r="R519" s="169">
        <v>0</v>
      </c>
      <c r="S519" s="169"/>
      <c r="T519" s="169"/>
      <c r="U519" s="169"/>
      <c r="V519" s="169">
        <v>0</v>
      </c>
      <c r="W519" s="194">
        <v>0</v>
      </c>
      <c r="X519" s="194"/>
      <c r="Z519" s="171">
        <v>0</v>
      </c>
      <c r="AA519" s="171">
        <v>0</v>
      </c>
      <c r="AB519" s="171"/>
      <c r="AC519" s="171"/>
      <c r="AD519" s="171"/>
      <c r="AE519" s="171">
        <v>0</v>
      </c>
      <c r="AF519" s="195">
        <v>0</v>
      </c>
      <c r="AG519" s="195"/>
      <c r="AI519" s="173">
        <f>IFERROR(VLOOKUP(B519,[3]rptBudgetaryBudgetCrossOrganiza!$A$1:$K$607,4,FALSE),"0")</f>
        <v>0</v>
      </c>
      <c r="AJ519" s="173">
        <f>IFERROR(VLOOKUP(B519,[3]rptBudgetaryBudgetCrossOrganiza!$A$1:$K$607,6,FALSE),"0")</f>
        <v>0</v>
      </c>
      <c r="AK519" s="196">
        <f t="shared" si="100"/>
        <v>0</v>
      </c>
      <c r="AL519" s="196">
        <f>IFERROR(VLOOKUP(B519,[4]rptBudgetaryBudgetCrossOrganiza!$A$10385:$O$11376,13,FALSE),"0")</f>
        <v>0</v>
      </c>
      <c r="AM519" s="196"/>
      <c r="AN519" s="196"/>
      <c r="AO519" s="196"/>
      <c r="AP519" s="196"/>
      <c r="AQ519" s="196"/>
      <c r="AS519" s="194"/>
      <c r="AT519" s="194"/>
      <c r="AU519" s="194"/>
      <c r="AV519" s="194"/>
      <c r="AW519" s="194"/>
      <c r="AX519" s="194"/>
      <c r="AY519" s="194"/>
      <c r="AZ519" s="194"/>
    </row>
    <row r="520" spans="1:52" x14ac:dyDescent="0.2">
      <c r="A520" s="141">
        <v>6</v>
      </c>
      <c r="B520" s="141" t="s">
        <v>811</v>
      </c>
      <c r="C520" s="149" t="str">
        <f t="shared" si="101"/>
        <v>40</v>
      </c>
      <c r="D520" s="149" t="str">
        <f t="shared" si="102"/>
        <v>75</v>
      </c>
      <c r="E520" s="147" t="str">
        <f t="shared" si="103"/>
        <v>620</v>
      </c>
      <c r="F520" s="129" t="str">
        <f t="shared" si="104"/>
        <v>6375.15</v>
      </c>
      <c r="G520" s="141" t="s">
        <v>649</v>
      </c>
      <c r="H520" s="193">
        <f>IFERROR(VLOOKUP(B520,[5]rptBudgetaryBudgetCrossOrganiza!$A$2:$M$1097,4,FALSE),"0")</f>
        <v>0</v>
      </c>
      <c r="I520" s="193">
        <f>IFERROR(VLOOKUP(B520,[5]rptBudgetaryBudgetCrossOrganiza!$A$2:$M$1097,6,FALSE),"0")</f>
        <v>0</v>
      </c>
      <c r="J520" s="193"/>
      <c r="K520" s="193"/>
      <c r="L520" s="193"/>
      <c r="M520" s="193">
        <f>IFERROR(VLOOKUP(B520,[5]rptBudgetaryBudgetCrossOrganiza!$A$2:$M$1097,9,FALSE),"0")</f>
        <v>0</v>
      </c>
      <c r="N520" s="193">
        <v>0</v>
      </c>
      <c r="O520" s="193"/>
      <c r="Q520" s="169">
        <v>0</v>
      </c>
      <c r="R520" s="169">
        <v>0</v>
      </c>
      <c r="S520" s="169"/>
      <c r="T520" s="169"/>
      <c r="U520" s="169"/>
      <c r="V520" s="169">
        <v>0</v>
      </c>
      <c r="W520" s="194">
        <v>0</v>
      </c>
      <c r="X520" s="194"/>
      <c r="Z520" s="171">
        <v>0</v>
      </c>
      <c r="AA520" s="171">
        <v>0</v>
      </c>
      <c r="AB520" s="171"/>
      <c r="AC520" s="171"/>
      <c r="AD520" s="171"/>
      <c r="AE520" s="171">
        <v>0</v>
      </c>
      <c r="AF520" s="195">
        <v>0</v>
      </c>
      <c r="AG520" s="195"/>
      <c r="AI520" s="173">
        <f>IFERROR(VLOOKUP(B520,[3]rptBudgetaryBudgetCrossOrganiza!$A$1:$K$607,4,FALSE),"0")</f>
        <v>0</v>
      </c>
      <c r="AJ520" s="173">
        <f>IFERROR(VLOOKUP(B520,[3]rptBudgetaryBudgetCrossOrganiza!$A$1:$K$607,6,FALSE),"0")</f>
        <v>0</v>
      </c>
      <c r="AK520" s="196">
        <f t="shared" si="100"/>
        <v>0</v>
      </c>
      <c r="AL520" s="196">
        <f>IFERROR(VLOOKUP(B520,[4]rptBudgetaryBudgetCrossOrganiza!$A$10385:$O$11376,13,FALSE),"0")</f>
        <v>0</v>
      </c>
      <c r="AM520" s="196"/>
      <c r="AN520" s="196"/>
      <c r="AO520" s="196"/>
      <c r="AP520" s="196"/>
      <c r="AQ520" s="196"/>
      <c r="AS520" s="194"/>
      <c r="AT520" s="194"/>
      <c r="AU520" s="194"/>
      <c r="AV520" s="194"/>
      <c r="AW520" s="194"/>
      <c r="AX520" s="194"/>
      <c r="AY520" s="194"/>
      <c r="AZ520" s="194"/>
    </row>
    <row r="521" spans="1:52" x14ac:dyDescent="0.2">
      <c r="A521" s="141">
        <v>6</v>
      </c>
      <c r="B521" s="141" t="s">
        <v>812</v>
      </c>
      <c r="C521" s="149" t="str">
        <f t="shared" si="101"/>
        <v>40</v>
      </c>
      <c r="D521" s="149" t="str">
        <f t="shared" si="102"/>
        <v>75</v>
      </c>
      <c r="E521" s="147" t="str">
        <f t="shared" si="103"/>
        <v>620</v>
      </c>
      <c r="F521" s="129" t="str">
        <f t="shared" si="104"/>
        <v>6375.16</v>
      </c>
      <c r="G521" s="141" t="s">
        <v>651</v>
      </c>
      <c r="H521" s="193">
        <f>IFERROR(VLOOKUP(B521,[5]rptBudgetaryBudgetCrossOrganiza!$A$2:$M$1097,4,FALSE),"0")</f>
        <v>20000</v>
      </c>
      <c r="I521" s="193">
        <f>IFERROR(VLOOKUP(B521,[5]rptBudgetaryBudgetCrossOrganiza!$A$2:$M$1097,6,FALSE),"0")</f>
        <v>30000</v>
      </c>
      <c r="J521" s="193"/>
      <c r="K521" s="193"/>
      <c r="L521" s="193"/>
      <c r="M521" s="193">
        <f>IFERROR(VLOOKUP(B521,[5]rptBudgetaryBudgetCrossOrganiza!$A$2:$M$1097,9,FALSE),"0")</f>
        <v>29108.44</v>
      </c>
      <c r="N521" s="193">
        <v>29108.44</v>
      </c>
      <c r="O521" s="193"/>
      <c r="Q521" s="169">
        <v>40000</v>
      </c>
      <c r="R521" s="169">
        <v>40000</v>
      </c>
      <c r="S521" s="169"/>
      <c r="T521" s="169"/>
      <c r="U521" s="169"/>
      <c r="V521" s="169">
        <v>37367.72</v>
      </c>
      <c r="W521" s="194">
        <v>37367.72</v>
      </c>
      <c r="X521" s="194"/>
      <c r="Z521" s="171">
        <v>40000</v>
      </c>
      <c r="AA521" s="171">
        <v>40000</v>
      </c>
      <c r="AB521" s="171"/>
      <c r="AC521" s="171"/>
      <c r="AD521" s="171"/>
      <c r="AE521" s="171">
        <v>13272.33</v>
      </c>
      <c r="AF521" s="195">
        <v>13272.33</v>
      </c>
      <c r="AG521" s="195"/>
      <c r="AI521" s="173">
        <f>IFERROR(VLOOKUP(B521,[3]rptBudgetaryBudgetCrossOrganiza!$A$1:$K$607,4,FALSE),"0")</f>
        <v>40000</v>
      </c>
      <c r="AJ521" s="173">
        <f>IFERROR(VLOOKUP(B521,[3]rptBudgetaryBudgetCrossOrganiza!$A$1:$K$607,6,FALSE),"0")</f>
        <v>40000</v>
      </c>
      <c r="AK521" s="196">
        <f t="shared" si="100"/>
        <v>40000</v>
      </c>
      <c r="AL521" s="196">
        <f>IFERROR(VLOOKUP(B521,[4]rptBudgetaryBudgetCrossOrganiza!$A$10385:$O$11376,13,FALSE),"0")</f>
        <v>4513.96</v>
      </c>
      <c r="AM521" s="196"/>
      <c r="AN521" s="196"/>
      <c r="AO521" s="196"/>
      <c r="AP521" s="196"/>
      <c r="AQ521" s="196"/>
      <c r="AS521" s="194"/>
      <c r="AT521" s="194"/>
      <c r="AU521" s="194"/>
      <c r="AV521" s="194"/>
      <c r="AW521" s="194"/>
      <c r="AX521" s="194"/>
      <c r="AY521" s="194"/>
      <c r="AZ521" s="194"/>
    </row>
    <row r="522" spans="1:52" x14ac:dyDescent="0.2">
      <c r="A522" s="141">
        <v>6</v>
      </c>
      <c r="B522" s="141" t="s">
        <v>813</v>
      </c>
      <c r="C522" s="149" t="str">
        <f t="shared" si="101"/>
        <v>40</v>
      </c>
      <c r="D522" s="149" t="str">
        <f t="shared" si="102"/>
        <v>75</v>
      </c>
      <c r="E522" s="147" t="str">
        <f t="shared" si="103"/>
        <v>620</v>
      </c>
      <c r="F522" s="129" t="str">
        <f t="shared" si="104"/>
        <v>6375.17</v>
      </c>
      <c r="G522" s="141" t="s">
        <v>653</v>
      </c>
      <c r="H522" s="193">
        <f>IFERROR(VLOOKUP(B522,[5]rptBudgetaryBudgetCrossOrganiza!$A$2:$M$1097,4,FALSE),"0")</f>
        <v>0</v>
      </c>
      <c r="I522" s="193">
        <f>IFERROR(VLOOKUP(B522,[5]rptBudgetaryBudgetCrossOrganiza!$A$2:$M$1097,6,FALSE),"0")</f>
        <v>0</v>
      </c>
      <c r="J522" s="193"/>
      <c r="K522" s="193"/>
      <c r="L522" s="193"/>
      <c r="M522" s="193">
        <f>IFERROR(VLOOKUP(B522,[5]rptBudgetaryBudgetCrossOrganiza!$A$2:$M$1097,9,FALSE),"0")</f>
        <v>0</v>
      </c>
      <c r="N522" s="193">
        <v>0</v>
      </c>
      <c r="O522" s="193"/>
      <c r="Q522" s="169">
        <v>0</v>
      </c>
      <c r="R522" s="169">
        <v>0</v>
      </c>
      <c r="S522" s="169"/>
      <c r="T522" s="169"/>
      <c r="U522" s="169"/>
      <c r="V522" s="169">
        <v>0</v>
      </c>
      <c r="W522" s="194">
        <v>0</v>
      </c>
      <c r="X522" s="194"/>
      <c r="Z522" s="171">
        <v>0</v>
      </c>
      <c r="AA522" s="171">
        <v>0</v>
      </c>
      <c r="AB522" s="171"/>
      <c r="AC522" s="171"/>
      <c r="AD522" s="171"/>
      <c r="AE522" s="171">
        <v>0</v>
      </c>
      <c r="AF522" s="195">
        <v>0</v>
      </c>
      <c r="AG522" s="195"/>
      <c r="AI522" s="173">
        <f>IFERROR(VLOOKUP(B522,[3]rptBudgetaryBudgetCrossOrganiza!$A$1:$K$607,4,FALSE),"0")</f>
        <v>0</v>
      </c>
      <c r="AJ522" s="173">
        <f>IFERROR(VLOOKUP(B522,[3]rptBudgetaryBudgetCrossOrganiza!$A$1:$K$607,6,FALSE),"0")</f>
        <v>0</v>
      </c>
      <c r="AK522" s="196">
        <f t="shared" si="100"/>
        <v>0</v>
      </c>
      <c r="AL522" s="196">
        <f>IFERROR(VLOOKUP(B522,[4]rptBudgetaryBudgetCrossOrganiza!$A$10385:$O$11376,13,FALSE),"0")</f>
        <v>0</v>
      </c>
      <c r="AM522" s="196"/>
      <c r="AN522" s="196"/>
      <c r="AO522" s="196"/>
      <c r="AP522" s="196"/>
      <c r="AQ522" s="196"/>
      <c r="AS522" s="194"/>
      <c r="AT522" s="194"/>
      <c r="AU522" s="194"/>
      <c r="AV522" s="194"/>
      <c r="AW522" s="194"/>
      <c r="AX522" s="194"/>
      <c r="AY522" s="194"/>
      <c r="AZ522" s="194"/>
    </row>
    <row r="523" spans="1:52" x14ac:dyDescent="0.2">
      <c r="A523" s="141">
        <v>6</v>
      </c>
      <c r="B523" s="141" t="s">
        <v>814</v>
      </c>
      <c r="C523" s="149" t="str">
        <f t="shared" si="101"/>
        <v>40</v>
      </c>
      <c r="D523" s="149" t="str">
        <f t="shared" si="102"/>
        <v>75</v>
      </c>
      <c r="E523" s="147" t="str">
        <f t="shared" si="103"/>
        <v>620</v>
      </c>
      <c r="F523" s="129" t="str">
        <f t="shared" si="104"/>
        <v>6375.18</v>
      </c>
      <c r="G523" s="141" t="s">
        <v>655</v>
      </c>
      <c r="H523" s="193">
        <f>IFERROR(VLOOKUP(B523,[5]rptBudgetaryBudgetCrossOrganiza!$A$2:$M$1097,4,FALSE),"0")</f>
        <v>3000</v>
      </c>
      <c r="I523" s="193">
        <f>IFERROR(VLOOKUP(B523,[5]rptBudgetaryBudgetCrossOrganiza!$A$2:$M$1097,6,FALSE),"0")</f>
        <v>3000</v>
      </c>
      <c r="J523" s="193"/>
      <c r="K523" s="193"/>
      <c r="L523" s="193"/>
      <c r="M523" s="193">
        <f>IFERROR(VLOOKUP(B523,[5]rptBudgetaryBudgetCrossOrganiza!$A$2:$M$1097,9,FALSE),"0")</f>
        <v>1755</v>
      </c>
      <c r="N523" s="193">
        <v>1755</v>
      </c>
      <c r="O523" s="193"/>
      <c r="Q523" s="169">
        <v>3000</v>
      </c>
      <c r="R523" s="169">
        <v>3000</v>
      </c>
      <c r="S523" s="169"/>
      <c r="T523" s="169"/>
      <c r="U523" s="169"/>
      <c r="V523" s="169">
        <v>2085.25</v>
      </c>
      <c r="W523" s="194">
        <v>2085.25</v>
      </c>
      <c r="X523" s="194"/>
      <c r="Z523" s="171">
        <v>3000</v>
      </c>
      <c r="AA523" s="171">
        <v>3000</v>
      </c>
      <c r="AB523" s="171"/>
      <c r="AC523" s="171"/>
      <c r="AD523" s="171"/>
      <c r="AE523" s="171">
        <v>880</v>
      </c>
      <c r="AF523" s="195">
        <v>880</v>
      </c>
      <c r="AG523" s="195"/>
      <c r="AI523" s="173">
        <f>IFERROR(VLOOKUP(B523,[3]rptBudgetaryBudgetCrossOrganiza!$A$1:$K$607,4,FALSE),"0")</f>
        <v>3000</v>
      </c>
      <c r="AJ523" s="173">
        <f>IFERROR(VLOOKUP(B523,[3]rptBudgetaryBudgetCrossOrganiza!$A$1:$K$607,6,FALSE),"0")</f>
        <v>3000</v>
      </c>
      <c r="AK523" s="196">
        <f t="shared" si="100"/>
        <v>3000</v>
      </c>
      <c r="AL523" s="196">
        <f>IFERROR(VLOOKUP(B523,[4]rptBudgetaryBudgetCrossOrganiza!$A$10385:$O$11376,13,FALSE),"0")</f>
        <v>975</v>
      </c>
      <c r="AM523" s="196"/>
      <c r="AN523" s="196"/>
      <c r="AO523" s="196"/>
      <c r="AP523" s="196"/>
      <c r="AQ523" s="196"/>
      <c r="AS523" s="194"/>
      <c r="AT523" s="194"/>
      <c r="AU523" s="194"/>
      <c r="AV523" s="194"/>
      <c r="AW523" s="194"/>
      <c r="AX523" s="194"/>
      <c r="AY523" s="194"/>
      <c r="AZ523" s="194"/>
    </row>
    <row r="524" spans="1:52" x14ac:dyDescent="0.2">
      <c r="A524" s="141">
        <v>9</v>
      </c>
      <c r="B524" s="141" t="s">
        <v>815</v>
      </c>
      <c r="C524" s="149" t="str">
        <f t="shared" si="101"/>
        <v>40</v>
      </c>
      <c r="D524" s="149" t="str">
        <f t="shared" si="102"/>
        <v>75</v>
      </c>
      <c r="E524" s="147" t="str">
        <f t="shared" si="103"/>
        <v>620</v>
      </c>
      <c r="F524" s="129" t="str">
        <f t="shared" si="104"/>
        <v>6400.02</v>
      </c>
      <c r="G524" s="141" t="s">
        <v>658</v>
      </c>
      <c r="H524" s="193">
        <f>IFERROR(VLOOKUP(B524,[5]rptBudgetaryBudgetCrossOrganiza!$A$2:$M$1097,4,FALSE),"0")</f>
        <v>10000</v>
      </c>
      <c r="I524" s="193">
        <f>IFERROR(VLOOKUP(B524,[5]rptBudgetaryBudgetCrossOrganiza!$A$2:$M$1097,6,FALSE),"0")</f>
        <v>10304</v>
      </c>
      <c r="J524" s="193"/>
      <c r="K524" s="193"/>
      <c r="L524" s="193"/>
      <c r="M524" s="193">
        <f>IFERROR(VLOOKUP(B524,[5]rptBudgetaryBudgetCrossOrganiza!$A$2:$M$1097,9,FALSE),"0")</f>
        <v>11431.48</v>
      </c>
      <c r="N524" s="193">
        <v>11431.48</v>
      </c>
      <c r="O524" s="193"/>
      <c r="Q524" s="169">
        <v>20000</v>
      </c>
      <c r="R524" s="169">
        <v>15000</v>
      </c>
      <c r="S524" s="169"/>
      <c r="T524" s="169"/>
      <c r="U524" s="169"/>
      <c r="V524" s="169">
        <v>6644.15</v>
      </c>
      <c r="W524" s="194">
        <v>6644.15</v>
      </c>
      <c r="X524" s="194"/>
      <c r="Z524" s="171">
        <v>20000</v>
      </c>
      <c r="AA524" s="171">
        <v>20000</v>
      </c>
      <c r="AB524" s="171"/>
      <c r="AC524" s="171"/>
      <c r="AD524" s="171"/>
      <c r="AE524" s="171">
        <v>5616.11</v>
      </c>
      <c r="AF524" s="195">
        <v>5616.11</v>
      </c>
      <c r="AG524" s="195"/>
      <c r="AI524" s="173">
        <f>IFERROR(VLOOKUP(B524,[3]rptBudgetaryBudgetCrossOrganiza!$A$1:$K$607,4,FALSE),"0")</f>
        <v>20000</v>
      </c>
      <c r="AJ524" s="173">
        <f>IFERROR(VLOOKUP(B524,[3]rptBudgetaryBudgetCrossOrganiza!$A$1:$K$607,6,FALSE),"0")</f>
        <v>20000</v>
      </c>
      <c r="AK524" s="196">
        <f t="shared" si="100"/>
        <v>20000</v>
      </c>
      <c r="AL524" s="196">
        <f>IFERROR(VLOOKUP(B524,[4]rptBudgetaryBudgetCrossOrganiza!$A$10385:$O$11376,13,FALSE),"0")</f>
        <v>0</v>
      </c>
      <c r="AM524" s="196"/>
      <c r="AN524" s="196"/>
      <c r="AO524" s="196"/>
      <c r="AP524" s="196"/>
      <c r="AQ524" s="196"/>
      <c r="AS524" s="194"/>
      <c r="AT524" s="194"/>
      <c r="AU524" s="194"/>
      <c r="AV524" s="194"/>
      <c r="AW524" s="194"/>
      <c r="AX524" s="194"/>
      <c r="AY524" s="194"/>
      <c r="AZ524" s="194"/>
    </row>
    <row r="525" spans="1:52" x14ac:dyDescent="0.2">
      <c r="A525" s="141">
        <v>9</v>
      </c>
      <c r="B525" s="141" t="s">
        <v>816</v>
      </c>
      <c r="C525" s="149" t="str">
        <f t="shared" si="101"/>
        <v>40</v>
      </c>
      <c r="D525" s="149" t="str">
        <f t="shared" si="102"/>
        <v>75</v>
      </c>
      <c r="E525" s="147" t="str">
        <f t="shared" si="103"/>
        <v>620</v>
      </c>
      <c r="F525" s="129" t="str">
        <f t="shared" si="104"/>
        <v>6400.05</v>
      </c>
      <c r="G525" s="141" t="s">
        <v>514</v>
      </c>
      <c r="H525" s="193">
        <f>IFERROR(VLOOKUP(B525,[5]rptBudgetaryBudgetCrossOrganiza!$A$2:$M$1097,4,FALSE),"0")</f>
        <v>0</v>
      </c>
      <c r="I525" s="193">
        <f>IFERROR(VLOOKUP(B525,[5]rptBudgetaryBudgetCrossOrganiza!$A$2:$M$1097,6,FALSE),"0")</f>
        <v>0</v>
      </c>
      <c r="J525" s="193"/>
      <c r="K525" s="193"/>
      <c r="L525" s="193"/>
      <c r="M525" s="193">
        <f>IFERROR(VLOOKUP(B525,[5]rptBudgetaryBudgetCrossOrganiza!$A$2:$M$1097,9,FALSE),"0")</f>
        <v>0</v>
      </c>
      <c r="N525" s="193">
        <v>0</v>
      </c>
      <c r="O525" s="193"/>
      <c r="Q525" s="169">
        <v>0</v>
      </c>
      <c r="R525" s="169">
        <v>0</v>
      </c>
      <c r="S525" s="169"/>
      <c r="T525" s="169"/>
      <c r="U525" s="169"/>
      <c r="V525" s="169">
        <v>0</v>
      </c>
      <c r="W525" s="194">
        <v>0</v>
      </c>
      <c r="X525" s="194"/>
      <c r="Z525" s="171">
        <v>0</v>
      </c>
      <c r="AA525" s="171">
        <v>0</v>
      </c>
      <c r="AB525" s="171"/>
      <c r="AC525" s="171"/>
      <c r="AD525" s="171"/>
      <c r="AE525" s="171">
        <v>0</v>
      </c>
      <c r="AF525" s="195">
        <v>0</v>
      </c>
      <c r="AG525" s="195"/>
      <c r="AI525" s="173">
        <f>IFERROR(VLOOKUP(B525,[3]rptBudgetaryBudgetCrossOrganiza!$A$1:$K$607,4,FALSE),"0")</f>
        <v>0</v>
      </c>
      <c r="AJ525" s="173">
        <f>IFERROR(VLOOKUP(B525,[3]rptBudgetaryBudgetCrossOrganiza!$A$1:$K$607,6,FALSE),"0")</f>
        <v>0</v>
      </c>
      <c r="AK525" s="196">
        <f t="shared" si="100"/>
        <v>0</v>
      </c>
      <c r="AL525" s="196">
        <f>IFERROR(VLOOKUP(B525,[4]rptBudgetaryBudgetCrossOrganiza!$A$10385:$O$11376,13,FALSE),"0")</f>
        <v>0</v>
      </c>
      <c r="AM525" s="196"/>
      <c r="AN525" s="196"/>
      <c r="AO525" s="196"/>
      <c r="AP525" s="196"/>
      <c r="AQ525" s="196"/>
      <c r="AS525" s="194"/>
      <c r="AT525" s="194"/>
      <c r="AU525" s="194"/>
      <c r="AV525" s="194"/>
      <c r="AW525" s="194"/>
      <c r="AX525" s="194"/>
      <c r="AY525" s="194"/>
      <c r="AZ525" s="194"/>
    </row>
    <row r="526" spans="1:52" x14ac:dyDescent="0.2">
      <c r="A526" s="141">
        <v>9</v>
      </c>
      <c r="B526" s="141" t="s">
        <v>817</v>
      </c>
      <c r="C526" s="149" t="str">
        <f t="shared" si="101"/>
        <v>40</v>
      </c>
      <c r="D526" s="149" t="str">
        <f t="shared" si="102"/>
        <v>75</v>
      </c>
      <c r="E526" s="147" t="str">
        <f t="shared" si="103"/>
        <v>620</v>
      </c>
      <c r="F526" s="129" t="str">
        <f t="shared" si="104"/>
        <v>6400.06</v>
      </c>
      <c r="G526" s="141" t="s">
        <v>665</v>
      </c>
      <c r="H526" s="193">
        <f>IFERROR(VLOOKUP(B526,[5]rptBudgetaryBudgetCrossOrganiza!$A$2:$M$1097,4,FALSE),"0")</f>
        <v>0</v>
      </c>
      <c r="I526" s="193">
        <f>IFERROR(VLOOKUP(B526,[5]rptBudgetaryBudgetCrossOrganiza!$A$2:$M$1097,6,FALSE),"0")</f>
        <v>0</v>
      </c>
      <c r="J526" s="193"/>
      <c r="K526" s="193"/>
      <c r="L526" s="193"/>
      <c r="M526" s="193">
        <f>IFERROR(VLOOKUP(B526,[5]rptBudgetaryBudgetCrossOrganiza!$A$2:$M$1097,9,FALSE),"0")</f>
        <v>0</v>
      </c>
      <c r="N526" s="193">
        <v>0</v>
      </c>
      <c r="O526" s="193"/>
      <c r="Q526" s="169">
        <v>0</v>
      </c>
      <c r="R526" s="169">
        <v>0</v>
      </c>
      <c r="S526" s="169"/>
      <c r="T526" s="169"/>
      <c r="U526" s="169"/>
      <c r="V526" s="169">
        <v>0</v>
      </c>
      <c r="W526" s="194">
        <v>0</v>
      </c>
      <c r="X526" s="194"/>
      <c r="Z526" s="171">
        <v>0</v>
      </c>
      <c r="AA526" s="171">
        <v>0</v>
      </c>
      <c r="AB526" s="171"/>
      <c r="AC526" s="171"/>
      <c r="AD526" s="171"/>
      <c r="AE526" s="171">
        <v>0</v>
      </c>
      <c r="AF526" s="195">
        <v>0</v>
      </c>
      <c r="AG526" s="195"/>
      <c r="AI526" s="173">
        <f>IFERROR(VLOOKUP(B526,[3]rptBudgetaryBudgetCrossOrganiza!$A$1:$K$607,4,FALSE),"0")</f>
        <v>0</v>
      </c>
      <c r="AJ526" s="173">
        <f>IFERROR(VLOOKUP(B526,[3]rptBudgetaryBudgetCrossOrganiza!$A$1:$K$607,6,FALSE),"0")</f>
        <v>0</v>
      </c>
      <c r="AK526" s="196">
        <f t="shared" si="100"/>
        <v>0</v>
      </c>
      <c r="AL526" s="196">
        <f>IFERROR(VLOOKUP(B526,[4]rptBudgetaryBudgetCrossOrganiza!$A$10385:$O$11376,13,FALSE),"0")</f>
        <v>0</v>
      </c>
      <c r="AM526" s="196"/>
      <c r="AN526" s="196"/>
      <c r="AO526" s="196"/>
      <c r="AP526" s="196"/>
      <c r="AQ526" s="196"/>
      <c r="AS526" s="194"/>
      <c r="AT526" s="194"/>
      <c r="AU526" s="194"/>
      <c r="AV526" s="194"/>
      <c r="AW526" s="194"/>
      <c r="AX526" s="194"/>
      <c r="AY526" s="194"/>
      <c r="AZ526" s="194"/>
    </row>
    <row r="527" spans="1:52" x14ac:dyDescent="0.2">
      <c r="A527" s="141">
        <v>9</v>
      </c>
      <c r="B527" s="141" t="s">
        <v>818</v>
      </c>
      <c r="C527" s="149" t="str">
        <f t="shared" si="101"/>
        <v>40</v>
      </c>
      <c r="D527" s="149" t="str">
        <f t="shared" si="102"/>
        <v>75</v>
      </c>
      <c r="E527" s="147" t="str">
        <f t="shared" si="103"/>
        <v>620</v>
      </c>
      <c r="F527" s="129" t="str">
        <f t="shared" si="104"/>
        <v>6400.07</v>
      </c>
      <c r="G527" s="141" t="s">
        <v>667</v>
      </c>
      <c r="H527" s="193">
        <f>IFERROR(VLOOKUP(B527,[5]rptBudgetaryBudgetCrossOrganiza!$A$2:$M$1097,4,FALSE),"0")</f>
        <v>5000</v>
      </c>
      <c r="I527" s="193">
        <f>IFERROR(VLOOKUP(B527,[5]rptBudgetaryBudgetCrossOrganiza!$A$2:$M$1097,6,FALSE),"0")</f>
        <v>5000</v>
      </c>
      <c r="J527" s="193"/>
      <c r="K527" s="193"/>
      <c r="L527" s="193"/>
      <c r="M527" s="193">
        <f>IFERROR(VLOOKUP(B527,[5]rptBudgetaryBudgetCrossOrganiza!$A$2:$M$1097,9,FALSE),"0")</f>
        <v>75</v>
      </c>
      <c r="N527" s="193">
        <v>75</v>
      </c>
      <c r="O527" s="193"/>
      <c r="Q527" s="169">
        <v>5000</v>
      </c>
      <c r="R527" s="169">
        <v>5000</v>
      </c>
      <c r="S527" s="169"/>
      <c r="T527" s="169"/>
      <c r="U527" s="169"/>
      <c r="V527" s="169">
        <v>63.12</v>
      </c>
      <c r="W527" s="194">
        <v>63.12</v>
      </c>
      <c r="X527" s="194"/>
      <c r="Z527" s="171">
        <v>5000</v>
      </c>
      <c r="AA527" s="171">
        <v>5000</v>
      </c>
      <c r="AB527" s="171"/>
      <c r="AC527" s="171"/>
      <c r="AD527" s="171"/>
      <c r="AE527" s="171">
        <v>85.02</v>
      </c>
      <c r="AF527" s="195">
        <v>85.02</v>
      </c>
      <c r="AG527" s="195"/>
      <c r="AI527" s="173">
        <f>IFERROR(VLOOKUP(B527,[3]rptBudgetaryBudgetCrossOrganiza!$A$1:$K$607,4,FALSE),"0")</f>
        <v>1000</v>
      </c>
      <c r="AJ527" s="173">
        <f>IFERROR(VLOOKUP(B527,[3]rptBudgetaryBudgetCrossOrganiza!$A$1:$K$607,6,FALSE),"0")</f>
        <v>1000</v>
      </c>
      <c r="AK527" s="196">
        <f t="shared" si="100"/>
        <v>1000</v>
      </c>
      <c r="AL527" s="196">
        <f>IFERROR(VLOOKUP(B527,[4]rptBudgetaryBudgetCrossOrganiza!$A$10385:$O$11376,13,FALSE),"0")</f>
        <v>0</v>
      </c>
      <c r="AM527" s="196"/>
      <c r="AN527" s="196"/>
      <c r="AO527" s="196"/>
      <c r="AP527" s="196"/>
      <c r="AQ527" s="196"/>
      <c r="AS527" s="194"/>
      <c r="AT527" s="194"/>
      <c r="AU527" s="194"/>
      <c r="AV527" s="194"/>
      <c r="AW527" s="194"/>
      <c r="AX527" s="194"/>
      <c r="AY527" s="194"/>
      <c r="AZ527" s="194"/>
    </row>
    <row r="528" spans="1:52" x14ac:dyDescent="0.2">
      <c r="A528" s="141">
        <v>9</v>
      </c>
      <c r="B528" s="141" t="s">
        <v>819</v>
      </c>
      <c r="C528" s="149" t="str">
        <f t="shared" si="101"/>
        <v>40</v>
      </c>
      <c r="D528" s="149" t="str">
        <f t="shared" si="102"/>
        <v>75</v>
      </c>
      <c r="E528" s="147" t="str">
        <f t="shared" si="103"/>
        <v>620</v>
      </c>
      <c r="F528" s="129" t="str">
        <f t="shared" si="104"/>
        <v>6400.10</v>
      </c>
      <c r="G528" s="141" t="s">
        <v>760</v>
      </c>
      <c r="H528" s="193">
        <f>IFERROR(VLOOKUP(B528,[5]rptBudgetaryBudgetCrossOrganiza!$A$2:$M$1097,4,FALSE),"0")</f>
        <v>0</v>
      </c>
      <c r="I528" s="193">
        <f>IFERROR(VLOOKUP(B528,[5]rptBudgetaryBudgetCrossOrganiza!$A$2:$M$1097,6,FALSE),"0")</f>
        <v>0</v>
      </c>
      <c r="J528" s="193"/>
      <c r="K528" s="193"/>
      <c r="L528" s="193"/>
      <c r="M528" s="193">
        <f>IFERROR(VLOOKUP(B528,[5]rptBudgetaryBudgetCrossOrganiza!$A$2:$M$1097,9,FALSE),"0")</f>
        <v>0</v>
      </c>
      <c r="N528" s="193">
        <v>0</v>
      </c>
      <c r="O528" s="193"/>
      <c r="Q528" s="169">
        <v>0</v>
      </c>
      <c r="R528" s="169">
        <v>0</v>
      </c>
      <c r="S528" s="169"/>
      <c r="T528" s="169"/>
      <c r="U528" s="169"/>
      <c r="V528" s="169">
        <v>0</v>
      </c>
      <c r="W528" s="194">
        <v>0</v>
      </c>
      <c r="X528" s="194"/>
      <c r="Z528" s="171">
        <v>0</v>
      </c>
      <c r="AA528" s="171">
        <v>0</v>
      </c>
      <c r="AB528" s="171"/>
      <c r="AC528" s="171"/>
      <c r="AD528" s="171"/>
      <c r="AE528" s="171">
        <v>0</v>
      </c>
      <c r="AF528" s="195">
        <v>0</v>
      </c>
      <c r="AG528" s="195"/>
      <c r="AI528" s="173">
        <f>IFERROR(VLOOKUP(B528,[3]rptBudgetaryBudgetCrossOrganiza!$A$1:$K$607,4,FALSE),"0")</f>
        <v>0</v>
      </c>
      <c r="AJ528" s="173">
        <f>IFERROR(VLOOKUP(B528,[3]rptBudgetaryBudgetCrossOrganiza!$A$1:$K$607,6,FALSE),"0")</f>
        <v>0</v>
      </c>
      <c r="AK528" s="196">
        <f t="shared" si="100"/>
        <v>0</v>
      </c>
      <c r="AL528" s="196">
        <f>IFERROR(VLOOKUP(B528,[4]rptBudgetaryBudgetCrossOrganiza!$A$10385:$O$11376,13,FALSE),"0")</f>
        <v>0</v>
      </c>
      <c r="AM528" s="196"/>
      <c r="AN528" s="196"/>
      <c r="AO528" s="196"/>
      <c r="AP528" s="196"/>
      <c r="AQ528" s="196"/>
      <c r="AS528" s="194"/>
      <c r="AT528" s="194"/>
      <c r="AU528" s="194"/>
      <c r="AV528" s="194"/>
      <c r="AW528" s="194"/>
      <c r="AX528" s="194"/>
      <c r="AY528" s="194"/>
      <c r="AZ528" s="194"/>
    </row>
    <row r="529" spans="1:52" x14ac:dyDescent="0.2">
      <c r="A529" s="141">
        <v>9</v>
      </c>
      <c r="B529" s="141" t="s">
        <v>820</v>
      </c>
      <c r="C529" s="149" t="str">
        <f t="shared" si="101"/>
        <v>40</v>
      </c>
      <c r="D529" s="149" t="str">
        <f t="shared" si="102"/>
        <v>75</v>
      </c>
      <c r="E529" s="147" t="str">
        <f t="shared" si="103"/>
        <v>620</v>
      </c>
      <c r="F529" s="129" t="str">
        <f t="shared" si="104"/>
        <v>6400.23</v>
      </c>
      <c r="G529" s="141" t="s">
        <v>762</v>
      </c>
      <c r="H529" s="193">
        <f>IFERROR(VLOOKUP(B529,[5]rptBudgetaryBudgetCrossOrganiza!$A$2:$M$1097,4,FALSE),"0")</f>
        <v>0</v>
      </c>
      <c r="I529" s="193">
        <f>IFERROR(VLOOKUP(B529,[5]rptBudgetaryBudgetCrossOrganiza!$A$2:$M$1097,6,FALSE),"0")</f>
        <v>0</v>
      </c>
      <c r="J529" s="193"/>
      <c r="K529" s="193"/>
      <c r="L529" s="193"/>
      <c r="M529" s="193">
        <f>IFERROR(VLOOKUP(B529,[5]rptBudgetaryBudgetCrossOrganiza!$A$2:$M$1097,9,FALSE),"0")</f>
        <v>0</v>
      </c>
      <c r="N529" s="193">
        <v>0</v>
      </c>
      <c r="O529" s="193"/>
      <c r="Q529" s="169">
        <v>0</v>
      </c>
      <c r="R529" s="169">
        <v>0</v>
      </c>
      <c r="S529" s="169"/>
      <c r="T529" s="169"/>
      <c r="U529" s="169"/>
      <c r="V529" s="169">
        <v>0</v>
      </c>
      <c r="W529" s="194">
        <v>0</v>
      </c>
      <c r="X529" s="194"/>
      <c r="Z529" s="171">
        <v>0</v>
      </c>
      <c r="AA529" s="171">
        <v>0</v>
      </c>
      <c r="AB529" s="171"/>
      <c r="AC529" s="171"/>
      <c r="AD529" s="171"/>
      <c r="AE529" s="171">
        <v>0</v>
      </c>
      <c r="AF529" s="195">
        <v>0</v>
      </c>
      <c r="AG529" s="195"/>
      <c r="AI529" s="173">
        <f>IFERROR(VLOOKUP(B529,[3]rptBudgetaryBudgetCrossOrganiza!$A$1:$K$607,4,FALSE),"0")</f>
        <v>0</v>
      </c>
      <c r="AJ529" s="173">
        <f>IFERROR(VLOOKUP(B529,[3]rptBudgetaryBudgetCrossOrganiza!$A$1:$K$607,6,FALSE),"0")</f>
        <v>0</v>
      </c>
      <c r="AK529" s="196">
        <f t="shared" si="100"/>
        <v>0</v>
      </c>
      <c r="AL529" s="196">
        <f>IFERROR(VLOOKUP(B529,[4]rptBudgetaryBudgetCrossOrganiza!$A$10385:$O$11376,13,FALSE),"0")</f>
        <v>0</v>
      </c>
      <c r="AM529" s="196"/>
      <c r="AN529" s="196"/>
      <c r="AO529" s="196"/>
      <c r="AP529" s="196"/>
      <c r="AQ529" s="196"/>
      <c r="AS529" s="194"/>
      <c r="AT529" s="194"/>
      <c r="AU529" s="194"/>
      <c r="AV529" s="194"/>
      <c r="AW529" s="194"/>
      <c r="AX529" s="194"/>
      <c r="AY529" s="194"/>
      <c r="AZ529" s="194"/>
    </row>
    <row r="530" spans="1:52" x14ac:dyDescent="0.2">
      <c r="A530" s="141">
        <v>6</v>
      </c>
      <c r="B530" s="141" t="s">
        <v>821</v>
      </c>
      <c r="C530" s="149" t="str">
        <f t="shared" si="101"/>
        <v>40</v>
      </c>
      <c r="D530" s="149" t="str">
        <f t="shared" si="102"/>
        <v>75</v>
      </c>
      <c r="E530" s="147" t="str">
        <f t="shared" si="103"/>
        <v>620</v>
      </c>
      <c r="F530" s="129" t="str">
        <f t="shared" si="104"/>
        <v>6600.01</v>
      </c>
      <c r="G530" s="141" t="s">
        <v>675</v>
      </c>
      <c r="H530" s="193">
        <f>IFERROR(VLOOKUP(B530,[5]rptBudgetaryBudgetCrossOrganiza!$A$2:$M$1097,4,FALSE),"0")</f>
        <v>0</v>
      </c>
      <c r="I530" s="193">
        <f>IFERROR(VLOOKUP(B530,[5]rptBudgetaryBudgetCrossOrganiza!$A$2:$M$1097,6,FALSE),"0")</f>
        <v>0</v>
      </c>
      <c r="J530" s="193"/>
      <c r="K530" s="193"/>
      <c r="L530" s="193"/>
      <c r="M530" s="193">
        <f>IFERROR(VLOOKUP(B530,[5]rptBudgetaryBudgetCrossOrganiza!$A$2:$M$1097,9,FALSE),"0")</f>
        <v>0</v>
      </c>
      <c r="N530" s="193">
        <v>0</v>
      </c>
      <c r="O530" s="193"/>
      <c r="Q530" s="169">
        <v>0</v>
      </c>
      <c r="R530" s="169">
        <v>0</v>
      </c>
      <c r="S530" s="169"/>
      <c r="T530" s="169"/>
      <c r="U530" s="169"/>
      <c r="V530" s="169">
        <v>0</v>
      </c>
      <c r="W530" s="194">
        <v>0</v>
      </c>
      <c r="X530" s="194"/>
      <c r="Z530" s="171">
        <v>0</v>
      </c>
      <c r="AA530" s="171">
        <v>0</v>
      </c>
      <c r="AB530" s="171"/>
      <c r="AC530" s="171"/>
      <c r="AD530" s="171"/>
      <c r="AE530" s="171">
        <v>0</v>
      </c>
      <c r="AF530" s="195">
        <v>0</v>
      </c>
      <c r="AG530" s="195"/>
      <c r="AI530" s="173">
        <f>IFERROR(VLOOKUP(B530,[3]rptBudgetaryBudgetCrossOrganiza!$A$1:$K$607,4,FALSE),"0")</f>
        <v>0</v>
      </c>
      <c r="AJ530" s="173">
        <f>IFERROR(VLOOKUP(B530,[3]rptBudgetaryBudgetCrossOrganiza!$A$1:$K$607,6,FALSE),"0")</f>
        <v>0</v>
      </c>
      <c r="AK530" s="196">
        <f t="shared" si="100"/>
        <v>0</v>
      </c>
      <c r="AL530" s="196">
        <f>IFERROR(VLOOKUP(B530,[4]rptBudgetaryBudgetCrossOrganiza!$A$10385:$O$11376,13,FALSE),"0")</f>
        <v>0</v>
      </c>
      <c r="AM530" s="196"/>
      <c r="AN530" s="196"/>
      <c r="AO530" s="196"/>
      <c r="AP530" s="196"/>
      <c r="AQ530" s="196"/>
      <c r="AS530" s="194"/>
      <c r="AT530" s="194"/>
      <c r="AU530" s="194"/>
      <c r="AV530" s="194"/>
      <c r="AW530" s="194"/>
      <c r="AX530" s="194"/>
      <c r="AY530" s="194"/>
      <c r="AZ530" s="194"/>
    </row>
    <row r="531" spans="1:52" x14ac:dyDescent="0.2">
      <c r="A531" s="141">
        <v>6</v>
      </c>
      <c r="B531" s="141" t="s">
        <v>822</v>
      </c>
      <c r="C531" s="149" t="str">
        <f t="shared" si="101"/>
        <v>40</v>
      </c>
      <c r="D531" s="149" t="str">
        <f t="shared" si="102"/>
        <v>75</v>
      </c>
      <c r="E531" s="147" t="str">
        <f t="shared" si="103"/>
        <v>620</v>
      </c>
      <c r="F531" s="129" t="str">
        <f t="shared" si="104"/>
        <v>6600.03</v>
      </c>
      <c r="G531" s="141" t="s">
        <v>677</v>
      </c>
      <c r="H531" s="193">
        <f>IFERROR(VLOOKUP(B531,[5]rptBudgetaryBudgetCrossOrganiza!$A$2:$M$1097,4,FALSE),"0")</f>
        <v>0</v>
      </c>
      <c r="I531" s="193">
        <f>IFERROR(VLOOKUP(B531,[5]rptBudgetaryBudgetCrossOrganiza!$A$2:$M$1097,6,FALSE),"0")</f>
        <v>0</v>
      </c>
      <c r="J531" s="193"/>
      <c r="K531" s="193"/>
      <c r="L531" s="193"/>
      <c r="M531" s="193">
        <f>IFERROR(VLOOKUP(B531,[5]rptBudgetaryBudgetCrossOrganiza!$A$2:$M$1097,9,FALSE),"0")</f>
        <v>0</v>
      </c>
      <c r="N531" s="193">
        <v>0</v>
      </c>
      <c r="O531" s="193"/>
      <c r="Q531" s="169">
        <v>0</v>
      </c>
      <c r="R531" s="169">
        <v>0</v>
      </c>
      <c r="S531" s="169"/>
      <c r="T531" s="169"/>
      <c r="U531" s="169"/>
      <c r="V531" s="169">
        <v>0</v>
      </c>
      <c r="W531" s="194">
        <v>0</v>
      </c>
      <c r="X531" s="194"/>
      <c r="Z531" s="171">
        <v>0</v>
      </c>
      <c r="AA531" s="171">
        <v>0</v>
      </c>
      <c r="AB531" s="171"/>
      <c r="AC531" s="171"/>
      <c r="AD531" s="171"/>
      <c r="AE531" s="171">
        <v>0</v>
      </c>
      <c r="AF531" s="195">
        <v>0</v>
      </c>
      <c r="AG531" s="195"/>
      <c r="AI531" s="173">
        <f>IFERROR(VLOOKUP(B531,[3]rptBudgetaryBudgetCrossOrganiza!$A$1:$K$607,4,FALSE),"0")</f>
        <v>0</v>
      </c>
      <c r="AJ531" s="173">
        <f>IFERROR(VLOOKUP(B531,[3]rptBudgetaryBudgetCrossOrganiza!$A$1:$K$607,6,FALSE),"0")</f>
        <v>0</v>
      </c>
      <c r="AK531" s="196">
        <f t="shared" si="100"/>
        <v>0</v>
      </c>
      <c r="AL531" s="196">
        <f>IFERROR(VLOOKUP(B531,[4]rptBudgetaryBudgetCrossOrganiza!$A$10385:$O$11376,13,FALSE),"0")</f>
        <v>0</v>
      </c>
      <c r="AM531" s="196"/>
      <c r="AN531" s="196"/>
      <c r="AO531" s="196"/>
      <c r="AP531" s="196"/>
      <c r="AQ531" s="196"/>
      <c r="AS531" s="194"/>
      <c r="AT531" s="194"/>
      <c r="AU531" s="194"/>
      <c r="AV531" s="194"/>
      <c r="AW531" s="194"/>
      <c r="AX531" s="194"/>
      <c r="AY531" s="194"/>
      <c r="AZ531" s="194"/>
    </row>
    <row r="532" spans="1:52" x14ac:dyDescent="0.2">
      <c r="A532" s="141">
        <v>6</v>
      </c>
      <c r="B532" s="141" t="s">
        <v>823</v>
      </c>
      <c r="C532" s="149" t="str">
        <f t="shared" si="101"/>
        <v>40</v>
      </c>
      <c r="D532" s="149" t="str">
        <f t="shared" si="102"/>
        <v>75</v>
      </c>
      <c r="E532" s="147" t="str">
        <f t="shared" si="103"/>
        <v>620</v>
      </c>
      <c r="F532" s="129" t="str">
        <f t="shared" si="104"/>
        <v>6600.04</v>
      </c>
      <c r="G532" s="141" t="s">
        <v>318</v>
      </c>
      <c r="H532" s="193">
        <f>IFERROR(VLOOKUP(B532,[5]rptBudgetaryBudgetCrossOrganiza!$A$2:$M$1097,4,FALSE),"0")</f>
        <v>5000</v>
      </c>
      <c r="I532" s="193">
        <f>IFERROR(VLOOKUP(B532,[5]rptBudgetaryBudgetCrossOrganiza!$A$2:$M$1097,6,FALSE),"0")</f>
        <v>5000</v>
      </c>
      <c r="J532" s="193"/>
      <c r="K532" s="193"/>
      <c r="L532" s="193"/>
      <c r="M532" s="193">
        <f>IFERROR(VLOOKUP(B532,[5]rptBudgetaryBudgetCrossOrganiza!$A$2:$M$1097,9,FALSE),"0")</f>
        <v>0</v>
      </c>
      <c r="N532" s="193">
        <v>0</v>
      </c>
      <c r="O532" s="193"/>
      <c r="Q532" s="169">
        <v>1000</v>
      </c>
      <c r="R532" s="169">
        <v>1000</v>
      </c>
      <c r="S532" s="169"/>
      <c r="T532" s="169"/>
      <c r="U532" s="169"/>
      <c r="V532" s="169">
        <v>0</v>
      </c>
      <c r="W532" s="194">
        <v>0</v>
      </c>
      <c r="X532" s="194"/>
      <c r="Z532" s="171">
        <v>1000</v>
      </c>
      <c r="AA532" s="171">
        <v>1000</v>
      </c>
      <c r="AB532" s="171"/>
      <c r="AC532" s="171"/>
      <c r="AD532" s="171"/>
      <c r="AE532" s="171">
        <v>0</v>
      </c>
      <c r="AF532" s="195">
        <v>0</v>
      </c>
      <c r="AG532" s="195"/>
      <c r="AI532" s="173">
        <f>IFERROR(VLOOKUP(B532,[3]rptBudgetaryBudgetCrossOrganiza!$A$1:$K$607,4,FALSE),"0")</f>
        <v>5000</v>
      </c>
      <c r="AJ532" s="173">
        <f>IFERROR(VLOOKUP(B532,[3]rptBudgetaryBudgetCrossOrganiza!$A$1:$K$607,6,FALSE),"0")</f>
        <v>5000</v>
      </c>
      <c r="AK532" s="196">
        <f t="shared" si="100"/>
        <v>5000</v>
      </c>
      <c r="AL532" s="196">
        <f>IFERROR(VLOOKUP(B532,[4]rptBudgetaryBudgetCrossOrganiza!$A$10385:$O$11376,13,FALSE),"0")</f>
        <v>0</v>
      </c>
      <c r="AM532" s="196"/>
      <c r="AN532" s="196"/>
      <c r="AO532" s="196"/>
      <c r="AP532" s="196"/>
      <c r="AQ532" s="196"/>
      <c r="AS532" s="194"/>
      <c r="AT532" s="194"/>
      <c r="AU532" s="194"/>
      <c r="AV532" s="194"/>
      <c r="AW532" s="194"/>
      <c r="AX532" s="194"/>
      <c r="AY532" s="194"/>
      <c r="AZ532" s="194"/>
    </row>
    <row r="533" spans="1:52" x14ac:dyDescent="0.2">
      <c r="A533" s="141">
        <v>6</v>
      </c>
      <c r="B533" s="141" t="s">
        <v>824</v>
      </c>
      <c r="C533" s="149" t="str">
        <f t="shared" si="101"/>
        <v>40</v>
      </c>
      <c r="D533" s="149" t="str">
        <f t="shared" si="102"/>
        <v>75</v>
      </c>
      <c r="E533" s="147" t="str">
        <f t="shared" si="103"/>
        <v>620</v>
      </c>
      <c r="F533" s="129" t="str">
        <f t="shared" si="104"/>
        <v>6600.07</v>
      </c>
      <c r="G533" s="141" t="s">
        <v>320</v>
      </c>
      <c r="H533" s="193">
        <f>IFERROR(VLOOKUP(B533,[5]rptBudgetaryBudgetCrossOrganiza!$A$2:$M$1097,4,FALSE),"0")</f>
        <v>0</v>
      </c>
      <c r="I533" s="193">
        <f>IFERROR(VLOOKUP(B533,[5]rptBudgetaryBudgetCrossOrganiza!$A$2:$M$1097,6,FALSE),"0")</f>
        <v>0</v>
      </c>
      <c r="J533" s="193"/>
      <c r="K533" s="193"/>
      <c r="L533" s="193"/>
      <c r="M533" s="193">
        <f>IFERROR(VLOOKUP(B533,[5]rptBudgetaryBudgetCrossOrganiza!$A$2:$M$1097,9,FALSE),"0")</f>
        <v>0</v>
      </c>
      <c r="N533" s="193">
        <v>0</v>
      </c>
      <c r="O533" s="193"/>
      <c r="Q533" s="169">
        <v>1850</v>
      </c>
      <c r="R533" s="169">
        <v>1850</v>
      </c>
      <c r="S533" s="169"/>
      <c r="T533" s="169"/>
      <c r="U533" s="169"/>
      <c r="V533" s="169">
        <v>1105</v>
      </c>
      <c r="W533" s="194">
        <v>1105</v>
      </c>
      <c r="X533" s="194"/>
      <c r="Z533" s="171">
        <v>0</v>
      </c>
      <c r="AA533" s="171">
        <v>0</v>
      </c>
      <c r="AB533" s="171"/>
      <c r="AC533" s="171"/>
      <c r="AD533" s="171"/>
      <c r="AE533" s="171">
        <v>0</v>
      </c>
      <c r="AF533" s="195">
        <v>0</v>
      </c>
      <c r="AG533" s="195"/>
      <c r="AI533" s="173">
        <f>IFERROR(VLOOKUP(B533,[3]rptBudgetaryBudgetCrossOrganiza!$A$1:$K$607,4,FALSE),"0")</f>
        <v>0</v>
      </c>
      <c r="AJ533" s="173">
        <f>IFERROR(VLOOKUP(B533,[3]rptBudgetaryBudgetCrossOrganiza!$A$1:$K$607,6,FALSE),"0")</f>
        <v>0</v>
      </c>
      <c r="AK533" s="196">
        <f t="shared" si="100"/>
        <v>0</v>
      </c>
      <c r="AL533" s="196">
        <f>IFERROR(VLOOKUP(B533,[4]rptBudgetaryBudgetCrossOrganiza!$A$10385:$O$11376,13,FALSE),"0")</f>
        <v>0</v>
      </c>
      <c r="AM533" s="196"/>
      <c r="AN533" s="196"/>
      <c r="AO533" s="196"/>
      <c r="AP533" s="196"/>
      <c r="AQ533" s="196"/>
      <c r="AS533" s="194"/>
      <c r="AT533" s="194"/>
      <c r="AU533" s="194"/>
      <c r="AV533" s="194"/>
      <c r="AW533" s="194"/>
      <c r="AX533" s="194"/>
      <c r="AY533" s="194"/>
      <c r="AZ533" s="194"/>
    </row>
    <row r="534" spans="1:52" x14ac:dyDescent="0.2">
      <c r="A534" s="197">
        <v>4</v>
      </c>
      <c r="B534" s="141" t="s">
        <v>825</v>
      </c>
      <c r="C534" s="149" t="str">
        <f t="shared" si="101"/>
        <v>40</v>
      </c>
      <c r="D534" s="149" t="str">
        <f t="shared" si="102"/>
        <v>75</v>
      </c>
      <c r="E534" s="147" t="str">
        <f t="shared" si="103"/>
        <v>630</v>
      </c>
      <c r="F534" s="129" t="str">
        <f t="shared" si="104"/>
        <v>5000.01</v>
      </c>
      <c r="G534" s="141" t="s">
        <v>214</v>
      </c>
      <c r="H534" s="193">
        <f>IFERROR(VLOOKUP(B534,[5]rptBudgetaryBudgetCrossOrganiza!$A$2:$M$1097,4,FALSE),"0")</f>
        <v>129570</v>
      </c>
      <c r="I534" s="193">
        <f>IFERROR(VLOOKUP(B534,[5]rptBudgetaryBudgetCrossOrganiza!$A$2:$M$1097,6,FALSE),"0")</f>
        <v>129570</v>
      </c>
      <c r="J534" s="193"/>
      <c r="K534" s="193"/>
      <c r="L534" s="193"/>
      <c r="M534" s="193">
        <f>IFERROR(VLOOKUP(B534,[5]rptBudgetaryBudgetCrossOrganiza!$A$2:$M$1097,9,FALSE),"0")</f>
        <v>128253.08</v>
      </c>
      <c r="N534" s="193">
        <v>128253.08</v>
      </c>
      <c r="O534" s="193">
        <f t="shared" ref="O534:O547" si="105">N534-I534</f>
        <v>-1316.9199999999983</v>
      </c>
      <c r="Q534" s="169">
        <v>114515</v>
      </c>
      <c r="R534" s="169">
        <v>114515</v>
      </c>
      <c r="S534" s="169"/>
      <c r="T534" s="169"/>
      <c r="U534" s="169"/>
      <c r="V534" s="169">
        <v>113855.41</v>
      </c>
      <c r="W534" s="194">
        <v>113855.41</v>
      </c>
      <c r="X534" s="194">
        <f t="shared" ref="X534:X545" si="106">W534-R534</f>
        <v>-659.58999999999651</v>
      </c>
      <c r="Z534" s="171">
        <v>121500</v>
      </c>
      <c r="AA534" s="171">
        <v>125178</v>
      </c>
      <c r="AB534" s="171"/>
      <c r="AC534" s="171"/>
      <c r="AD534" s="171"/>
      <c r="AE534" s="171">
        <v>120677.81</v>
      </c>
      <c r="AF534" s="195">
        <v>120677.81</v>
      </c>
      <c r="AG534" s="195">
        <f t="shared" ref="AG534:AG546" si="107">AF534-AA534</f>
        <v>-4500.1900000000023</v>
      </c>
      <c r="AI534" s="173">
        <f>IFERROR(VLOOKUP(B534,[3]rptBudgetaryBudgetCrossOrganiza!$A$1:$K$607,4,FALSE),"0")</f>
        <v>125150</v>
      </c>
      <c r="AJ534" s="173">
        <f>IFERROR(VLOOKUP(B534,[3]rptBudgetaryBudgetCrossOrganiza!$A$1:$K$607,6,FALSE),"0")</f>
        <v>125150</v>
      </c>
      <c r="AK534" s="196">
        <f t="shared" si="100"/>
        <v>125150</v>
      </c>
      <c r="AL534" s="196">
        <f>IFERROR(VLOOKUP(B534,[4]rptBudgetaryBudgetCrossOrganiza!$A$10385:$O$11376,13,FALSE),"0")</f>
        <v>35374.230000000003</v>
      </c>
      <c r="AM534" s="196"/>
      <c r="AN534" s="196"/>
      <c r="AO534" s="196"/>
      <c r="AP534" s="196"/>
      <c r="AQ534" s="196">
        <f t="shared" ref="AQ534:AQ547" si="108">AP534-AJ534</f>
        <v>-125150</v>
      </c>
      <c r="AS534" s="194"/>
      <c r="AT534" s="194"/>
      <c r="AU534" s="194"/>
      <c r="AV534" s="194"/>
      <c r="AW534" s="194"/>
      <c r="AX534" s="194"/>
      <c r="AY534" s="194"/>
      <c r="AZ534" s="194">
        <f t="shared" ref="AZ534:AZ545" si="109">AY534-AT534</f>
        <v>0</v>
      </c>
    </row>
    <row r="535" spans="1:52" x14ac:dyDescent="0.2">
      <c r="A535" s="197">
        <v>4</v>
      </c>
      <c r="B535" s="141" t="s">
        <v>826</v>
      </c>
      <c r="C535" s="149" t="str">
        <f t="shared" si="101"/>
        <v>40</v>
      </c>
      <c r="D535" s="149" t="str">
        <f t="shared" si="102"/>
        <v>75</v>
      </c>
      <c r="E535" s="147" t="str">
        <f t="shared" si="103"/>
        <v>630</v>
      </c>
      <c r="F535" s="129" t="str">
        <f t="shared" si="104"/>
        <v>5000.02</v>
      </c>
      <c r="G535" s="141" t="s">
        <v>216</v>
      </c>
      <c r="H535" s="193">
        <f>IFERROR(VLOOKUP(B535,[5]rptBudgetaryBudgetCrossOrganiza!$A$2:$M$1097,4,FALSE),"0")</f>
        <v>0</v>
      </c>
      <c r="I535" s="193">
        <f>IFERROR(VLOOKUP(B535,[5]rptBudgetaryBudgetCrossOrganiza!$A$2:$M$1097,6,FALSE),"0")</f>
        <v>0</v>
      </c>
      <c r="J535" s="193"/>
      <c r="K535" s="193"/>
      <c r="L535" s="193"/>
      <c r="M535" s="193">
        <f>IFERROR(VLOOKUP(B535,[5]rptBudgetaryBudgetCrossOrganiza!$A$2:$M$1097,9,FALSE),"0")</f>
        <v>0</v>
      </c>
      <c r="N535" s="193">
        <v>0</v>
      </c>
      <c r="O535" s="193">
        <f t="shared" si="105"/>
        <v>0</v>
      </c>
      <c r="Q535" s="169">
        <v>0</v>
      </c>
      <c r="R535" s="169">
        <v>0</v>
      </c>
      <c r="S535" s="169"/>
      <c r="T535" s="169"/>
      <c r="U535" s="169"/>
      <c r="V535" s="169">
        <v>0</v>
      </c>
      <c r="W535" s="194">
        <v>0</v>
      </c>
      <c r="X535" s="194">
        <f t="shared" si="106"/>
        <v>0</v>
      </c>
      <c r="Z535" s="171">
        <v>0</v>
      </c>
      <c r="AA535" s="171">
        <v>0</v>
      </c>
      <c r="AB535" s="171"/>
      <c r="AC535" s="171"/>
      <c r="AD535" s="171"/>
      <c r="AE535" s="171">
        <v>0</v>
      </c>
      <c r="AF535" s="195">
        <v>0</v>
      </c>
      <c r="AG535" s="195">
        <f t="shared" si="107"/>
        <v>0</v>
      </c>
      <c r="AI535" s="173">
        <f>IFERROR(VLOOKUP(B535,[3]rptBudgetaryBudgetCrossOrganiza!$A$1:$K$607,4,FALSE),"0")</f>
        <v>0</v>
      </c>
      <c r="AJ535" s="173">
        <f>IFERROR(VLOOKUP(B535,[3]rptBudgetaryBudgetCrossOrganiza!$A$1:$K$607,6,FALSE),"0")</f>
        <v>0</v>
      </c>
      <c r="AK535" s="196">
        <f t="shared" si="100"/>
        <v>0</v>
      </c>
      <c r="AL535" s="196">
        <f>IFERROR(VLOOKUP(B535,[4]rptBudgetaryBudgetCrossOrganiza!$A$10385:$O$11376,13,FALSE),"0")</f>
        <v>0</v>
      </c>
      <c r="AM535" s="196"/>
      <c r="AN535" s="196"/>
      <c r="AO535" s="196"/>
      <c r="AP535" s="196"/>
      <c r="AQ535" s="196">
        <f t="shared" si="108"/>
        <v>0</v>
      </c>
      <c r="AS535" s="194"/>
      <c r="AT535" s="194"/>
      <c r="AU535" s="194"/>
      <c r="AV535" s="194"/>
      <c r="AW535" s="194"/>
      <c r="AX535" s="194"/>
      <c r="AY535" s="194"/>
      <c r="AZ535" s="194">
        <f t="shared" si="109"/>
        <v>0</v>
      </c>
    </row>
    <row r="536" spans="1:52" x14ac:dyDescent="0.2">
      <c r="A536" s="197">
        <v>4</v>
      </c>
      <c r="B536" s="141" t="s">
        <v>827</v>
      </c>
      <c r="C536" s="149" t="str">
        <f t="shared" si="101"/>
        <v>40</v>
      </c>
      <c r="D536" s="149" t="str">
        <f t="shared" si="102"/>
        <v>75</v>
      </c>
      <c r="E536" s="147" t="str">
        <f t="shared" si="103"/>
        <v>630</v>
      </c>
      <c r="F536" s="129" t="str">
        <f t="shared" si="104"/>
        <v>5000.03</v>
      </c>
      <c r="G536" s="141" t="s">
        <v>218</v>
      </c>
      <c r="H536" s="193">
        <f>IFERROR(VLOOKUP(B536,[5]rptBudgetaryBudgetCrossOrganiza!$A$2:$M$1097,4,FALSE),"0")</f>
        <v>20000</v>
      </c>
      <c r="I536" s="193">
        <f>IFERROR(VLOOKUP(B536,[5]rptBudgetaryBudgetCrossOrganiza!$A$2:$M$1097,6,FALSE),"0")</f>
        <v>20000</v>
      </c>
      <c r="J536" s="193"/>
      <c r="K536" s="193"/>
      <c r="L536" s="193"/>
      <c r="M536" s="193">
        <f>IFERROR(VLOOKUP(B536,[5]rptBudgetaryBudgetCrossOrganiza!$A$2:$M$1097,9,FALSE),"0")</f>
        <v>4551.18</v>
      </c>
      <c r="N536" s="193">
        <v>4551.18</v>
      </c>
      <c r="O536" s="193">
        <f t="shared" si="105"/>
        <v>-15448.82</v>
      </c>
      <c r="Q536" s="169">
        <v>5000</v>
      </c>
      <c r="R536" s="169">
        <v>5000</v>
      </c>
      <c r="S536" s="169"/>
      <c r="T536" s="169"/>
      <c r="U536" s="169"/>
      <c r="V536" s="169">
        <v>4628.42</v>
      </c>
      <c r="W536" s="194">
        <v>4628.42</v>
      </c>
      <c r="X536" s="194">
        <f t="shared" si="106"/>
        <v>-371.57999999999993</v>
      </c>
      <c r="Z536" s="171">
        <v>5000</v>
      </c>
      <c r="AA536" s="171">
        <v>5000</v>
      </c>
      <c r="AB536" s="171"/>
      <c r="AC536" s="171"/>
      <c r="AD536" s="171"/>
      <c r="AE536" s="171">
        <v>3187.31</v>
      </c>
      <c r="AF536" s="195">
        <v>3187.31</v>
      </c>
      <c r="AG536" s="195">
        <f t="shared" si="107"/>
        <v>-1812.69</v>
      </c>
      <c r="AI536" s="173">
        <f>IFERROR(VLOOKUP(B536,[3]rptBudgetaryBudgetCrossOrganiza!$A$1:$K$607,4,FALSE),"0")</f>
        <v>5150</v>
      </c>
      <c r="AJ536" s="173">
        <f>IFERROR(VLOOKUP(B536,[3]rptBudgetaryBudgetCrossOrganiza!$A$1:$K$607,6,FALSE),"0")</f>
        <v>5150</v>
      </c>
      <c r="AK536" s="196">
        <f t="shared" si="100"/>
        <v>5150</v>
      </c>
      <c r="AL536" s="196">
        <f>IFERROR(VLOOKUP(B536,[4]rptBudgetaryBudgetCrossOrganiza!$A$10385:$O$11376,13,FALSE),"0")</f>
        <v>453.2</v>
      </c>
      <c r="AM536" s="196"/>
      <c r="AN536" s="196"/>
      <c r="AO536" s="196"/>
      <c r="AP536" s="196"/>
      <c r="AQ536" s="196">
        <f t="shared" si="108"/>
        <v>-5150</v>
      </c>
      <c r="AS536" s="194"/>
      <c r="AT536" s="194"/>
      <c r="AU536" s="194"/>
      <c r="AV536" s="194"/>
      <c r="AW536" s="194"/>
      <c r="AX536" s="194"/>
      <c r="AY536" s="194"/>
      <c r="AZ536" s="194">
        <f t="shared" si="109"/>
        <v>0</v>
      </c>
    </row>
    <row r="537" spans="1:52" x14ac:dyDescent="0.2">
      <c r="A537" s="197">
        <v>4</v>
      </c>
      <c r="B537" s="141" t="s">
        <v>828</v>
      </c>
      <c r="C537" s="149" t="str">
        <f t="shared" si="101"/>
        <v>40</v>
      </c>
      <c r="D537" s="149" t="str">
        <f t="shared" si="102"/>
        <v>75</v>
      </c>
      <c r="E537" s="147" t="str">
        <f t="shared" si="103"/>
        <v>630</v>
      </c>
      <c r="F537" s="129" t="str">
        <f t="shared" si="104"/>
        <v>5000.04</v>
      </c>
      <c r="G537" s="141" t="s">
        <v>220</v>
      </c>
      <c r="H537" s="193">
        <f>IFERROR(VLOOKUP(B537,[5]rptBudgetaryBudgetCrossOrganiza!$A$2:$M$1097,4,FALSE),"0")</f>
        <v>8000</v>
      </c>
      <c r="I537" s="193">
        <f>IFERROR(VLOOKUP(B537,[5]rptBudgetaryBudgetCrossOrganiza!$A$2:$M$1097,6,FALSE),"0")</f>
        <v>8000</v>
      </c>
      <c r="J537" s="193"/>
      <c r="K537" s="193"/>
      <c r="L537" s="193"/>
      <c r="M537" s="193">
        <f>IFERROR(VLOOKUP(B537,[5]rptBudgetaryBudgetCrossOrganiza!$A$2:$M$1097,9,FALSE),"0")</f>
        <v>4141.26</v>
      </c>
      <c r="N537" s="193">
        <v>4141.26</v>
      </c>
      <c r="O537" s="193">
        <f t="shared" si="105"/>
        <v>-3858.74</v>
      </c>
      <c r="Q537" s="169">
        <v>8000</v>
      </c>
      <c r="R537" s="169">
        <v>8000</v>
      </c>
      <c r="S537" s="169"/>
      <c r="T537" s="169"/>
      <c r="U537" s="169"/>
      <c r="V537" s="169">
        <v>2585.46</v>
      </c>
      <c r="W537" s="194">
        <v>2585.46</v>
      </c>
      <c r="X537" s="194">
        <f t="shared" si="106"/>
        <v>-5414.54</v>
      </c>
      <c r="Z537" s="171">
        <v>8000</v>
      </c>
      <c r="AA537" s="171">
        <v>8000</v>
      </c>
      <c r="AB537" s="171"/>
      <c r="AC537" s="171"/>
      <c r="AD537" s="171"/>
      <c r="AE537" s="171">
        <v>1790.48</v>
      </c>
      <c r="AF537" s="195">
        <v>1790.48</v>
      </c>
      <c r="AG537" s="195">
        <f t="shared" si="107"/>
        <v>-6209.52</v>
      </c>
      <c r="AI537" s="173">
        <f>IFERROR(VLOOKUP(B537,[3]rptBudgetaryBudgetCrossOrganiza!$A$1:$K$607,4,FALSE),"0")</f>
        <v>8000</v>
      </c>
      <c r="AJ537" s="173">
        <f>IFERROR(VLOOKUP(B537,[3]rptBudgetaryBudgetCrossOrganiza!$A$1:$K$607,6,FALSE),"0")</f>
        <v>8000</v>
      </c>
      <c r="AK537" s="196">
        <f t="shared" si="100"/>
        <v>8000</v>
      </c>
      <c r="AL537" s="196">
        <f>IFERROR(VLOOKUP(B537,[4]rptBudgetaryBudgetCrossOrganiza!$A$10385:$O$11376,13,FALSE),"0")</f>
        <v>0</v>
      </c>
      <c r="AM537" s="196"/>
      <c r="AN537" s="196"/>
      <c r="AO537" s="196"/>
      <c r="AP537" s="196"/>
      <c r="AQ537" s="196">
        <f t="shared" si="108"/>
        <v>-8000</v>
      </c>
      <c r="AS537" s="194"/>
      <c r="AT537" s="194"/>
      <c r="AU537" s="194"/>
      <c r="AV537" s="194"/>
      <c r="AW537" s="194"/>
      <c r="AX537" s="194"/>
      <c r="AY537" s="194"/>
      <c r="AZ537" s="194">
        <f t="shared" si="109"/>
        <v>0</v>
      </c>
    </row>
    <row r="538" spans="1:52" x14ac:dyDescent="0.2">
      <c r="A538" s="197">
        <v>4</v>
      </c>
      <c r="B538" s="141" t="s">
        <v>829</v>
      </c>
      <c r="C538" s="149" t="str">
        <f t="shared" si="101"/>
        <v>40</v>
      </c>
      <c r="D538" s="149" t="str">
        <f t="shared" si="102"/>
        <v>75</v>
      </c>
      <c r="E538" s="147" t="str">
        <f t="shared" si="103"/>
        <v>630</v>
      </c>
      <c r="F538" s="129" t="str">
        <f t="shared" si="104"/>
        <v>5000.06</v>
      </c>
      <c r="G538" s="141" t="s">
        <v>224</v>
      </c>
      <c r="H538" s="193">
        <f>IFERROR(VLOOKUP(B538,[5]rptBudgetaryBudgetCrossOrganiza!$A$2:$M$1097,4,FALSE),"0")</f>
        <v>0</v>
      </c>
      <c r="I538" s="193">
        <f>IFERROR(VLOOKUP(B538,[5]rptBudgetaryBudgetCrossOrganiza!$A$2:$M$1097,6,FALSE),"0")</f>
        <v>0</v>
      </c>
      <c r="J538" s="193"/>
      <c r="K538" s="193"/>
      <c r="L538" s="193"/>
      <c r="M538" s="193">
        <f>IFERROR(VLOOKUP(B538,[5]rptBudgetaryBudgetCrossOrganiza!$A$2:$M$1097,9,FALSE),"0")</f>
        <v>0</v>
      </c>
      <c r="N538" s="193">
        <v>0</v>
      </c>
      <c r="O538" s="193">
        <f t="shared" si="105"/>
        <v>0</v>
      </c>
      <c r="Q538" s="169">
        <v>0</v>
      </c>
      <c r="R538" s="169">
        <v>0</v>
      </c>
      <c r="S538" s="169"/>
      <c r="T538" s="169"/>
      <c r="U538" s="169"/>
      <c r="V538" s="169">
        <v>0</v>
      </c>
      <c r="W538" s="194">
        <v>0</v>
      </c>
      <c r="X538" s="194">
        <f t="shared" si="106"/>
        <v>0</v>
      </c>
      <c r="Z538" s="171">
        <v>0</v>
      </c>
      <c r="AA538" s="171">
        <v>0</v>
      </c>
      <c r="AB538" s="171"/>
      <c r="AC538" s="171"/>
      <c r="AD538" s="171"/>
      <c r="AE538" s="171">
        <v>0</v>
      </c>
      <c r="AF538" s="195">
        <v>0</v>
      </c>
      <c r="AG538" s="195">
        <f t="shared" si="107"/>
        <v>0</v>
      </c>
      <c r="AI538" s="173">
        <f>IFERROR(VLOOKUP(B538,[3]rptBudgetaryBudgetCrossOrganiza!$A$1:$K$607,4,FALSE),"0")</f>
        <v>0</v>
      </c>
      <c r="AJ538" s="173">
        <f>IFERROR(VLOOKUP(B538,[3]rptBudgetaryBudgetCrossOrganiza!$A$1:$K$607,6,FALSE),"0")</f>
        <v>0</v>
      </c>
      <c r="AK538" s="196">
        <f t="shared" si="100"/>
        <v>0</v>
      </c>
      <c r="AL538" s="196">
        <f>IFERROR(VLOOKUP(B538,[4]rptBudgetaryBudgetCrossOrganiza!$A$10385:$O$11376,13,FALSE),"0")</f>
        <v>0</v>
      </c>
      <c r="AM538" s="196"/>
      <c r="AN538" s="196"/>
      <c r="AO538" s="196"/>
      <c r="AP538" s="196"/>
      <c r="AQ538" s="196">
        <f t="shared" si="108"/>
        <v>0</v>
      </c>
      <c r="AS538" s="194"/>
      <c r="AT538" s="194"/>
      <c r="AU538" s="194"/>
      <c r="AV538" s="194"/>
      <c r="AW538" s="194"/>
      <c r="AX538" s="194"/>
      <c r="AY538" s="194"/>
      <c r="AZ538" s="194">
        <f t="shared" si="109"/>
        <v>0</v>
      </c>
    </row>
    <row r="539" spans="1:52" x14ac:dyDescent="0.2">
      <c r="A539" s="197">
        <v>4</v>
      </c>
      <c r="B539" s="141" t="s">
        <v>830</v>
      </c>
      <c r="C539" s="149" t="str">
        <f t="shared" si="101"/>
        <v>40</v>
      </c>
      <c r="D539" s="149" t="str">
        <f t="shared" si="102"/>
        <v>75</v>
      </c>
      <c r="E539" s="147" t="str">
        <f t="shared" si="103"/>
        <v>630</v>
      </c>
      <c r="F539" s="129" t="str">
        <f t="shared" si="104"/>
        <v>5000.07</v>
      </c>
      <c r="G539" s="141" t="s">
        <v>226</v>
      </c>
      <c r="H539" s="193">
        <f>IFERROR(VLOOKUP(B539,[5]rptBudgetaryBudgetCrossOrganiza!$A$2:$M$1097,4,FALSE),"0")</f>
        <v>0</v>
      </c>
      <c r="I539" s="193">
        <f>IFERROR(VLOOKUP(B539,[5]rptBudgetaryBudgetCrossOrganiza!$A$2:$M$1097,6,FALSE),"0")</f>
        <v>0</v>
      </c>
      <c r="J539" s="193"/>
      <c r="K539" s="193"/>
      <c r="L539" s="193"/>
      <c r="M539" s="193">
        <f>IFERROR(VLOOKUP(B539,[5]rptBudgetaryBudgetCrossOrganiza!$A$2:$M$1097,9,FALSE),"0")</f>
        <v>0</v>
      </c>
      <c r="N539" s="193">
        <v>0</v>
      </c>
      <c r="O539" s="193">
        <f t="shared" si="105"/>
        <v>0</v>
      </c>
      <c r="Q539" s="169">
        <v>0</v>
      </c>
      <c r="R539" s="169">
        <v>0</v>
      </c>
      <c r="S539" s="169"/>
      <c r="T539" s="169"/>
      <c r="U539" s="169"/>
      <c r="V539" s="169">
        <v>0</v>
      </c>
      <c r="W539" s="194">
        <v>0</v>
      </c>
      <c r="X539" s="194">
        <f t="shared" si="106"/>
        <v>0</v>
      </c>
      <c r="Z539" s="171">
        <v>0</v>
      </c>
      <c r="AA539" s="171">
        <v>0</v>
      </c>
      <c r="AB539" s="171"/>
      <c r="AC539" s="171"/>
      <c r="AD539" s="171"/>
      <c r="AE539" s="171">
        <v>0</v>
      </c>
      <c r="AF539" s="195">
        <v>0</v>
      </c>
      <c r="AG539" s="195">
        <f t="shared" si="107"/>
        <v>0</v>
      </c>
      <c r="AI539" s="173">
        <f>IFERROR(VLOOKUP(B539,[3]rptBudgetaryBudgetCrossOrganiza!$A$1:$K$607,4,FALSE),"0")</f>
        <v>0</v>
      </c>
      <c r="AJ539" s="173">
        <f>IFERROR(VLOOKUP(B539,[3]rptBudgetaryBudgetCrossOrganiza!$A$1:$K$607,6,FALSE),"0")</f>
        <v>0</v>
      </c>
      <c r="AK539" s="196">
        <f t="shared" si="100"/>
        <v>0</v>
      </c>
      <c r="AL539" s="196">
        <f>IFERROR(VLOOKUP(B539,[4]rptBudgetaryBudgetCrossOrganiza!$A$10385:$O$11376,13,FALSE),"0")</f>
        <v>0</v>
      </c>
      <c r="AM539" s="196"/>
      <c r="AN539" s="196"/>
      <c r="AO539" s="196"/>
      <c r="AP539" s="196"/>
      <c r="AQ539" s="196">
        <f t="shared" si="108"/>
        <v>0</v>
      </c>
      <c r="AS539" s="194"/>
      <c r="AT539" s="194"/>
      <c r="AU539" s="194"/>
      <c r="AV539" s="194"/>
      <c r="AW539" s="194"/>
      <c r="AX539" s="194"/>
      <c r="AY539" s="194"/>
      <c r="AZ539" s="194">
        <f t="shared" si="109"/>
        <v>0</v>
      </c>
    </row>
    <row r="540" spans="1:52" x14ac:dyDescent="0.2">
      <c r="A540" s="197">
        <v>4</v>
      </c>
      <c r="B540" s="141" t="s">
        <v>831</v>
      </c>
      <c r="C540" s="149" t="str">
        <f t="shared" si="101"/>
        <v>40</v>
      </c>
      <c r="D540" s="149" t="str">
        <f t="shared" si="102"/>
        <v>75</v>
      </c>
      <c r="E540" s="147" t="str">
        <f t="shared" si="103"/>
        <v>630</v>
      </c>
      <c r="F540" s="129" t="str">
        <f t="shared" si="104"/>
        <v>5000.08</v>
      </c>
      <c r="G540" s="141" t="s">
        <v>228</v>
      </c>
      <c r="H540" s="193">
        <f>IFERROR(VLOOKUP(B540,[5]rptBudgetaryBudgetCrossOrganiza!$A$2:$M$1097,4,FALSE),"0")</f>
        <v>2100</v>
      </c>
      <c r="I540" s="193">
        <f>IFERROR(VLOOKUP(B540,[5]rptBudgetaryBudgetCrossOrganiza!$A$2:$M$1097,6,FALSE),"0")</f>
        <v>2100</v>
      </c>
      <c r="J540" s="193"/>
      <c r="K540" s="193"/>
      <c r="L540" s="193"/>
      <c r="M540" s="193">
        <f>IFERROR(VLOOKUP(B540,[5]rptBudgetaryBudgetCrossOrganiza!$A$2:$M$1097,9,FALSE),"0")</f>
        <v>1040.1400000000001</v>
      </c>
      <c r="N540" s="193">
        <v>1040.1400000000001</v>
      </c>
      <c r="O540" s="193">
        <f t="shared" si="105"/>
        <v>-1059.8599999999999</v>
      </c>
      <c r="Q540" s="169">
        <v>1100</v>
      </c>
      <c r="R540" s="169">
        <v>1100</v>
      </c>
      <c r="S540" s="169"/>
      <c r="T540" s="169"/>
      <c r="U540" s="169"/>
      <c r="V540" s="169">
        <v>1082.1600000000001</v>
      </c>
      <c r="W540" s="194">
        <v>1082.1600000000001</v>
      </c>
      <c r="X540" s="194">
        <f t="shared" si="106"/>
        <v>-17.839999999999918</v>
      </c>
      <c r="Z540" s="171">
        <v>1085</v>
      </c>
      <c r="AA540" s="171">
        <v>1085</v>
      </c>
      <c r="AB540" s="171"/>
      <c r="AC540" s="171"/>
      <c r="AD540" s="171"/>
      <c r="AE540" s="171">
        <v>1119.45</v>
      </c>
      <c r="AF540" s="195">
        <v>1119.45</v>
      </c>
      <c r="AG540" s="195">
        <f t="shared" si="107"/>
        <v>34.450000000000045</v>
      </c>
      <c r="AI540" s="173">
        <f>IFERROR(VLOOKUP(B540,[3]rptBudgetaryBudgetCrossOrganiza!$A$1:$K$607,4,FALSE),"0")</f>
        <v>1118</v>
      </c>
      <c r="AJ540" s="173">
        <f>IFERROR(VLOOKUP(B540,[3]rptBudgetaryBudgetCrossOrganiza!$A$1:$K$607,6,FALSE),"0")</f>
        <v>1118</v>
      </c>
      <c r="AK540" s="196">
        <f t="shared" si="100"/>
        <v>1118</v>
      </c>
      <c r="AL540" s="196">
        <f>IFERROR(VLOOKUP(B540,[4]rptBudgetaryBudgetCrossOrganiza!$A$10385:$O$11376,13,FALSE),"0")</f>
        <v>0</v>
      </c>
      <c r="AM540" s="196"/>
      <c r="AN540" s="196"/>
      <c r="AO540" s="196"/>
      <c r="AP540" s="196"/>
      <c r="AQ540" s="196">
        <f t="shared" si="108"/>
        <v>-1118</v>
      </c>
      <c r="AS540" s="194"/>
      <c r="AT540" s="194"/>
      <c r="AU540" s="194"/>
      <c r="AV540" s="194"/>
      <c r="AW540" s="194"/>
      <c r="AX540" s="194"/>
      <c r="AY540" s="194"/>
      <c r="AZ540" s="194">
        <f t="shared" si="109"/>
        <v>0</v>
      </c>
    </row>
    <row r="541" spans="1:52" x14ac:dyDescent="0.2">
      <c r="A541" s="197">
        <v>4</v>
      </c>
      <c r="B541" s="141" t="s">
        <v>832</v>
      </c>
      <c r="C541" s="149" t="str">
        <f t="shared" si="101"/>
        <v>40</v>
      </c>
      <c r="D541" s="149" t="str">
        <f t="shared" si="102"/>
        <v>75</v>
      </c>
      <c r="E541" s="147" t="str">
        <f t="shared" si="103"/>
        <v>630</v>
      </c>
      <c r="F541" s="129" t="str">
        <f t="shared" si="104"/>
        <v>5000.10</v>
      </c>
      <c r="G541" s="141" t="s">
        <v>232</v>
      </c>
      <c r="H541" s="193">
        <f>IFERROR(VLOOKUP(B541,[5]rptBudgetaryBudgetCrossOrganiza!$A$2:$M$1097,4,FALSE),"0")</f>
        <v>0</v>
      </c>
      <c r="I541" s="193">
        <f>IFERROR(VLOOKUP(B541,[5]rptBudgetaryBudgetCrossOrganiza!$A$2:$M$1097,6,FALSE),"0")</f>
        <v>0</v>
      </c>
      <c r="J541" s="193"/>
      <c r="K541" s="193"/>
      <c r="L541" s="193"/>
      <c r="M541" s="193">
        <f>IFERROR(VLOOKUP(B541,[5]rptBudgetaryBudgetCrossOrganiza!$A$2:$M$1097,9,FALSE),"0")</f>
        <v>0</v>
      </c>
      <c r="N541" s="193">
        <v>0</v>
      </c>
      <c r="O541" s="193">
        <f t="shared" si="105"/>
        <v>0</v>
      </c>
      <c r="Q541" s="169">
        <v>0</v>
      </c>
      <c r="R541" s="169">
        <v>0</v>
      </c>
      <c r="S541" s="169"/>
      <c r="T541" s="169"/>
      <c r="U541" s="169"/>
      <c r="V541" s="169">
        <v>0</v>
      </c>
      <c r="W541" s="194">
        <v>0</v>
      </c>
      <c r="X541" s="194">
        <f t="shared" si="106"/>
        <v>0</v>
      </c>
      <c r="Z541" s="171">
        <v>0</v>
      </c>
      <c r="AA541" s="171">
        <v>0</v>
      </c>
      <c r="AB541" s="171"/>
      <c r="AC541" s="171"/>
      <c r="AD541" s="171"/>
      <c r="AE541" s="171">
        <v>0</v>
      </c>
      <c r="AF541" s="195">
        <v>0</v>
      </c>
      <c r="AG541" s="195">
        <f t="shared" si="107"/>
        <v>0</v>
      </c>
      <c r="AI541" s="173">
        <f>IFERROR(VLOOKUP(B541,[3]rptBudgetaryBudgetCrossOrganiza!$A$1:$K$607,4,FALSE),"0")</f>
        <v>0</v>
      </c>
      <c r="AJ541" s="173">
        <f>IFERROR(VLOOKUP(B541,[3]rptBudgetaryBudgetCrossOrganiza!$A$1:$K$607,6,FALSE),"0")</f>
        <v>0</v>
      </c>
      <c r="AK541" s="196">
        <f t="shared" si="100"/>
        <v>0</v>
      </c>
      <c r="AL541" s="196">
        <f>IFERROR(VLOOKUP(B541,[4]rptBudgetaryBudgetCrossOrganiza!$A$10385:$O$11376,13,FALSE),"0")</f>
        <v>0</v>
      </c>
      <c r="AM541" s="196"/>
      <c r="AN541" s="196"/>
      <c r="AO541" s="196"/>
      <c r="AP541" s="196"/>
      <c r="AQ541" s="196">
        <f t="shared" si="108"/>
        <v>0</v>
      </c>
      <c r="AS541" s="194"/>
      <c r="AT541" s="194"/>
      <c r="AU541" s="194"/>
      <c r="AV541" s="194"/>
      <c r="AW541" s="194"/>
      <c r="AX541" s="194"/>
      <c r="AY541" s="194"/>
      <c r="AZ541" s="194">
        <f t="shared" si="109"/>
        <v>0</v>
      </c>
    </row>
    <row r="542" spans="1:52" x14ac:dyDescent="0.2">
      <c r="A542" s="197">
        <v>4</v>
      </c>
      <c r="B542" s="141" t="s">
        <v>833</v>
      </c>
      <c r="C542" s="149" t="str">
        <f t="shared" si="101"/>
        <v>40</v>
      </c>
      <c r="D542" s="149" t="str">
        <f t="shared" si="102"/>
        <v>75</v>
      </c>
      <c r="E542" s="147" t="str">
        <f t="shared" si="103"/>
        <v>630</v>
      </c>
      <c r="F542" s="129" t="str">
        <f t="shared" si="104"/>
        <v>5000.11</v>
      </c>
      <c r="G542" s="141" t="s">
        <v>234</v>
      </c>
      <c r="H542" s="193">
        <f>IFERROR(VLOOKUP(B542,[5]rptBudgetaryBudgetCrossOrganiza!$A$2:$M$1097,4,FALSE),"0")</f>
        <v>0</v>
      </c>
      <c r="I542" s="193">
        <f>IFERROR(VLOOKUP(B542,[5]rptBudgetaryBudgetCrossOrganiza!$A$2:$M$1097,6,FALSE),"0")</f>
        <v>0</v>
      </c>
      <c r="J542" s="193"/>
      <c r="K542" s="193"/>
      <c r="L542" s="193"/>
      <c r="M542" s="193">
        <f>IFERROR(VLOOKUP(B542,[5]rptBudgetaryBudgetCrossOrganiza!$A$2:$M$1097,9,FALSE),"0")</f>
        <v>0</v>
      </c>
      <c r="N542" s="193">
        <v>0</v>
      </c>
      <c r="O542" s="193">
        <f t="shared" si="105"/>
        <v>0</v>
      </c>
      <c r="Q542" s="169">
        <v>0</v>
      </c>
      <c r="R542" s="169">
        <v>0</v>
      </c>
      <c r="S542" s="169"/>
      <c r="T542" s="169"/>
      <c r="U542" s="169"/>
      <c r="V542" s="169">
        <v>0</v>
      </c>
      <c r="W542" s="194">
        <v>0</v>
      </c>
      <c r="X542" s="194">
        <f t="shared" si="106"/>
        <v>0</v>
      </c>
      <c r="Z542" s="171">
        <v>0</v>
      </c>
      <c r="AA542" s="171">
        <v>0</v>
      </c>
      <c r="AB542" s="171"/>
      <c r="AC542" s="171"/>
      <c r="AD542" s="171"/>
      <c r="AE542" s="171">
        <v>0</v>
      </c>
      <c r="AF542" s="195">
        <v>0</v>
      </c>
      <c r="AG542" s="195">
        <f t="shared" si="107"/>
        <v>0</v>
      </c>
      <c r="AI542" s="173">
        <f>IFERROR(VLOOKUP(B542,[3]rptBudgetaryBudgetCrossOrganiza!$A$1:$K$607,4,FALSE),"0")</f>
        <v>0</v>
      </c>
      <c r="AJ542" s="173">
        <f>IFERROR(VLOOKUP(B542,[3]rptBudgetaryBudgetCrossOrganiza!$A$1:$K$607,6,FALSE),"0")</f>
        <v>0</v>
      </c>
      <c r="AK542" s="196">
        <f t="shared" si="100"/>
        <v>0</v>
      </c>
      <c r="AL542" s="196">
        <f>IFERROR(VLOOKUP(B542,[4]rptBudgetaryBudgetCrossOrganiza!$A$10385:$O$11376,13,FALSE),"0")</f>
        <v>0</v>
      </c>
      <c r="AM542" s="196"/>
      <c r="AN542" s="196"/>
      <c r="AO542" s="196"/>
      <c r="AP542" s="196"/>
      <c r="AQ542" s="196">
        <f t="shared" si="108"/>
        <v>0</v>
      </c>
      <c r="AS542" s="194"/>
      <c r="AT542" s="194"/>
      <c r="AU542" s="194"/>
      <c r="AV542" s="194"/>
      <c r="AW542" s="194"/>
      <c r="AX542" s="194"/>
      <c r="AY542" s="194"/>
      <c r="AZ542" s="194">
        <f t="shared" si="109"/>
        <v>0</v>
      </c>
    </row>
    <row r="543" spans="1:52" x14ac:dyDescent="0.2">
      <c r="A543" s="197">
        <v>4</v>
      </c>
      <c r="B543" s="141" t="s">
        <v>834</v>
      </c>
      <c r="C543" s="149" t="str">
        <f t="shared" si="101"/>
        <v>40</v>
      </c>
      <c r="D543" s="149" t="str">
        <f t="shared" si="102"/>
        <v>75</v>
      </c>
      <c r="E543" s="147" t="str">
        <f t="shared" si="103"/>
        <v>630</v>
      </c>
      <c r="F543" s="129" t="str">
        <f t="shared" si="104"/>
        <v>5000.12</v>
      </c>
      <c r="G543" s="141" t="s">
        <v>236</v>
      </c>
      <c r="H543" s="193">
        <f>IFERROR(VLOOKUP(B543,[5]rptBudgetaryBudgetCrossOrganiza!$A$2:$M$1097,4,FALSE),"0")</f>
        <v>0</v>
      </c>
      <c r="I543" s="193">
        <f>IFERROR(VLOOKUP(B543,[5]rptBudgetaryBudgetCrossOrganiza!$A$2:$M$1097,6,FALSE),"0")</f>
        <v>0</v>
      </c>
      <c r="J543" s="193"/>
      <c r="K543" s="193"/>
      <c r="L543" s="193"/>
      <c r="M543" s="193">
        <f>IFERROR(VLOOKUP(B543,[5]rptBudgetaryBudgetCrossOrganiza!$A$2:$M$1097,9,FALSE),"0")</f>
        <v>0</v>
      </c>
      <c r="N543" s="193">
        <v>0</v>
      </c>
      <c r="O543" s="193">
        <f t="shared" si="105"/>
        <v>0</v>
      </c>
      <c r="Q543" s="169">
        <v>0</v>
      </c>
      <c r="R543" s="169">
        <v>0</v>
      </c>
      <c r="S543" s="169"/>
      <c r="T543" s="169"/>
      <c r="U543" s="169"/>
      <c r="V543" s="169">
        <v>0</v>
      </c>
      <c r="W543" s="194">
        <v>0</v>
      </c>
      <c r="X543" s="194">
        <f t="shared" si="106"/>
        <v>0</v>
      </c>
      <c r="Z543" s="171">
        <v>0</v>
      </c>
      <c r="AA543" s="171">
        <v>0</v>
      </c>
      <c r="AB543" s="171"/>
      <c r="AC543" s="171"/>
      <c r="AD543" s="171"/>
      <c r="AE543" s="171">
        <v>0</v>
      </c>
      <c r="AF543" s="195">
        <v>0</v>
      </c>
      <c r="AG543" s="195">
        <f t="shared" si="107"/>
        <v>0</v>
      </c>
      <c r="AI543" s="173">
        <f>IFERROR(VLOOKUP(B543,[3]rptBudgetaryBudgetCrossOrganiza!$A$1:$K$607,4,FALSE),"0")</f>
        <v>0</v>
      </c>
      <c r="AJ543" s="173">
        <f>IFERROR(VLOOKUP(B543,[3]rptBudgetaryBudgetCrossOrganiza!$A$1:$K$607,6,FALSE),"0")</f>
        <v>0</v>
      </c>
      <c r="AK543" s="196">
        <f t="shared" si="100"/>
        <v>0</v>
      </c>
      <c r="AL543" s="196">
        <f>IFERROR(VLOOKUP(B543,[4]rptBudgetaryBudgetCrossOrganiza!$A$10385:$O$11376,13,FALSE),"0")</f>
        <v>0</v>
      </c>
      <c r="AM543" s="196"/>
      <c r="AN543" s="196"/>
      <c r="AO543" s="196"/>
      <c r="AP543" s="196"/>
      <c r="AQ543" s="196">
        <f t="shared" si="108"/>
        <v>0</v>
      </c>
      <c r="AS543" s="194"/>
      <c r="AT543" s="194"/>
      <c r="AU543" s="194"/>
      <c r="AV543" s="194"/>
      <c r="AW543" s="194"/>
      <c r="AX543" s="194"/>
      <c r="AY543" s="194"/>
      <c r="AZ543" s="194">
        <f t="shared" si="109"/>
        <v>0</v>
      </c>
    </row>
    <row r="544" spans="1:52" x14ac:dyDescent="0.2">
      <c r="A544" s="197">
        <v>4</v>
      </c>
      <c r="B544" s="141" t="s">
        <v>835</v>
      </c>
      <c r="C544" s="149" t="str">
        <f t="shared" si="101"/>
        <v>40</v>
      </c>
      <c r="D544" s="149" t="str">
        <f t="shared" si="102"/>
        <v>75</v>
      </c>
      <c r="E544" s="147" t="str">
        <f t="shared" si="103"/>
        <v>630</v>
      </c>
      <c r="F544" s="129" t="str">
        <f t="shared" si="104"/>
        <v>5000.99</v>
      </c>
      <c r="G544" s="141" t="s">
        <v>238</v>
      </c>
      <c r="H544" s="193">
        <f>IFERROR(VLOOKUP(B544,[5]rptBudgetaryBudgetCrossOrganiza!$A$2:$M$1097,4,FALSE),"0")</f>
        <v>0</v>
      </c>
      <c r="I544" s="193">
        <f>IFERROR(VLOOKUP(B544,[5]rptBudgetaryBudgetCrossOrganiza!$A$2:$M$1097,6,FALSE),"0")</f>
        <v>0</v>
      </c>
      <c r="J544" s="193"/>
      <c r="K544" s="193"/>
      <c r="L544" s="193"/>
      <c r="M544" s="193">
        <f>IFERROR(VLOOKUP(B544,[5]rptBudgetaryBudgetCrossOrganiza!$A$2:$M$1097,9,FALSE),"0")</f>
        <v>0</v>
      </c>
      <c r="N544" s="193">
        <v>0</v>
      </c>
      <c r="O544" s="193">
        <f t="shared" si="105"/>
        <v>0</v>
      </c>
      <c r="Q544" s="169">
        <v>0</v>
      </c>
      <c r="R544" s="169">
        <v>0</v>
      </c>
      <c r="S544" s="169"/>
      <c r="T544" s="169"/>
      <c r="U544" s="169"/>
      <c r="V544" s="169">
        <v>0</v>
      </c>
      <c r="W544" s="194">
        <v>0</v>
      </c>
      <c r="X544" s="194">
        <f t="shared" si="106"/>
        <v>0</v>
      </c>
      <c r="Z544" s="171">
        <v>0</v>
      </c>
      <c r="AA544" s="171">
        <v>0</v>
      </c>
      <c r="AB544" s="171"/>
      <c r="AC544" s="171"/>
      <c r="AD544" s="171"/>
      <c r="AE544" s="171">
        <v>0</v>
      </c>
      <c r="AF544" s="195">
        <v>0</v>
      </c>
      <c r="AG544" s="195">
        <f t="shared" si="107"/>
        <v>0</v>
      </c>
      <c r="AI544" s="173">
        <f>IFERROR(VLOOKUP(B544,[3]rptBudgetaryBudgetCrossOrganiza!$A$1:$K$607,4,FALSE),"0")</f>
        <v>0</v>
      </c>
      <c r="AJ544" s="173">
        <f>IFERROR(VLOOKUP(B544,[3]rptBudgetaryBudgetCrossOrganiza!$A$1:$K$607,6,FALSE),"0")</f>
        <v>0</v>
      </c>
      <c r="AK544" s="196">
        <f t="shared" si="100"/>
        <v>0</v>
      </c>
      <c r="AL544" s="196">
        <f>IFERROR(VLOOKUP(B544,[4]rptBudgetaryBudgetCrossOrganiza!$A$10385:$O$11376,13,FALSE),"0")</f>
        <v>0</v>
      </c>
      <c r="AM544" s="196"/>
      <c r="AN544" s="196"/>
      <c r="AO544" s="196"/>
      <c r="AP544" s="196"/>
      <c r="AQ544" s="196">
        <f t="shared" si="108"/>
        <v>0</v>
      </c>
      <c r="AS544" s="194"/>
      <c r="AT544" s="194"/>
      <c r="AU544" s="194"/>
      <c r="AV544" s="194"/>
      <c r="AW544" s="194"/>
      <c r="AX544" s="194"/>
      <c r="AY544" s="194"/>
      <c r="AZ544" s="194">
        <f t="shared" si="109"/>
        <v>0</v>
      </c>
    </row>
    <row r="545" spans="1:52" x14ac:dyDescent="0.2">
      <c r="A545" s="197">
        <v>4</v>
      </c>
      <c r="B545" s="141" t="s">
        <v>836</v>
      </c>
      <c r="C545" s="149" t="str">
        <f t="shared" si="101"/>
        <v>40</v>
      </c>
      <c r="D545" s="149" t="str">
        <f t="shared" si="102"/>
        <v>75</v>
      </c>
      <c r="E545" s="147" t="str">
        <f t="shared" si="103"/>
        <v>630</v>
      </c>
      <c r="F545" s="129" t="str">
        <f t="shared" si="104"/>
        <v>5100.00</v>
      </c>
      <c r="G545" s="141" t="s">
        <v>240</v>
      </c>
      <c r="H545" s="193">
        <f>IFERROR(VLOOKUP(B545,[5]rptBudgetaryBudgetCrossOrganiza!$A$2:$M$1097,4,FALSE),"0")</f>
        <v>23580</v>
      </c>
      <c r="I545" s="193">
        <f>IFERROR(VLOOKUP(B545,[5]rptBudgetaryBudgetCrossOrganiza!$A$2:$M$1097,6,FALSE),"0")</f>
        <v>23580</v>
      </c>
      <c r="J545" s="193"/>
      <c r="K545" s="193"/>
      <c r="L545" s="193"/>
      <c r="M545" s="193">
        <f>IFERROR(VLOOKUP(B545,[5]rptBudgetaryBudgetCrossOrganiza!$A$2:$M$1097,9,FALSE),"0")</f>
        <v>17843.509999999998</v>
      </c>
      <c r="N545" s="193">
        <v>17843.509999999998</v>
      </c>
      <c r="O545" s="193">
        <f t="shared" si="105"/>
        <v>-5736.4900000000016</v>
      </c>
      <c r="Q545" s="169">
        <v>22900</v>
      </c>
      <c r="R545" s="169">
        <v>22900</v>
      </c>
      <c r="S545" s="169"/>
      <c r="T545" s="169"/>
      <c r="U545" s="169"/>
      <c r="V545" s="169">
        <v>21816.92</v>
      </c>
      <c r="W545" s="194">
        <v>21816.92</v>
      </c>
      <c r="X545" s="194">
        <f t="shared" si="106"/>
        <v>-1083.0800000000017</v>
      </c>
      <c r="Z545" s="171">
        <v>25365</v>
      </c>
      <c r="AA545" s="171">
        <v>25365</v>
      </c>
      <c r="AB545" s="171"/>
      <c r="AC545" s="171"/>
      <c r="AD545" s="171"/>
      <c r="AE545" s="171">
        <v>24712.02</v>
      </c>
      <c r="AF545" s="195">
        <v>24712.02</v>
      </c>
      <c r="AG545" s="195">
        <f t="shared" si="107"/>
        <v>-652.97999999999956</v>
      </c>
      <c r="AI545" s="173">
        <f>IFERROR(VLOOKUP(B545,[3]rptBudgetaryBudgetCrossOrganiza!$A$1:$K$607,4,FALSE),"0")</f>
        <v>25365</v>
      </c>
      <c r="AJ545" s="173">
        <f>IFERROR(VLOOKUP(B545,[3]rptBudgetaryBudgetCrossOrganiza!$A$1:$K$607,6,FALSE),"0")</f>
        <v>25365</v>
      </c>
      <c r="AK545" s="196">
        <f t="shared" si="100"/>
        <v>25365</v>
      </c>
      <c r="AL545" s="196">
        <f>IFERROR(VLOOKUP(B545,[4]rptBudgetaryBudgetCrossOrganiza!$A$10385:$O$11376,13,FALSE),"0")</f>
        <v>6614.84</v>
      </c>
      <c r="AM545" s="196"/>
      <c r="AN545" s="196"/>
      <c r="AO545" s="196"/>
      <c r="AP545" s="196"/>
      <c r="AQ545" s="196">
        <f t="shared" si="108"/>
        <v>-25365</v>
      </c>
      <c r="AS545" s="194"/>
      <c r="AT545" s="194"/>
      <c r="AU545" s="194"/>
      <c r="AV545" s="194"/>
      <c r="AW545" s="194"/>
      <c r="AX545" s="194"/>
      <c r="AY545" s="194"/>
      <c r="AZ545" s="194">
        <f t="shared" si="109"/>
        <v>0</v>
      </c>
    </row>
    <row r="546" spans="1:52" x14ac:dyDescent="0.2">
      <c r="A546" s="197">
        <v>4</v>
      </c>
      <c r="B546" s="141" t="s">
        <v>837</v>
      </c>
      <c r="C546" s="149" t="str">
        <f t="shared" si="101"/>
        <v>40</v>
      </c>
      <c r="D546" s="149" t="str">
        <f t="shared" si="102"/>
        <v>75</v>
      </c>
      <c r="E546" s="147" t="str">
        <f t="shared" si="103"/>
        <v>630</v>
      </c>
      <c r="F546" s="129" t="str">
        <f t="shared" si="104"/>
        <v>5100.01</v>
      </c>
      <c r="G546" s="141" t="s">
        <v>242</v>
      </c>
      <c r="H546" s="193">
        <f>IFERROR(VLOOKUP(B546,[5]rptBudgetaryBudgetCrossOrganiza!$A$2:$M$1097,4,FALSE),"0")</f>
        <v>17170</v>
      </c>
      <c r="I546" s="193">
        <f>IFERROR(VLOOKUP(B546,[5]rptBudgetaryBudgetCrossOrganiza!$A$2:$M$1097,6,FALSE),"0")</f>
        <v>17170</v>
      </c>
      <c r="J546" s="193"/>
      <c r="K546" s="193"/>
      <c r="L546" s="193"/>
      <c r="M546" s="193">
        <f>IFERROR(VLOOKUP(B546,[5]rptBudgetaryBudgetCrossOrganiza!$A$2:$M$1097,9,FALSE),"0")</f>
        <v>12518.85</v>
      </c>
      <c r="N546" s="193">
        <v>12518.85</v>
      </c>
      <c r="O546" s="193">
        <f t="shared" si="105"/>
        <v>-4651.1499999999996</v>
      </c>
      <c r="Q546" s="169">
        <v>14655</v>
      </c>
      <c r="R546" s="169">
        <v>14655</v>
      </c>
      <c r="S546" s="169"/>
      <c r="T546" s="169"/>
      <c r="U546" s="169"/>
      <c r="V546" s="169">
        <v>13917.95</v>
      </c>
      <c r="W546" s="194">
        <v>13917.95</v>
      </c>
      <c r="X546" s="194"/>
      <c r="Z546" s="171">
        <v>15410</v>
      </c>
      <c r="AA546" s="171">
        <v>15410</v>
      </c>
      <c r="AB546" s="171"/>
      <c r="AC546" s="171"/>
      <c r="AD546" s="171"/>
      <c r="AE546" s="171">
        <v>13565.13</v>
      </c>
      <c r="AF546" s="195">
        <v>13565.13</v>
      </c>
      <c r="AG546" s="195">
        <f t="shared" si="107"/>
        <v>-1844.8700000000008</v>
      </c>
      <c r="AI546" s="173">
        <f>IFERROR(VLOOKUP(B546,[3]rptBudgetaryBudgetCrossOrganiza!$A$1:$K$607,4,FALSE),"0")</f>
        <v>15410</v>
      </c>
      <c r="AJ546" s="173">
        <f>IFERROR(VLOOKUP(B546,[3]rptBudgetaryBudgetCrossOrganiza!$A$1:$K$607,6,FALSE),"0")</f>
        <v>15410</v>
      </c>
      <c r="AK546" s="196">
        <f t="shared" si="100"/>
        <v>15410</v>
      </c>
      <c r="AL546" s="196">
        <f>IFERROR(VLOOKUP(B546,[4]rptBudgetaryBudgetCrossOrganiza!$A$10385:$O$11376,13,FALSE),"0")</f>
        <v>3716.61</v>
      </c>
      <c r="AM546" s="196"/>
      <c r="AN546" s="196"/>
      <c r="AO546" s="196"/>
      <c r="AP546" s="196"/>
      <c r="AQ546" s="196">
        <f t="shared" si="108"/>
        <v>-15410</v>
      </c>
      <c r="AS546" s="194"/>
      <c r="AT546" s="194"/>
      <c r="AU546" s="194"/>
      <c r="AV546" s="194"/>
      <c r="AW546" s="194"/>
      <c r="AX546" s="194"/>
      <c r="AY546" s="194"/>
      <c r="AZ546" s="194"/>
    </row>
    <row r="547" spans="1:52" x14ac:dyDescent="0.2">
      <c r="A547" s="197">
        <v>4</v>
      </c>
      <c r="B547" s="198" t="s">
        <v>838</v>
      </c>
      <c r="C547" s="149" t="str">
        <f t="shared" si="101"/>
        <v>40</v>
      </c>
      <c r="D547" s="149" t="str">
        <f t="shared" si="102"/>
        <v>75</v>
      </c>
      <c r="E547" s="147" t="str">
        <f t="shared" si="103"/>
        <v>630</v>
      </c>
      <c r="F547" s="129" t="str">
        <f t="shared" si="104"/>
        <v>5100.02</v>
      </c>
      <c r="G547" s="198" t="s">
        <v>244</v>
      </c>
      <c r="H547" s="193">
        <f>IFERROR(VLOOKUP(B547,[5]rptBudgetaryBudgetCrossOrganiza!$A$2:$M$1097,4,FALSE),"0")</f>
        <v>22500</v>
      </c>
      <c r="I547" s="193">
        <f>IFERROR(VLOOKUP(B547,[5]rptBudgetaryBudgetCrossOrganiza!$A$2:$M$1097,6,FALSE),"0")</f>
        <v>22500</v>
      </c>
      <c r="J547" s="193"/>
      <c r="K547" s="193"/>
      <c r="L547" s="193"/>
      <c r="M547" s="193">
        <f>IFERROR(VLOOKUP(B547,[5]rptBudgetaryBudgetCrossOrganiza!$A$2:$M$1097,9,FALSE),"0")</f>
        <v>10125</v>
      </c>
      <c r="N547" s="193">
        <v>10125</v>
      </c>
      <c r="O547" s="193">
        <f t="shared" si="105"/>
        <v>-12375</v>
      </c>
      <c r="Q547" s="169">
        <v>8700</v>
      </c>
      <c r="R547" s="169">
        <v>8700</v>
      </c>
      <c r="S547" s="169"/>
      <c r="T547" s="169"/>
      <c r="U547" s="169"/>
      <c r="V547" s="169">
        <v>8700</v>
      </c>
      <c r="W547" s="194">
        <v>8700</v>
      </c>
      <c r="X547" s="194">
        <f>W547-R547</f>
        <v>0</v>
      </c>
      <c r="Z547" s="171">
        <v>8700</v>
      </c>
      <c r="AA547" s="171">
        <v>8700</v>
      </c>
      <c r="AB547" s="171"/>
      <c r="AC547" s="171"/>
      <c r="AD547" s="171"/>
      <c r="AE547" s="171">
        <v>8862.5</v>
      </c>
      <c r="AF547" s="195">
        <v>8862.5</v>
      </c>
      <c r="AG547" s="195">
        <f>AF546-AA547</f>
        <v>4865.1299999999992</v>
      </c>
      <c r="AI547" s="173">
        <f>IFERROR(VLOOKUP(B547,[3]rptBudgetaryBudgetCrossOrganiza!$A$1:$K$607,4,FALSE),"0")</f>
        <v>8700</v>
      </c>
      <c r="AJ547" s="173">
        <f>IFERROR(VLOOKUP(B547,[3]rptBudgetaryBudgetCrossOrganiza!$A$1:$K$607,6,FALSE),"0")</f>
        <v>8700</v>
      </c>
      <c r="AK547" s="196">
        <f t="shared" si="100"/>
        <v>8700</v>
      </c>
      <c r="AL547" s="196">
        <f>IFERROR(VLOOKUP(B547,[4]rptBudgetaryBudgetCrossOrganiza!$A$10385:$O$11376,13,FALSE),"0")</f>
        <v>2250</v>
      </c>
      <c r="AM547" s="196"/>
      <c r="AN547" s="196"/>
      <c r="AO547" s="196"/>
      <c r="AP547" s="196"/>
      <c r="AQ547" s="196">
        <f t="shared" si="108"/>
        <v>-8700</v>
      </c>
      <c r="AS547" s="194"/>
      <c r="AT547" s="194"/>
      <c r="AU547" s="194"/>
      <c r="AV547" s="194"/>
      <c r="AW547" s="194"/>
      <c r="AX547" s="194"/>
      <c r="AY547" s="194"/>
      <c r="AZ547" s="194">
        <f>AY547-AT547</f>
        <v>0</v>
      </c>
    </row>
    <row r="548" spans="1:52" x14ac:dyDescent="0.2">
      <c r="A548" s="197">
        <v>4</v>
      </c>
      <c r="B548" s="141" t="s">
        <v>839</v>
      </c>
      <c r="C548" s="149" t="str">
        <f t="shared" si="101"/>
        <v>40</v>
      </c>
      <c r="D548" s="149" t="str">
        <f t="shared" si="102"/>
        <v>75</v>
      </c>
      <c r="E548" s="147" t="str">
        <f t="shared" si="103"/>
        <v>630</v>
      </c>
      <c r="F548" s="129" t="str">
        <f t="shared" si="104"/>
        <v>5100.03</v>
      </c>
      <c r="G548" s="141" t="s">
        <v>246</v>
      </c>
      <c r="H548" s="193">
        <f>IFERROR(VLOOKUP(B548,[5]rptBudgetaryBudgetCrossOrganiza!$A$2:$M$1097,4,FALSE),"0")</f>
        <v>3185</v>
      </c>
      <c r="I548" s="193">
        <f>IFERROR(VLOOKUP(B548,[5]rptBudgetaryBudgetCrossOrganiza!$A$2:$M$1097,6,FALSE),"0")</f>
        <v>3185</v>
      </c>
      <c r="J548" s="193"/>
      <c r="K548" s="193"/>
      <c r="L548" s="193"/>
      <c r="M548" s="193">
        <f>IFERROR(VLOOKUP(B548,[5]rptBudgetaryBudgetCrossOrganiza!$A$2:$M$1097,9,FALSE),"0")</f>
        <v>1975.25</v>
      </c>
      <c r="N548" s="193">
        <v>1975.25</v>
      </c>
      <c r="O548" s="193"/>
      <c r="Q548" s="169">
        <v>2200</v>
      </c>
      <c r="R548" s="169">
        <v>2200</v>
      </c>
      <c r="S548" s="169"/>
      <c r="T548" s="169"/>
      <c r="U548" s="169"/>
      <c r="V548" s="169">
        <v>2047.11</v>
      </c>
      <c r="W548" s="194">
        <v>2047.11</v>
      </c>
      <c r="X548" s="194"/>
      <c r="Z548" s="171">
        <v>2080</v>
      </c>
      <c r="AA548" s="171">
        <v>2080</v>
      </c>
      <c r="AB548" s="171"/>
      <c r="AC548" s="171"/>
      <c r="AD548" s="171"/>
      <c r="AE548" s="171">
        <v>2018.85</v>
      </c>
      <c r="AF548" s="195">
        <v>2018.85</v>
      </c>
      <c r="AG548" s="195"/>
      <c r="AI548" s="173">
        <f>IFERROR(VLOOKUP(B548,[3]rptBudgetaryBudgetCrossOrganiza!$A$1:$K$607,4,FALSE),"0")</f>
        <v>2080</v>
      </c>
      <c r="AJ548" s="173">
        <f>IFERROR(VLOOKUP(B548,[3]rptBudgetaryBudgetCrossOrganiza!$A$1:$K$607,6,FALSE),"0")</f>
        <v>2080</v>
      </c>
      <c r="AK548" s="196">
        <f t="shared" si="100"/>
        <v>2080</v>
      </c>
      <c r="AL548" s="196">
        <f>IFERROR(VLOOKUP(B548,[4]rptBudgetaryBudgetCrossOrganiza!$A$10385:$O$11376,13,FALSE),"0")</f>
        <v>498.18</v>
      </c>
      <c r="AM548" s="196"/>
      <c r="AN548" s="196"/>
      <c r="AO548" s="196"/>
      <c r="AP548" s="196"/>
      <c r="AQ548" s="196"/>
      <c r="AS548" s="194"/>
      <c r="AT548" s="194"/>
      <c r="AU548" s="194"/>
      <c r="AV548" s="194"/>
      <c r="AW548" s="194"/>
      <c r="AX548" s="194"/>
      <c r="AY548" s="194"/>
      <c r="AZ548" s="194"/>
    </row>
    <row r="549" spans="1:52" x14ac:dyDescent="0.2">
      <c r="A549" s="197">
        <v>4</v>
      </c>
      <c r="B549" s="141" t="s">
        <v>840</v>
      </c>
      <c r="C549" s="149" t="str">
        <f t="shared" si="101"/>
        <v>40</v>
      </c>
      <c r="D549" s="149" t="str">
        <f t="shared" si="102"/>
        <v>75</v>
      </c>
      <c r="E549" s="147" t="str">
        <f t="shared" si="103"/>
        <v>630</v>
      </c>
      <c r="F549" s="129" t="str">
        <f t="shared" si="104"/>
        <v>5100.04</v>
      </c>
      <c r="G549" s="141" t="s">
        <v>248</v>
      </c>
      <c r="H549" s="193">
        <f>IFERROR(VLOOKUP(B549,[5]rptBudgetaryBudgetCrossOrganiza!$A$2:$M$1097,4,FALSE),"0")</f>
        <v>478</v>
      </c>
      <c r="I549" s="193">
        <f>IFERROR(VLOOKUP(B549,[5]rptBudgetaryBudgetCrossOrganiza!$A$2:$M$1097,6,FALSE),"0")</f>
        <v>478</v>
      </c>
      <c r="J549" s="193"/>
      <c r="K549" s="193"/>
      <c r="L549" s="193"/>
      <c r="M549" s="193">
        <f>IFERROR(VLOOKUP(B549,[5]rptBudgetaryBudgetCrossOrganiza!$A$2:$M$1097,9,FALSE),"0")</f>
        <v>319</v>
      </c>
      <c r="N549" s="193">
        <v>319</v>
      </c>
      <c r="O549" s="193"/>
      <c r="Q549" s="169">
        <v>355</v>
      </c>
      <c r="R549" s="169">
        <v>355</v>
      </c>
      <c r="S549" s="169"/>
      <c r="T549" s="169"/>
      <c r="U549" s="169"/>
      <c r="V549" s="169">
        <v>351.36</v>
      </c>
      <c r="W549" s="194">
        <v>351.36</v>
      </c>
      <c r="X549" s="194"/>
      <c r="Z549" s="171">
        <v>355</v>
      </c>
      <c r="AA549" s="171">
        <v>355</v>
      </c>
      <c r="AB549" s="171"/>
      <c r="AC549" s="171"/>
      <c r="AD549" s="171"/>
      <c r="AE549" s="171">
        <v>351.36</v>
      </c>
      <c r="AF549" s="195">
        <v>351.36</v>
      </c>
      <c r="AG549" s="195"/>
      <c r="AI549" s="173">
        <f>IFERROR(VLOOKUP(B549,[3]rptBudgetaryBudgetCrossOrganiza!$A$1:$K$607,4,FALSE),"0")</f>
        <v>355</v>
      </c>
      <c r="AJ549" s="173">
        <f>IFERROR(VLOOKUP(B549,[3]rptBudgetaryBudgetCrossOrganiza!$A$1:$K$607,6,FALSE),"0")</f>
        <v>355</v>
      </c>
      <c r="AK549" s="196">
        <f t="shared" si="100"/>
        <v>355</v>
      </c>
      <c r="AL549" s="196">
        <f>IFERROR(VLOOKUP(B549,[4]rptBudgetaryBudgetCrossOrganiza!$A$10385:$O$11376,13,FALSE),"0")</f>
        <v>87.84</v>
      </c>
      <c r="AM549" s="196"/>
      <c r="AN549" s="196"/>
      <c r="AO549" s="196"/>
      <c r="AP549" s="196"/>
      <c r="AQ549" s="196"/>
      <c r="AS549" s="194"/>
      <c r="AT549" s="194"/>
      <c r="AU549" s="194"/>
      <c r="AV549" s="194"/>
      <c r="AW549" s="194"/>
      <c r="AX549" s="194"/>
      <c r="AY549" s="194"/>
      <c r="AZ549" s="194"/>
    </row>
    <row r="550" spans="1:52" x14ac:dyDescent="0.2">
      <c r="A550" s="197">
        <v>4</v>
      </c>
      <c r="B550" s="141" t="s">
        <v>841</v>
      </c>
      <c r="C550" s="149" t="str">
        <f t="shared" si="101"/>
        <v>40</v>
      </c>
      <c r="D550" s="149" t="str">
        <f t="shared" si="102"/>
        <v>75</v>
      </c>
      <c r="E550" s="147" t="str">
        <f t="shared" si="103"/>
        <v>630</v>
      </c>
      <c r="F550" s="129" t="str">
        <f t="shared" si="104"/>
        <v>5100.05</v>
      </c>
      <c r="G550" s="141" t="s">
        <v>250</v>
      </c>
      <c r="H550" s="193">
        <f>IFERROR(VLOOKUP(B550,[5]rptBudgetaryBudgetCrossOrganiza!$A$2:$M$1097,4,FALSE),"0")</f>
        <v>310</v>
      </c>
      <c r="I550" s="193">
        <f>IFERROR(VLOOKUP(B550,[5]rptBudgetaryBudgetCrossOrganiza!$A$2:$M$1097,6,FALSE),"0")</f>
        <v>310</v>
      </c>
      <c r="J550" s="193"/>
      <c r="K550" s="193"/>
      <c r="L550" s="193"/>
      <c r="M550" s="193">
        <f>IFERROR(VLOOKUP(B550,[5]rptBudgetaryBudgetCrossOrganiza!$A$2:$M$1097,9,FALSE),"0")</f>
        <v>175.62</v>
      </c>
      <c r="N550" s="193">
        <v>175.62</v>
      </c>
      <c r="O550" s="193"/>
      <c r="Q550" s="169">
        <v>165</v>
      </c>
      <c r="R550" s="169">
        <v>165</v>
      </c>
      <c r="S550" s="169"/>
      <c r="T550" s="169"/>
      <c r="U550" s="169"/>
      <c r="V550" s="169">
        <v>167.04</v>
      </c>
      <c r="W550" s="194">
        <v>167.04</v>
      </c>
      <c r="X550" s="194"/>
      <c r="Z550" s="171">
        <v>180</v>
      </c>
      <c r="AA550" s="171">
        <v>180</v>
      </c>
      <c r="AB550" s="171"/>
      <c r="AC550" s="171"/>
      <c r="AD550" s="171"/>
      <c r="AE550" s="171">
        <v>167.04</v>
      </c>
      <c r="AF550" s="195">
        <v>167.04</v>
      </c>
      <c r="AG550" s="195"/>
      <c r="AI550" s="173">
        <f>IFERROR(VLOOKUP(B550,[3]rptBudgetaryBudgetCrossOrganiza!$A$1:$K$607,4,FALSE),"0")</f>
        <v>180</v>
      </c>
      <c r="AJ550" s="173">
        <f>IFERROR(VLOOKUP(B550,[3]rptBudgetaryBudgetCrossOrganiza!$A$1:$K$607,6,FALSE),"0")</f>
        <v>180</v>
      </c>
      <c r="AK550" s="196">
        <f t="shared" ref="AK550:AK613" si="110">AJ550</f>
        <v>180</v>
      </c>
      <c r="AL550" s="196">
        <f>IFERROR(VLOOKUP(B550,[4]rptBudgetaryBudgetCrossOrganiza!$A$10385:$O$11376,13,FALSE),"0")</f>
        <v>41.26</v>
      </c>
      <c r="AM550" s="196"/>
      <c r="AN550" s="196"/>
      <c r="AO550" s="196"/>
      <c r="AP550" s="196"/>
      <c r="AQ550" s="196"/>
      <c r="AS550" s="194"/>
      <c r="AT550" s="194"/>
      <c r="AU550" s="194"/>
      <c r="AV550" s="194"/>
      <c r="AW550" s="194"/>
      <c r="AX550" s="194"/>
      <c r="AY550" s="194"/>
      <c r="AZ550" s="194"/>
    </row>
    <row r="551" spans="1:52" x14ac:dyDescent="0.2">
      <c r="A551" s="197">
        <v>4</v>
      </c>
      <c r="B551" s="141" t="s">
        <v>842</v>
      </c>
      <c r="C551" s="149" t="str">
        <f t="shared" si="101"/>
        <v>40</v>
      </c>
      <c r="D551" s="149" t="str">
        <f t="shared" si="102"/>
        <v>75</v>
      </c>
      <c r="E551" s="147" t="str">
        <f t="shared" si="103"/>
        <v>630</v>
      </c>
      <c r="F551" s="129" t="str">
        <f t="shared" si="104"/>
        <v>5100.06</v>
      </c>
      <c r="G551" s="141" t="s">
        <v>252</v>
      </c>
      <c r="H551" s="193">
        <f>IFERROR(VLOOKUP(B551,[5]rptBudgetaryBudgetCrossOrganiza!$A$2:$M$1097,4,FALSE),"0")</f>
        <v>4250</v>
      </c>
      <c r="I551" s="193">
        <f>IFERROR(VLOOKUP(B551,[5]rptBudgetaryBudgetCrossOrganiza!$A$2:$M$1097,6,FALSE),"0")</f>
        <v>4250</v>
      </c>
      <c r="J551" s="193"/>
      <c r="K551" s="193"/>
      <c r="L551" s="193"/>
      <c r="M551" s="193">
        <f>IFERROR(VLOOKUP(B551,[5]rptBudgetaryBudgetCrossOrganiza!$A$2:$M$1097,9,FALSE),"0")</f>
        <v>4250</v>
      </c>
      <c r="N551" s="193">
        <v>4250</v>
      </c>
      <c r="O551" s="193"/>
      <c r="Q551" s="169">
        <v>4500</v>
      </c>
      <c r="R551" s="169">
        <v>4500</v>
      </c>
      <c r="S551" s="169"/>
      <c r="T551" s="169"/>
      <c r="U551" s="169"/>
      <c r="V551" s="169">
        <v>4500</v>
      </c>
      <c r="W551" s="194">
        <v>4500</v>
      </c>
      <c r="X551" s="194"/>
      <c r="Z551" s="171">
        <v>3910</v>
      </c>
      <c r="AA551" s="171">
        <v>3910</v>
      </c>
      <c r="AB551" s="171"/>
      <c r="AC551" s="171"/>
      <c r="AD551" s="171"/>
      <c r="AE551" s="171">
        <v>1303.32</v>
      </c>
      <c r="AF551" s="195">
        <v>1303.32</v>
      </c>
      <c r="AG551" s="195"/>
      <c r="AI551" s="173">
        <f>IFERROR(VLOOKUP(B551,[3]rptBudgetaryBudgetCrossOrganiza!$A$1:$K$607,4,FALSE),"0")</f>
        <v>3910</v>
      </c>
      <c r="AJ551" s="173">
        <f>IFERROR(VLOOKUP(B551,[3]rptBudgetaryBudgetCrossOrganiza!$A$1:$K$607,6,FALSE),"0")</f>
        <v>3910</v>
      </c>
      <c r="AK551" s="196">
        <f t="shared" si="110"/>
        <v>3910</v>
      </c>
      <c r="AL551" s="196">
        <f>IFERROR(VLOOKUP(B551,[4]rptBudgetaryBudgetCrossOrganiza!$A$10385:$O$11376,13,FALSE),"0")</f>
        <v>0</v>
      </c>
      <c r="AM551" s="196"/>
      <c r="AN551" s="196"/>
      <c r="AO551" s="196"/>
      <c r="AP551" s="196"/>
      <c r="AQ551" s="196"/>
      <c r="AS551" s="194"/>
      <c r="AT551" s="194"/>
      <c r="AU551" s="194"/>
      <c r="AV551" s="194"/>
      <c r="AW551" s="194"/>
      <c r="AX551" s="194"/>
      <c r="AY551" s="194"/>
      <c r="AZ551" s="194"/>
    </row>
    <row r="552" spans="1:52" x14ac:dyDescent="0.2">
      <c r="A552" s="197">
        <v>4</v>
      </c>
      <c r="B552" s="141" t="s">
        <v>843</v>
      </c>
      <c r="C552" s="149" t="str">
        <f t="shared" si="101"/>
        <v>40</v>
      </c>
      <c r="D552" s="149" t="str">
        <f t="shared" si="102"/>
        <v>75</v>
      </c>
      <c r="E552" s="147" t="str">
        <f t="shared" si="103"/>
        <v>630</v>
      </c>
      <c r="F552" s="129" t="str">
        <f t="shared" si="104"/>
        <v>5100.07</v>
      </c>
      <c r="G552" s="141" t="s">
        <v>254</v>
      </c>
      <c r="H552" s="193">
        <f>IFERROR(VLOOKUP(B552,[5]rptBudgetaryBudgetCrossOrganiza!$A$2:$M$1097,4,FALSE),"0")</f>
        <v>985</v>
      </c>
      <c r="I552" s="193">
        <f>IFERROR(VLOOKUP(B552,[5]rptBudgetaryBudgetCrossOrganiza!$A$2:$M$1097,6,FALSE),"0")</f>
        <v>985</v>
      </c>
      <c r="J552" s="193"/>
      <c r="K552" s="193"/>
      <c r="L552" s="193"/>
      <c r="M552" s="193">
        <f>IFERROR(VLOOKUP(B552,[5]rptBudgetaryBudgetCrossOrganiza!$A$2:$M$1097,9,FALSE),"0")</f>
        <v>564.71</v>
      </c>
      <c r="N552" s="193">
        <v>564.71</v>
      </c>
      <c r="O552" s="193"/>
      <c r="Q552" s="169">
        <v>790</v>
      </c>
      <c r="R552" s="169">
        <v>790</v>
      </c>
      <c r="S552" s="169"/>
      <c r="T552" s="169"/>
      <c r="U552" s="169"/>
      <c r="V552" s="169">
        <v>673.05</v>
      </c>
      <c r="W552" s="194">
        <v>673.05</v>
      </c>
      <c r="X552" s="194"/>
      <c r="Z552" s="171">
        <v>720</v>
      </c>
      <c r="AA552" s="171">
        <v>720</v>
      </c>
      <c r="AB552" s="171"/>
      <c r="AC552" s="171"/>
      <c r="AD552" s="171"/>
      <c r="AE552" s="171">
        <v>652.29</v>
      </c>
      <c r="AF552" s="195">
        <v>652.29</v>
      </c>
      <c r="AG552" s="195"/>
      <c r="AI552" s="173">
        <f>IFERROR(VLOOKUP(B552,[3]rptBudgetaryBudgetCrossOrganiza!$A$1:$K$607,4,FALSE),"0")</f>
        <v>720</v>
      </c>
      <c r="AJ552" s="173">
        <f>IFERROR(VLOOKUP(B552,[3]rptBudgetaryBudgetCrossOrganiza!$A$1:$K$607,6,FALSE),"0")</f>
        <v>720</v>
      </c>
      <c r="AK552" s="196">
        <f t="shared" si="110"/>
        <v>720</v>
      </c>
      <c r="AL552" s="196">
        <f>IFERROR(VLOOKUP(B552,[4]rptBudgetaryBudgetCrossOrganiza!$A$10385:$O$11376,13,FALSE),"0")</f>
        <v>150.19999999999999</v>
      </c>
      <c r="AM552" s="196"/>
      <c r="AN552" s="196"/>
      <c r="AO552" s="196"/>
      <c r="AP552" s="196"/>
      <c r="AQ552" s="196"/>
      <c r="AS552" s="194"/>
      <c r="AT552" s="194"/>
      <c r="AU552" s="194"/>
      <c r="AV552" s="194"/>
      <c r="AW552" s="194"/>
      <c r="AX552" s="194"/>
      <c r="AY552" s="194"/>
      <c r="AZ552" s="194"/>
    </row>
    <row r="553" spans="1:52" x14ac:dyDescent="0.2">
      <c r="A553" s="197">
        <v>4</v>
      </c>
      <c r="B553" s="141" t="s">
        <v>844</v>
      </c>
      <c r="C553" s="149" t="str">
        <f t="shared" si="101"/>
        <v>40</v>
      </c>
      <c r="D553" s="149" t="str">
        <f t="shared" si="102"/>
        <v>75</v>
      </c>
      <c r="E553" s="147" t="str">
        <f t="shared" si="103"/>
        <v>630</v>
      </c>
      <c r="F553" s="129" t="str">
        <f t="shared" si="104"/>
        <v>5100.08</v>
      </c>
      <c r="G553" s="141" t="s">
        <v>256</v>
      </c>
      <c r="H553" s="193">
        <f>IFERROR(VLOOKUP(B553,[5]rptBudgetaryBudgetCrossOrganiza!$A$2:$M$1097,4,FALSE),"0")</f>
        <v>9182</v>
      </c>
      <c r="I553" s="193">
        <f>IFERROR(VLOOKUP(B553,[5]rptBudgetaryBudgetCrossOrganiza!$A$2:$M$1097,6,FALSE),"0")</f>
        <v>9182</v>
      </c>
      <c r="J553" s="193"/>
      <c r="K553" s="193"/>
      <c r="L553" s="193"/>
      <c r="M553" s="193">
        <f>IFERROR(VLOOKUP(B553,[5]rptBudgetaryBudgetCrossOrganiza!$A$2:$M$1097,9,FALSE),"0")</f>
        <v>10311.41</v>
      </c>
      <c r="N553" s="193">
        <v>10311.41</v>
      </c>
      <c r="O553" s="193"/>
      <c r="Q553" s="169">
        <v>10975</v>
      </c>
      <c r="R553" s="169">
        <v>10975</v>
      </c>
      <c r="S553" s="169"/>
      <c r="T553" s="169"/>
      <c r="U553" s="169"/>
      <c r="V553" s="169">
        <v>10969.32</v>
      </c>
      <c r="W553" s="194">
        <v>10969.32</v>
      </c>
      <c r="X553" s="194"/>
      <c r="Z553" s="171">
        <v>11090</v>
      </c>
      <c r="AA553" s="171">
        <v>11090</v>
      </c>
      <c r="AB553" s="171"/>
      <c r="AC553" s="171"/>
      <c r="AD553" s="171"/>
      <c r="AE553" s="171">
        <v>11198.01</v>
      </c>
      <c r="AF553" s="195">
        <v>11198.01</v>
      </c>
      <c r="AG553" s="195"/>
      <c r="AI553" s="173">
        <f>IFERROR(VLOOKUP(B553,[3]rptBudgetaryBudgetCrossOrganiza!$A$1:$K$607,4,FALSE),"0")</f>
        <v>11090</v>
      </c>
      <c r="AJ553" s="173">
        <f>IFERROR(VLOOKUP(B553,[3]rptBudgetaryBudgetCrossOrganiza!$A$1:$K$607,6,FALSE),"0")</f>
        <v>11090</v>
      </c>
      <c r="AK553" s="196">
        <f t="shared" si="110"/>
        <v>11090</v>
      </c>
      <c r="AL553" s="196">
        <f>IFERROR(VLOOKUP(B553,[4]rptBudgetaryBudgetCrossOrganiza!$A$10385:$O$11376,13,FALSE),"0")</f>
        <v>2932.2</v>
      </c>
      <c r="AM553" s="196"/>
      <c r="AN553" s="196"/>
      <c r="AO553" s="196"/>
      <c r="AP553" s="196"/>
      <c r="AQ553" s="196"/>
      <c r="AS553" s="194"/>
      <c r="AT553" s="194"/>
      <c r="AU553" s="194"/>
      <c r="AV553" s="194"/>
      <c r="AW553" s="194"/>
      <c r="AX553" s="194"/>
      <c r="AY553" s="194"/>
      <c r="AZ553" s="194"/>
    </row>
    <row r="554" spans="1:52" x14ac:dyDescent="0.2">
      <c r="A554" s="197">
        <v>4</v>
      </c>
      <c r="B554" s="141" t="s">
        <v>845</v>
      </c>
      <c r="C554" s="149" t="str">
        <f t="shared" si="101"/>
        <v>40</v>
      </c>
      <c r="D554" s="149" t="str">
        <f t="shared" si="102"/>
        <v>75</v>
      </c>
      <c r="E554" s="147" t="str">
        <f t="shared" si="103"/>
        <v>630</v>
      </c>
      <c r="F554" s="129" t="str">
        <f t="shared" si="104"/>
        <v>5100.09</v>
      </c>
      <c r="G554" s="141" t="s">
        <v>258</v>
      </c>
      <c r="H554" s="193">
        <f>IFERROR(VLOOKUP(B554,[5]rptBudgetaryBudgetCrossOrganiza!$A$2:$M$1097,4,FALSE),"0")</f>
        <v>0</v>
      </c>
      <c r="I554" s="193">
        <f>IFERROR(VLOOKUP(B554,[5]rptBudgetaryBudgetCrossOrganiza!$A$2:$M$1097,6,FALSE),"0")</f>
        <v>0</v>
      </c>
      <c r="J554" s="193"/>
      <c r="K554" s="193"/>
      <c r="L554" s="193"/>
      <c r="M554" s="193">
        <f>IFERROR(VLOOKUP(B554,[5]rptBudgetaryBudgetCrossOrganiza!$A$2:$M$1097,9,FALSE),"0")</f>
        <v>0</v>
      </c>
      <c r="N554" s="193">
        <v>0</v>
      </c>
      <c r="O554" s="193"/>
      <c r="Q554" s="169">
        <v>0</v>
      </c>
      <c r="R554" s="169">
        <v>0</v>
      </c>
      <c r="S554" s="169"/>
      <c r="T554" s="169"/>
      <c r="U554" s="169"/>
      <c r="V554" s="169">
        <v>0</v>
      </c>
      <c r="W554" s="194">
        <v>0</v>
      </c>
      <c r="X554" s="194"/>
      <c r="Z554" s="171">
        <v>0</v>
      </c>
      <c r="AA554" s="171">
        <v>0</v>
      </c>
      <c r="AB554" s="171"/>
      <c r="AC554" s="171"/>
      <c r="AD554" s="171"/>
      <c r="AE554" s="171">
        <v>0</v>
      </c>
      <c r="AF554" s="195">
        <v>0</v>
      </c>
      <c r="AG554" s="195"/>
      <c r="AI554" s="173">
        <f>IFERROR(VLOOKUP(B554,[3]rptBudgetaryBudgetCrossOrganiza!$A$1:$K$607,4,FALSE),"0")</f>
        <v>0</v>
      </c>
      <c r="AJ554" s="173">
        <f>IFERROR(VLOOKUP(B554,[3]rptBudgetaryBudgetCrossOrganiza!$A$1:$K$607,6,FALSE),"0")</f>
        <v>0</v>
      </c>
      <c r="AK554" s="196">
        <f t="shared" si="110"/>
        <v>0</v>
      </c>
      <c r="AL554" s="196">
        <f>IFERROR(VLOOKUP(B554,[4]rptBudgetaryBudgetCrossOrganiza!$A$10385:$O$11376,13,FALSE),"0")</f>
        <v>0</v>
      </c>
      <c r="AM554" s="196"/>
      <c r="AN554" s="196"/>
      <c r="AO554" s="196"/>
      <c r="AP554" s="196"/>
      <c r="AQ554" s="196"/>
      <c r="AS554" s="194"/>
      <c r="AT554" s="194"/>
      <c r="AU554" s="194"/>
      <c r="AV554" s="194"/>
      <c r="AW554" s="194"/>
      <c r="AX554" s="194"/>
      <c r="AY554" s="194"/>
      <c r="AZ554" s="194"/>
    </row>
    <row r="555" spans="1:52" x14ac:dyDescent="0.2">
      <c r="A555" s="197">
        <v>4</v>
      </c>
      <c r="B555" s="141" t="s">
        <v>846</v>
      </c>
      <c r="C555" s="149" t="str">
        <f t="shared" si="101"/>
        <v>40</v>
      </c>
      <c r="D555" s="149" t="str">
        <f t="shared" si="102"/>
        <v>75</v>
      </c>
      <c r="E555" s="147" t="str">
        <f t="shared" si="103"/>
        <v>630</v>
      </c>
      <c r="F555" s="129" t="str">
        <f t="shared" si="104"/>
        <v>5100.10</v>
      </c>
      <c r="G555" s="141" t="s">
        <v>260</v>
      </c>
      <c r="H555" s="193">
        <f>IFERROR(VLOOKUP(B555,[5]rptBudgetaryBudgetCrossOrganiza!$A$2:$M$1097,4,FALSE),"0")</f>
        <v>0</v>
      </c>
      <c r="I555" s="193">
        <f>IFERROR(VLOOKUP(B555,[5]rptBudgetaryBudgetCrossOrganiza!$A$2:$M$1097,6,FALSE),"0")</f>
        <v>0</v>
      </c>
      <c r="J555" s="193"/>
      <c r="K555" s="193"/>
      <c r="L555" s="193"/>
      <c r="M555" s="193">
        <f>IFERROR(VLOOKUP(B555,[5]rptBudgetaryBudgetCrossOrganiza!$A$2:$M$1097,9,FALSE),"0")</f>
        <v>0</v>
      </c>
      <c r="N555" s="193">
        <v>0</v>
      </c>
      <c r="O555" s="193"/>
      <c r="Q555" s="169">
        <v>0</v>
      </c>
      <c r="R555" s="169">
        <v>0</v>
      </c>
      <c r="S555" s="169"/>
      <c r="T555" s="169"/>
      <c r="U555" s="169"/>
      <c r="V555" s="169">
        <v>0</v>
      </c>
      <c r="W555" s="194">
        <v>0</v>
      </c>
      <c r="X555" s="194"/>
      <c r="Z555" s="171">
        <v>0</v>
      </c>
      <c r="AA555" s="171">
        <v>0</v>
      </c>
      <c r="AB555" s="171"/>
      <c r="AC555" s="171"/>
      <c r="AD555" s="171"/>
      <c r="AE555" s="171">
        <v>1000</v>
      </c>
      <c r="AF555" s="195">
        <v>1000</v>
      </c>
      <c r="AG555" s="195"/>
      <c r="AI555" s="173">
        <f>IFERROR(VLOOKUP(B555,[3]rptBudgetaryBudgetCrossOrganiza!$A$1:$K$607,4,FALSE),"0")</f>
        <v>0</v>
      </c>
      <c r="AJ555" s="173">
        <f>IFERROR(VLOOKUP(B555,[3]rptBudgetaryBudgetCrossOrganiza!$A$1:$K$607,6,FALSE),"0")</f>
        <v>0</v>
      </c>
      <c r="AK555" s="196">
        <f t="shared" si="110"/>
        <v>0</v>
      </c>
      <c r="AL555" s="196">
        <f>IFERROR(VLOOKUP(B555,[4]rptBudgetaryBudgetCrossOrganiza!$A$10385:$O$11376,13,FALSE),"0")</f>
        <v>0</v>
      </c>
      <c r="AM555" s="196"/>
      <c r="AN555" s="196"/>
      <c r="AO555" s="196"/>
      <c r="AP555" s="196"/>
      <c r="AQ555" s="196"/>
      <c r="AS555" s="194"/>
      <c r="AT555" s="194"/>
      <c r="AU555" s="194"/>
      <c r="AV555" s="194"/>
      <c r="AW555" s="194"/>
      <c r="AX555" s="194"/>
      <c r="AY555" s="194"/>
      <c r="AZ555" s="194"/>
    </row>
    <row r="556" spans="1:52" x14ac:dyDescent="0.2">
      <c r="A556" s="197">
        <v>4</v>
      </c>
      <c r="B556" s="141" t="s">
        <v>847</v>
      </c>
      <c r="C556" s="149" t="str">
        <f t="shared" si="101"/>
        <v>40</v>
      </c>
      <c r="D556" s="149" t="str">
        <f t="shared" si="102"/>
        <v>75</v>
      </c>
      <c r="E556" s="147" t="str">
        <f t="shared" si="103"/>
        <v>630</v>
      </c>
      <c r="F556" s="129" t="str">
        <f t="shared" si="104"/>
        <v>5100.11</v>
      </c>
      <c r="G556" s="141" t="s">
        <v>262</v>
      </c>
      <c r="H556" s="193">
        <f>IFERROR(VLOOKUP(B556,[5]rptBudgetaryBudgetCrossOrganiza!$A$2:$M$1097,4,FALSE),"0")</f>
        <v>2425</v>
      </c>
      <c r="I556" s="193">
        <f>IFERROR(VLOOKUP(B556,[5]rptBudgetaryBudgetCrossOrganiza!$A$2:$M$1097,6,FALSE),"0")</f>
        <v>2425</v>
      </c>
      <c r="J556" s="193"/>
      <c r="K556" s="193"/>
      <c r="L556" s="193"/>
      <c r="M556" s="193">
        <f>IFERROR(VLOOKUP(B556,[5]rptBudgetaryBudgetCrossOrganiza!$A$2:$M$1097,9,FALSE),"0")</f>
        <v>2287.83</v>
      </c>
      <c r="N556" s="193">
        <v>2287.83</v>
      </c>
      <c r="O556" s="193"/>
      <c r="Q556" s="169">
        <v>2230</v>
      </c>
      <c r="R556" s="169">
        <v>2230</v>
      </c>
      <c r="S556" s="169"/>
      <c r="T556" s="169"/>
      <c r="U556" s="169"/>
      <c r="V556" s="169">
        <v>1932.61</v>
      </c>
      <c r="W556" s="194">
        <v>1932.61</v>
      </c>
      <c r="X556" s="194"/>
      <c r="Z556" s="171">
        <v>2070</v>
      </c>
      <c r="AA556" s="171">
        <v>2070</v>
      </c>
      <c r="AB556" s="171"/>
      <c r="AC556" s="171"/>
      <c r="AD556" s="171"/>
      <c r="AE556" s="171">
        <v>2019.65</v>
      </c>
      <c r="AF556" s="195">
        <v>2019.65</v>
      </c>
      <c r="AG556" s="195"/>
      <c r="AI556" s="173">
        <f>IFERROR(VLOOKUP(B556,[3]rptBudgetaryBudgetCrossOrganiza!$A$1:$K$607,4,FALSE),"0")</f>
        <v>2070</v>
      </c>
      <c r="AJ556" s="173">
        <f>IFERROR(VLOOKUP(B556,[3]rptBudgetaryBudgetCrossOrganiza!$A$1:$K$607,6,FALSE),"0")</f>
        <v>2070</v>
      </c>
      <c r="AK556" s="196">
        <f t="shared" si="110"/>
        <v>2070</v>
      </c>
      <c r="AL556" s="196">
        <f>IFERROR(VLOOKUP(B556,[4]rptBudgetaryBudgetCrossOrganiza!$A$10385:$O$11376,13,FALSE),"0")</f>
        <v>562.79</v>
      </c>
      <c r="AM556" s="196"/>
      <c r="AN556" s="196"/>
      <c r="AO556" s="196"/>
      <c r="AP556" s="196"/>
      <c r="AQ556" s="196"/>
      <c r="AS556" s="194"/>
      <c r="AT556" s="194"/>
      <c r="AU556" s="194"/>
      <c r="AV556" s="194"/>
      <c r="AW556" s="194"/>
      <c r="AX556" s="194"/>
      <c r="AY556" s="194"/>
      <c r="AZ556" s="194"/>
    </row>
    <row r="557" spans="1:52" x14ac:dyDescent="0.2">
      <c r="A557" s="197">
        <v>4</v>
      </c>
      <c r="B557" s="141" t="s">
        <v>848</v>
      </c>
      <c r="C557" s="149" t="str">
        <f t="shared" si="101"/>
        <v>40</v>
      </c>
      <c r="D557" s="149" t="str">
        <f t="shared" si="102"/>
        <v>75</v>
      </c>
      <c r="E557" s="147" t="str">
        <f t="shared" si="103"/>
        <v>630</v>
      </c>
      <c r="F557" s="129" t="str">
        <f t="shared" si="104"/>
        <v>5100.12</v>
      </c>
      <c r="G557" s="141" t="s">
        <v>264</v>
      </c>
      <c r="H557" s="193">
        <f>IFERROR(VLOOKUP(B557,[5]rptBudgetaryBudgetCrossOrganiza!$A$2:$M$1097,4,FALSE),"0")</f>
        <v>0</v>
      </c>
      <c r="I557" s="193">
        <f>IFERROR(VLOOKUP(B557,[5]rptBudgetaryBudgetCrossOrganiza!$A$2:$M$1097,6,FALSE),"0")</f>
        <v>0</v>
      </c>
      <c r="J557" s="193"/>
      <c r="K557" s="193"/>
      <c r="L557" s="193"/>
      <c r="M557" s="193">
        <f>IFERROR(VLOOKUP(B557,[5]rptBudgetaryBudgetCrossOrganiza!$A$2:$M$1097,9,FALSE),"0")</f>
        <v>0</v>
      </c>
      <c r="N557" s="193">
        <v>0</v>
      </c>
      <c r="O557" s="193"/>
      <c r="Q557" s="169">
        <v>0</v>
      </c>
      <c r="R557" s="169">
        <v>0</v>
      </c>
      <c r="S557" s="169"/>
      <c r="T557" s="169"/>
      <c r="U557" s="169"/>
      <c r="V557" s="169">
        <v>0</v>
      </c>
      <c r="W557" s="194">
        <v>0</v>
      </c>
      <c r="X557" s="194"/>
      <c r="Z557" s="171">
        <v>0</v>
      </c>
      <c r="AA557" s="171">
        <v>0</v>
      </c>
      <c r="AB557" s="171"/>
      <c r="AC557" s="171"/>
      <c r="AD557" s="171"/>
      <c r="AE557" s="171">
        <v>0</v>
      </c>
      <c r="AF557" s="195">
        <v>0</v>
      </c>
      <c r="AG557" s="195"/>
      <c r="AI557" s="173">
        <f>IFERROR(VLOOKUP(B557,[3]rptBudgetaryBudgetCrossOrganiza!$A$1:$K$607,4,FALSE),"0")</f>
        <v>0</v>
      </c>
      <c r="AJ557" s="173">
        <f>IFERROR(VLOOKUP(B557,[3]rptBudgetaryBudgetCrossOrganiza!$A$1:$K$607,6,FALSE),"0")</f>
        <v>0</v>
      </c>
      <c r="AK557" s="196">
        <f t="shared" si="110"/>
        <v>0</v>
      </c>
      <c r="AL557" s="196">
        <f>IFERROR(VLOOKUP(B557,[4]rptBudgetaryBudgetCrossOrganiza!$A$10385:$O$11376,13,FALSE),"0")</f>
        <v>0</v>
      </c>
      <c r="AM557" s="196"/>
      <c r="AN557" s="196"/>
      <c r="AO557" s="196"/>
      <c r="AP557" s="196"/>
      <c r="AQ557" s="196"/>
      <c r="AS557" s="194"/>
      <c r="AT557" s="194"/>
      <c r="AU557" s="194"/>
      <c r="AV557" s="194"/>
      <c r="AW557" s="194"/>
      <c r="AX557" s="194"/>
      <c r="AY557" s="194"/>
      <c r="AZ557" s="194"/>
    </row>
    <row r="558" spans="1:52" x14ac:dyDescent="0.2">
      <c r="A558" s="197">
        <v>4</v>
      </c>
      <c r="B558" s="141" t="s">
        <v>849</v>
      </c>
      <c r="C558" s="149" t="str">
        <f t="shared" si="101"/>
        <v>40</v>
      </c>
      <c r="D558" s="149" t="str">
        <f t="shared" si="102"/>
        <v>75</v>
      </c>
      <c r="E558" s="147" t="str">
        <f t="shared" si="103"/>
        <v>630</v>
      </c>
      <c r="F558" s="129" t="str">
        <f t="shared" si="104"/>
        <v>5100.15</v>
      </c>
      <c r="G558" s="141" t="s">
        <v>270</v>
      </c>
      <c r="H558" s="193">
        <f>IFERROR(VLOOKUP(B558,[5]rptBudgetaryBudgetCrossOrganiza!$A$2:$M$1097,4,FALSE),"0")</f>
        <v>0</v>
      </c>
      <c r="I558" s="193">
        <f>IFERROR(VLOOKUP(B558,[5]rptBudgetaryBudgetCrossOrganiza!$A$2:$M$1097,6,FALSE),"0")</f>
        <v>0</v>
      </c>
      <c r="J558" s="193"/>
      <c r="K558" s="193"/>
      <c r="L558" s="193"/>
      <c r="M558" s="193">
        <f>IFERROR(VLOOKUP(B558,[5]rptBudgetaryBudgetCrossOrganiza!$A$2:$M$1097,9,FALSE),"0")</f>
        <v>0</v>
      </c>
      <c r="N558" s="193">
        <v>0</v>
      </c>
      <c r="O558" s="193"/>
      <c r="Q558" s="169">
        <v>0</v>
      </c>
      <c r="R558" s="169">
        <v>0</v>
      </c>
      <c r="S558" s="169"/>
      <c r="T558" s="169"/>
      <c r="U558" s="169"/>
      <c r="V558" s="169">
        <v>0</v>
      </c>
      <c r="W558" s="194">
        <v>0</v>
      </c>
      <c r="X558" s="194"/>
      <c r="Z558" s="171">
        <v>0</v>
      </c>
      <c r="AA558" s="171">
        <v>0</v>
      </c>
      <c r="AB558" s="171"/>
      <c r="AC558" s="171"/>
      <c r="AD558" s="171"/>
      <c r="AE558" s="171">
        <v>0</v>
      </c>
      <c r="AF558" s="195">
        <v>0</v>
      </c>
      <c r="AG558" s="195"/>
      <c r="AI558" s="173">
        <f>IFERROR(VLOOKUP(B558,[3]rptBudgetaryBudgetCrossOrganiza!$A$1:$K$607,4,FALSE),"0")</f>
        <v>0</v>
      </c>
      <c r="AJ558" s="173">
        <f>IFERROR(VLOOKUP(B558,[3]rptBudgetaryBudgetCrossOrganiza!$A$1:$K$607,6,FALSE),"0")</f>
        <v>0</v>
      </c>
      <c r="AK558" s="196">
        <f t="shared" si="110"/>
        <v>0</v>
      </c>
      <c r="AL558" s="196">
        <f>IFERROR(VLOOKUP(B558,[4]rptBudgetaryBudgetCrossOrganiza!$A$10385:$O$11376,13,FALSE),"0")</f>
        <v>0</v>
      </c>
      <c r="AM558" s="196"/>
      <c r="AN558" s="196"/>
      <c r="AO558" s="196"/>
      <c r="AP558" s="196"/>
      <c r="AQ558" s="196"/>
      <c r="AS558" s="194"/>
      <c r="AT558" s="194"/>
      <c r="AU558" s="194"/>
      <c r="AV558" s="194"/>
      <c r="AW558" s="194"/>
      <c r="AX558" s="194"/>
      <c r="AY558" s="194"/>
      <c r="AZ558" s="194"/>
    </row>
    <row r="559" spans="1:52" x14ac:dyDescent="0.2">
      <c r="A559" s="197">
        <v>4</v>
      </c>
      <c r="B559" s="141" t="s">
        <v>850</v>
      </c>
      <c r="C559" s="149" t="str">
        <f t="shared" si="101"/>
        <v>40</v>
      </c>
      <c r="D559" s="149" t="str">
        <f t="shared" si="102"/>
        <v>75</v>
      </c>
      <c r="E559" s="147" t="str">
        <f t="shared" si="103"/>
        <v>630</v>
      </c>
      <c r="F559" s="129" t="str">
        <f t="shared" si="104"/>
        <v>5100.17</v>
      </c>
      <c r="G559" s="141" t="s">
        <v>274</v>
      </c>
      <c r="H559" s="193">
        <f>IFERROR(VLOOKUP(B559,[5]rptBudgetaryBudgetCrossOrganiza!$A$2:$M$1097,4,FALSE),"0")</f>
        <v>0</v>
      </c>
      <c r="I559" s="193">
        <f>IFERROR(VLOOKUP(B559,[5]rptBudgetaryBudgetCrossOrganiza!$A$2:$M$1097,6,FALSE),"0")</f>
        <v>0</v>
      </c>
      <c r="J559" s="193"/>
      <c r="K559" s="193"/>
      <c r="L559" s="193"/>
      <c r="M559" s="193">
        <f>IFERROR(VLOOKUP(B559,[5]rptBudgetaryBudgetCrossOrganiza!$A$2:$M$1097,9,FALSE),"0")</f>
        <v>0</v>
      </c>
      <c r="N559" s="193">
        <v>0</v>
      </c>
      <c r="O559" s="193"/>
      <c r="Q559" s="169">
        <v>0</v>
      </c>
      <c r="R559" s="169">
        <v>0</v>
      </c>
      <c r="S559" s="169"/>
      <c r="T559" s="169"/>
      <c r="U559" s="169"/>
      <c r="V559" s="169">
        <v>0</v>
      </c>
      <c r="W559" s="194">
        <v>0</v>
      </c>
      <c r="X559" s="194"/>
      <c r="Z559" s="171">
        <v>0</v>
      </c>
      <c r="AA559" s="171">
        <v>0</v>
      </c>
      <c r="AB559" s="171"/>
      <c r="AC559" s="171"/>
      <c r="AD559" s="171"/>
      <c r="AE559" s="171">
        <v>0</v>
      </c>
      <c r="AF559" s="195">
        <v>0</v>
      </c>
      <c r="AG559" s="195"/>
      <c r="AI559" s="173">
        <f>IFERROR(VLOOKUP(B559,[3]rptBudgetaryBudgetCrossOrganiza!$A$1:$K$607,4,FALSE),"0")</f>
        <v>0</v>
      </c>
      <c r="AJ559" s="173">
        <f>IFERROR(VLOOKUP(B559,[3]rptBudgetaryBudgetCrossOrganiza!$A$1:$K$607,6,FALSE),"0")</f>
        <v>0</v>
      </c>
      <c r="AK559" s="196">
        <f t="shared" si="110"/>
        <v>0</v>
      </c>
      <c r="AL559" s="196">
        <f>IFERROR(VLOOKUP(B559,[4]rptBudgetaryBudgetCrossOrganiza!$A$10385:$O$11376,13,FALSE),"0")</f>
        <v>0</v>
      </c>
      <c r="AM559" s="196"/>
      <c r="AN559" s="196"/>
      <c r="AO559" s="196"/>
      <c r="AP559" s="196"/>
      <c r="AQ559" s="196"/>
      <c r="AS559" s="194"/>
      <c r="AT559" s="194"/>
      <c r="AU559" s="194"/>
      <c r="AV559" s="194"/>
      <c r="AW559" s="194"/>
      <c r="AX559" s="194"/>
      <c r="AY559" s="194"/>
      <c r="AZ559" s="194"/>
    </row>
    <row r="560" spans="1:52" x14ac:dyDescent="0.2">
      <c r="A560" s="141">
        <v>5</v>
      </c>
      <c r="B560" s="141" t="s">
        <v>851</v>
      </c>
      <c r="C560" s="149" t="str">
        <f t="shared" si="101"/>
        <v>40</v>
      </c>
      <c r="D560" s="149" t="str">
        <f t="shared" si="102"/>
        <v>75</v>
      </c>
      <c r="E560" s="147" t="str">
        <f t="shared" si="103"/>
        <v>630</v>
      </c>
      <c r="F560" s="129" t="str">
        <f t="shared" si="104"/>
        <v>6000.09</v>
      </c>
      <c r="G560" s="141" t="s">
        <v>581</v>
      </c>
      <c r="H560" s="193">
        <f>IFERROR(VLOOKUP(B560,[5]rptBudgetaryBudgetCrossOrganiza!$A$2:$M$1097,4,FALSE),"0")</f>
        <v>650</v>
      </c>
      <c r="I560" s="193">
        <f>IFERROR(VLOOKUP(B560,[5]rptBudgetaryBudgetCrossOrganiza!$A$2:$M$1097,6,FALSE),"0")</f>
        <v>650</v>
      </c>
      <c r="J560" s="193"/>
      <c r="K560" s="193"/>
      <c r="L560" s="193"/>
      <c r="M560" s="193">
        <f>IFERROR(VLOOKUP(B560,[5]rptBudgetaryBudgetCrossOrganiza!$A$2:$M$1097,9,FALSE),"0")</f>
        <v>354.11</v>
      </c>
      <c r="N560" s="193">
        <v>354.11</v>
      </c>
      <c r="O560" s="193"/>
      <c r="Q560" s="169">
        <v>650</v>
      </c>
      <c r="R560" s="169">
        <v>650</v>
      </c>
      <c r="S560" s="169"/>
      <c r="T560" s="169"/>
      <c r="U560" s="169"/>
      <c r="V560" s="169">
        <v>472.49</v>
      </c>
      <c r="W560" s="194">
        <v>472.49</v>
      </c>
      <c r="X560" s="194"/>
      <c r="Z560" s="171">
        <v>650</v>
      </c>
      <c r="AA560" s="171">
        <v>650</v>
      </c>
      <c r="AB560" s="171"/>
      <c r="AC560" s="171"/>
      <c r="AD560" s="171"/>
      <c r="AE560" s="171">
        <v>752.37</v>
      </c>
      <c r="AF560" s="195">
        <v>752.37</v>
      </c>
      <c r="AG560" s="195"/>
      <c r="AI560" s="173">
        <f>IFERROR(VLOOKUP(B560,[3]rptBudgetaryBudgetCrossOrganiza!$A$1:$K$607,4,FALSE),"0")</f>
        <v>650</v>
      </c>
      <c r="AJ560" s="173">
        <f>IFERROR(VLOOKUP(B560,[3]rptBudgetaryBudgetCrossOrganiza!$A$1:$K$607,6,FALSE),"0")</f>
        <v>650</v>
      </c>
      <c r="AK560" s="196">
        <f t="shared" si="110"/>
        <v>650</v>
      </c>
      <c r="AL560" s="196">
        <f>IFERROR(VLOOKUP(B560,[4]rptBudgetaryBudgetCrossOrganiza!$A$10385:$O$11376,13,FALSE),"0")</f>
        <v>259.49</v>
      </c>
      <c r="AM560" s="196"/>
      <c r="AN560" s="196"/>
      <c r="AO560" s="196"/>
      <c r="AP560" s="196"/>
      <c r="AQ560" s="196"/>
      <c r="AS560" s="194"/>
      <c r="AT560" s="194"/>
      <c r="AU560" s="194"/>
      <c r="AV560" s="194"/>
      <c r="AW560" s="194"/>
      <c r="AX560" s="194"/>
      <c r="AY560" s="194"/>
      <c r="AZ560" s="194"/>
    </row>
    <row r="561" spans="1:52" x14ac:dyDescent="0.2">
      <c r="A561" s="141">
        <v>6</v>
      </c>
      <c r="B561" s="141" t="s">
        <v>852</v>
      </c>
      <c r="C561" s="149" t="str">
        <f t="shared" si="101"/>
        <v>40</v>
      </c>
      <c r="D561" s="149" t="str">
        <f t="shared" si="102"/>
        <v>75</v>
      </c>
      <c r="E561" s="147" t="str">
        <f t="shared" si="103"/>
        <v>630</v>
      </c>
      <c r="F561" s="129" t="str">
        <f t="shared" si="104"/>
        <v>6200.02</v>
      </c>
      <c r="G561" s="141" t="s">
        <v>278</v>
      </c>
      <c r="H561" s="193">
        <f>IFERROR(VLOOKUP(B561,[5]rptBudgetaryBudgetCrossOrganiza!$A$2:$M$1097,4,FALSE),"0")</f>
        <v>10000</v>
      </c>
      <c r="I561" s="193">
        <f>IFERROR(VLOOKUP(B561,[5]rptBudgetaryBudgetCrossOrganiza!$A$2:$M$1097,6,FALSE),"0")</f>
        <v>10000</v>
      </c>
      <c r="J561" s="193"/>
      <c r="K561" s="193"/>
      <c r="L561" s="193"/>
      <c r="M561" s="193">
        <f>IFERROR(VLOOKUP(B561,[5]rptBudgetaryBudgetCrossOrganiza!$A$2:$M$1097,9,FALSE),"0")</f>
        <v>15757.17</v>
      </c>
      <c r="N561" s="193">
        <v>15757.17</v>
      </c>
      <c r="O561" s="193"/>
      <c r="Q561" s="169">
        <v>10000</v>
      </c>
      <c r="R561" s="169">
        <v>10000</v>
      </c>
      <c r="S561" s="169"/>
      <c r="T561" s="169"/>
      <c r="U561" s="169"/>
      <c r="V561" s="169">
        <v>10035.76</v>
      </c>
      <c r="W561" s="194">
        <v>10035.76</v>
      </c>
      <c r="X561" s="194"/>
      <c r="Z561" s="171">
        <v>20000</v>
      </c>
      <c r="AA561" s="171">
        <v>15000</v>
      </c>
      <c r="AB561" s="171"/>
      <c r="AC561" s="171"/>
      <c r="AD561" s="171"/>
      <c r="AE561" s="171">
        <v>16078.85</v>
      </c>
      <c r="AF561" s="195">
        <v>16078.85</v>
      </c>
      <c r="AG561" s="195"/>
      <c r="AI561" s="173">
        <f>IFERROR(VLOOKUP(B561,[3]rptBudgetaryBudgetCrossOrganiza!$A$1:$K$607,4,FALSE),"0")</f>
        <v>20000</v>
      </c>
      <c r="AJ561" s="173">
        <f>IFERROR(VLOOKUP(B561,[3]rptBudgetaryBudgetCrossOrganiza!$A$1:$K$607,6,FALSE),"0")</f>
        <v>20000</v>
      </c>
      <c r="AK561" s="196">
        <f t="shared" si="110"/>
        <v>20000</v>
      </c>
      <c r="AL561" s="196">
        <f>IFERROR(VLOOKUP(B561,[4]rptBudgetaryBudgetCrossOrganiza!$A$10385:$O$11376,13,FALSE),"0")</f>
        <v>4142.43</v>
      </c>
      <c r="AM561" s="196"/>
      <c r="AN561" s="196"/>
      <c r="AO561" s="196"/>
      <c r="AP561" s="196"/>
      <c r="AQ561" s="196"/>
      <c r="AS561" s="194"/>
      <c r="AT561" s="194"/>
      <c r="AU561" s="194"/>
      <c r="AV561" s="194"/>
      <c r="AW561" s="194"/>
      <c r="AX561" s="194"/>
      <c r="AY561" s="194"/>
      <c r="AZ561" s="194"/>
    </row>
    <row r="562" spans="1:52" x14ac:dyDescent="0.2">
      <c r="A562" s="141">
        <v>6</v>
      </c>
      <c r="B562" s="141" t="s">
        <v>853</v>
      </c>
      <c r="C562" s="149" t="str">
        <f t="shared" si="101"/>
        <v>40</v>
      </c>
      <c r="D562" s="149" t="str">
        <f t="shared" si="102"/>
        <v>75</v>
      </c>
      <c r="E562" s="147" t="str">
        <f t="shared" si="103"/>
        <v>630</v>
      </c>
      <c r="F562" s="129" t="str">
        <f t="shared" si="104"/>
        <v>6200.05</v>
      </c>
      <c r="G562" s="141" t="s">
        <v>599</v>
      </c>
      <c r="H562" s="193">
        <f>IFERROR(VLOOKUP(B562,[5]rptBudgetaryBudgetCrossOrganiza!$A$2:$M$1097,4,FALSE),"0")</f>
        <v>19000</v>
      </c>
      <c r="I562" s="193">
        <f>IFERROR(VLOOKUP(B562,[5]rptBudgetaryBudgetCrossOrganiza!$A$2:$M$1097,6,FALSE),"0")</f>
        <v>19000</v>
      </c>
      <c r="J562" s="193"/>
      <c r="K562" s="193"/>
      <c r="L562" s="193"/>
      <c r="M562" s="193">
        <f>IFERROR(VLOOKUP(B562,[5]rptBudgetaryBudgetCrossOrganiza!$A$2:$M$1097,9,FALSE),"0")</f>
        <v>15188.7</v>
      </c>
      <c r="N562" s="193">
        <v>15188.7</v>
      </c>
      <c r="O562" s="193"/>
      <c r="Q562" s="169">
        <v>23085</v>
      </c>
      <c r="R562" s="169">
        <v>23085</v>
      </c>
      <c r="S562" s="169"/>
      <c r="T562" s="169"/>
      <c r="U562" s="169"/>
      <c r="V562" s="169">
        <v>10788.8</v>
      </c>
      <c r="W562" s="194">
        <v>10788.8</v>
      </c>
      <c r="X562" s="194"/>
      <c r="Z562" s="171">
        <v>17500</v>
      </c>
      <c r="AA562" s="171">
        <v>17500</v>
      </c>
      <c r="AB562" s="171"/>
      <c r="AC562" s="171"/>
      <c r="AD562" s="171"/>
      <c r="AE562" s="171">
        <v>10903.77</v>
      </c>
      <c r="AF562" s="195">
        <v>10903.77</v>
      </c>
      <c r="AG562" s="195"/>
      <c r="AI562" s="173">
        <f>IFERROR(VLOOKUP(B562,[3]rptBudgetaryBudgetCrossOrganiza!$A$1:$K$607,4,FALSE),"0")</f>
        <v>17500</v>
      </c>
      <c r="AJ562" s="173">
        <f>IFERROR(VLOOKUP(B562,[3]rptBudgetaryBudgetCrossOrganiza!$A$1:$K$607,6,FALSE),"0")</f>
        <v>17500</v>
      </c>
      <c r="AK562" s="196">
        <f t="shared" si="110"/>
        <v>17500</v>
      </c>
      <c r="AL562" s="196">
        <f>IFERROR(VLOOKUP(B562,[4]rptBudgetaryBudgetCrossOrganiza!$A$10385:$O$11376,13,FALSE),"0")</f>
        <v>0</v>
      </c>
      <c r="AM562" s="196"/>
      <c r="AN562" s="196"/>
      <c r="AO562" s="196"/>
      <c r="AP562" s="196"/>
      <c r="AQ562" s="196"/>
      <c r="AS562" s="194"/>
      <c r="AT562" s="194"/>
      <c r="AU562" s="194"/>
      <c r="AV562" s="194"/>
      <c r="AW562" s="194"/>
      <c r="AX562" s="194"/>
      <c r="AY562" s="194"/>
      <c r="AZ562" s="194"/>
    </row>
    <row r="563" spans="1:52" x14ac:dyDescent="0.2">
      <c r="A563" s="141">
        <v>6</v>
      </c>
      <c r="B563" s="141" t="s">
        <v>854</v>
      </c>
      <c r="C563" s="149" t="str">
        <f t="shared" si="101"/>
        <v>40</v>
      </c>
      <c r="D563" s="149" t="str">
        <f t="shared" si="102"/>
        <v>75</v>
      </c>
      <c r="E563" s="147" t="str">
        <f t="shared" si="103"/>
        <v>630</v>
      </c>
      <c r="F563" s="129" t="str">
        <f t="shared" si="104"/>
        <v>6200.06</v>
      </c>
      <c r="G563" s="141" t="s">
        <v>601</v>
      </c>
      <c r="H563" s="193">
        <f>IFERROR(VLOOKUP(B563,[5]rptBudgetaryBudgetCrossOrganiza!$A$2:$M$1097,4,FALSE),"0")</f>
        <v>0</v>
      </c>
      <c r="I563" s="193">
        <f>IFERROR(VLOOKUP(B563,[5]rptBudgetaryBudgetCrossOrganiza!$A$2:$M$1097,6,FALSE),"0")</f>
        <v>0</v>
      </c>
      <c r="J563" s="193"/>
      <c r="K563" s="193"/>
      <c r="L563" s="193"/>
      <c r="M563" s="193">
        <f>IFERROR(VLOOKUP(B563,[5]rptBudgetaryBudgetCrossOrganiza!$A$2:$M$1097,9,FALSE),"0")</f>
        <v>0</v>
      </c>
      <c r="N563" s="193">
        <v>0</v>
      </c>
      <c r="O563" s="193"/>
      <c r="Q563" s="169">
        <v>0</v>
      </c>
      <c r="R563" s="169">
        <v>0</v>
      </c>
      <c r="S563" s="169"/>
      <c r="T563" s="169"/>
      <c r="U563" s="169"/>
      <c r="V563" s="169">
        <v>0</v>
      </c>
      <c r="W563" s="194">
        <v>0</v>
      </c>
      <c r="X563" s="194"/>
      <c r="Z563" s="171">
        <v>0</v>
      </c>
      <c r="AA563" s="171">
        <v>0</v>
      </c>
      <c r="AB563" s="171"/>
      <c r="AC563" s="171"/>
      <c r="AD563" s="171"/>
      <c r="AE563" s="171">
        <v>0</v>
      </c>
      <c r="AF563" s="195">
        <v>0</v>
      </c>
      <c r="AG563" s="195"/>
      <c r="AI563" s="173">
        <f>IFERROR(VLOOKUP(B563,[3]rptBudgetaryBudgetCrossOrganiza!$A$1:$K$607,4,FALSE),"0")</f>
        <v>0</v>
      </c>
      <c r="AJ563" s="173">
        <f>IFERROR(VLOOKUP(B563,[3]rptBudgetaryBudgetCrossOrganiza!$A$1:$K$607,6,FALSE),"0")</f>
        <v>0</v>
      </c>
      <c r="AK563" s="196">
        <f t="shared" si="110"/>
        <v>0</v>
      </c>
      <c r="AL563" s="196">
        <f>IFERROR(VLOOKUP(B563,[4]rptBudgetaryBudgetCrossOrganiza!$A$10385:$O$11376,13,FALSE),"0")</f>
        <v>0</v>
      </c>
      <c r="AM563" s="196"/>
      <c r="AN563" s="196"/>
      <c r="AO563" s="196"/>
      <c r="AP563" s="196"/>
      <c r="AQ563" s="196"/>
      <c r="AS563" s="194"/>
      <c r="AT563" s="194"/>
      <c r="AU563" s="194"/>
      <c r="AV563" s="194"/>
      <c r="AW563" s="194"/>
      <c r="AX563" s="194"/>
      <c r="AY563" s="194"/>
      <c r="AZ563" s="194"/>
    </row>
    <row r="564" spans="1:52" x14ac:dyDescent="0.2">
      <c r="A564" s="141">
        <v>6</v>
      </c>
      <c r="B564" s="141" t="s">
        <v>855</v>
      </c>
      <c r="C564" s="149" t="str">
        <f t="shared" si="101"/>
        <v>40</v>
      </c>
      <c r="D564" s="149" t="str">
        <f t="shared" si="102"/>
        <v>75</v>
      </c>
      <c r="E564" s="147" t="str">
        <f t="shared" si="103"/>
        <v>630</v>
      </c>
      <c r="F564" s="129" t="str">
        <f t="shared" si="104"/>
        <v>6280.01</v>
      </c>
      <c r="G564" s="141" t="s">
        <v>856</v>
      </c>
      <c r="H564" s="193">
        <f>IFERROR(VLOOKUP(B564,[5]rptBudgetaryBudgetCrossOrganiza!$A$2:$M$1097,4,FALSE),"0")</f>
        <v>0</v>
      </c>
      <c r="I564" s="193">
        <f>IFERROR(VLOOKUP(B564,[5]rptBudgetaryBudgetCrossOrganiza!$A$2:$M$1097,6,FALSE),"0")</f>
        <v>0</v>
      </c>
      <c r="J564" s="193"/>
      <c r="K564" s="193"/>
      <c r="L564" s="193"/>
      <c r="M564" s="193">
        <f>IFERROR(VLOOKUP(B564,[5]rptBudgetaryBudgetCrossOrganiza!$A$2:$M$1097,9,FALSE),"0")</f>
        <v>0</v>
      </c>
      <c r="N564" s="193">
        <v>0</v>
      </c>
      <c r="O564" s="193"/>
      <c r="Q564" s="169">
        <v>0</v>
      </c>
      <c r="R564" s="169">
        <v>0</v>
      </c>
      <c r="S564" s="169"/>
      <c r="T564" s="169"/>
      <c r="U564" s="169"/>
      <c r="V564" s="169">
        <v>0</v>
      </c>
      <c r="W564" s="194">
        <v>0</v>
      </c>
      <c r="X564" s="194"/>
      <c r="Z564" s="171">
        <v>0</v>
      </c>
      <c r="AA564" s="171">
        <v>0</v>
      </c>
      <c r="AB564" s="171"/>
      <c r="AC564" s="171"/>
      <c r="AD564" s="171"/>
      <c r="AE564" s="171">
        <v>0</v>
      </c>
      <c r="AF564" s="195">
        <v>0</v>
      </c>
      <c r="AG564" s="195"/>
      <c r="AI564" s="173">
        <f>IFERROR(VLOOKUP(B564,[3]rptBudgetaryBudgetCrossOrganiza!$A$1:$K$607,4,FALSE),"0")</f>
        <v>0</v>
      </c>
      <c r="AJ564" s="173">
        <f>IFERROR(VLOOKUP(B564,[3]rptBudgetaryBudgetCrossOrganiza!$A$1:$K$607,6,FALSE),"0")</f>
        <v>0</v>
      </c>
      <c r="AK564" s="196">
        <f t="shared" si="110"/>
        <v>0</v>
      </c>
      <c r="AL564" s="196">
        <f>IFERROR(VLOOKUP(B564,[4]rptBudgetaryBudgetCrossOrganiza!$A$10385:$O$11376,13,FALSE),"0")</f>
        <v>0</v>
      </c>
      <c r="AM564" s="196"/>
      <c r="AN564" s="196"/>
      <c r="AO564" s="196"/>
      <c r="AP564" s="196"/>
      <c r="AQ564" s="196"/>
      <c r="AS564" s="194"/>
      <c r="AT564" s="194"/>
      <c r="AU564" s="194"/>
      <c r="AV564" s="194"/>
      <c r="AW564" s="194"/>
      <c r="AX564" s="194"/>
      <c r="AY564" s="194"/>
      <c r="AZ564" s="194"/>
    </row>
    <row r="565" spans="1:52" x14ac:dyDescent="0.2">
      <c r="A565" s="141">
        <v>6</v>
      </c>
      <c r="B565" s="141" t="s">
        <v>857</v>
      </c>
      <c r="C565" s="149" t="str">
        <f t="shared" si="101"/>
        <v>40</v>
      </c>
      <c r="D565" s="149" t="str">
        <f t="shared" si="102"/>
        <v>75</v>
      </c>
      <c r="E565" s="147" t="str">
        <f t="shared" si="103"/>
        <v>630</v>
      </c>
      <c r="F565" s="129" t="str">
        <f t="shared" si="104"/>
        <v>6280.02</v>
      </c>
      <c r="G565" s="141" t="s">
        <v>606</v>
      </c>
      <c r="H565" s="193">
        <f>IFERROR(VLOOKUP(B565,[5]rptBudgetaryBudgetCrossOrganiza!$A$2:$M$1097,4,FALSE),"0")</f>
        <v>0</v>
      </c>
      <c r="I565" s="193">
        <f>IFERROR(VLOOKUP(B565,[5]rptBudgetaryBudgetCrossOrganiza!$A$2:$M$1097,6,FALSE),"0")</f>
        <v>0</v>
      </c>
      <c r="J565" s="193"/>
      <c r="K565" s="193"/>
      <c r="L565" s="193"/>
      <c r="M565" s="193">
        <f>IFERROR(VLOOKUP(B565,[5]rptBudgetaryBudgetCrossOrganiza!$A$2:$M$1097,9,FALSE),"0")</f>
        <v>0</v>
      </c>
      <c r="N565" s="193">
        <v>0</v>
      </c>
      <c r="O565" s="193"/>
      <c r="Q565" s="169">
        <v>0</v>
      </c>
      <c r="R565" s="169">
        <v>0</v>
      </c>
      <c r="S565" s="169"/>
      <c r="T565" s="169"/>
      <c r="U565" s="169"/>
      <c r="V565" s="169">
        <v>0</v>
      </c>
      <c r="W565" s="194">
        <v>0</v>
      </c>
      <c r="X565" s="194"/>
      <c r="Z565" s="171">
        <v>0</v>
      </c>
      <c r="AA565" s="171">
        <v>0</v>
      </c>
      <c r="AB565" s="171"/>
      <c r="AC565" s="171"/>
      <c r="AD565" s="171"/>
      <c r="AE565" s="171">
        <v>0</v>
      </c>
      <c r="AF565" s="195">
        <v>0</v>
      </c>
      <c r="AG565" s="195"/>
      <c r="AI565" s="173">
        <f>IFERROR(VLOOKUP(B565,[3]rptBudgetaryBudgetCrossOrganiza!$A$1:$K$607,4,FALSE),"0")</f>
        <v>0</v>
      </c>
      <c r="AJ565" s="173">
        <f>IFERROR(VLOOKUP(B565,[3]rptBudgetaryBudgetCrossOrganiza!$A$1:$K$607,6,FALSE),"0")</f>
        <v>0</v>
      </c>
      <c r="AK565" s="196">
        <f t="shared" si="110"/>
        <v>0</v>
      </c>
      <c r="AL565" s="196">
        <f>IFERROR(VLOOKUP(B565,[4]rptBudgetaryBudgetCrossOrganiza!$A$10385:$O$11376,13,FALSE),"0")</f>
        <v>0</v>
      </c>
      <c r="AM565" s="196"/>
      <c r="AN565" s="196"/>
      <c r="AO565" s="196"/>
      <c r="AP565" s="196"/>
      <c r="AQ565" s="196"/>
      <c r="AS565" s="194"/>
      <c r="AT565" s="194"/>
      <c r="AU565" s="194"/>
      <c r="AV565" s="194"/>
      <c r="AW565" s="194"/>
      <c r="AX565" s="194"/>
      <c r="AY565" s="194"/>
      <c r="AZ565" s="194"/>
    </row>
    <row r="566" spans="1:52" x14ac:dyDescent="0.2">
      <c r="A566" s="141">
        <v>6</v>
      </c>
      <c r="B566" s="141" t="s">
        <v>858</v>
      </c>
      <c r="C566" s="149" t="str">
        <f t="shared" si="101"/>
        <v>40</v>
      </c>
      <c r="D566" s="149" t="str">
        <f t="shared" si="102"/>
        <v>75</v>
      </c>
      <c r="E566" s="147" t="str">
        <f t="shared" si="103"/>
        <v>630</v>
      </c>
      <c r="F566" s="129" t="str">
        <f t="shared" si="104"/>
        <v>6280.14</v>
      </c>
      <c r="G566" s="141" t="s">
        <v>739</v>
      </c>
      <c r="H566" s="193">
        <f>IFERROR(VLOOKUP(B566,[5]rptBudgetaryBudgetCrossOrganiza!$A$2:$M$1097,4,FALSE),"0")</f>
        <v>200</v>
      </c>
      <c r="I566" s="193">
        <f>IFERROR(VLOOKUP(B566,[5]rptBudgetaryBudgetCrossOrganiza!$A$2:$M$1097,6,FALSE),"0")</f>
        <v>200</v>
      </c>
      <c r="J566" s="193"/>
      <c r="K566" s="193"/>
      <c r="L566" s="193"/>
      <c r="M566" s="193">
        <f>IFERROR(VLOOKUP(B566,[5]rptBudgetaryBudgetCrossOrganiza!$A$2:$M$1097,9,FALSE),"0")</f>
        <v>0</v>
      </c>
      <c r="N566" s="193">
        <v>0</v>
      </c>
      <c r="O566" s="193"/>
      <c r="Q566" s="169">
        <v>200</v>
      </c>
      <c r="R566" s="169">
        <v>200</v>
      </c>
      <c r="S566" s="169"/>
      <c r="T566" s="169"/>
      <c r="U566" s="169"/>
      <c r="V566" s="169">
        <v>0</v>
      </c>
      <c r="W566" s="194">
        <v>0</v>
      </c>
      <c r="X566" s="194"/>
      <c r="Z566" s="171">
        <v>200</v>
      </c>
      <c r="AA566" s="171">
        <v>200</v>
      </c>
      <c r="AB566" s="171"/>
      <c r="AC566" s="171"/>
      <c r="AD566" s="171"/>
      <c r="AE566" s="171">
        <v>0</v>
      </c>
      <c r="AF566" s="195">
        <v>0</v>
      </c>
      <c r="AG566" s="195"/>
      <c r="AI566" s="173">
        <f>IFERROR(VLOOKUP(B566,[3]rptBudgetaryBudgetCrossOrganiza!$A$1:$K$607,4,FALSE),"0")</f>
        <v>200</v>
      </c>
      <c r="AJ566" s="173">
        <f>IFERROR(VLOOKUP(B566,[3]rptBudgetaryBudgetCrossOrganiza!$A$1:$K$607,6,FALSE),"0")</f>
        <v>200</v>
      </c>
      <c r="AK566" s="196">
        <f t="shared" si="110"/>
        <v>200</v>
      </c>
      <c r="AL566" s="196">
        <f>IFERROR(VLOOKUP(B566,[4]rptBudgetaryBudgetCrossOrganiza!$A$10385:$O$11376,13,FALSE),"0")</f>
        <v>0</v>
      </c>
      <c r="AM566" s="196"/>
      <c r="AN566" s="196"/>
      <c r="AO566" s="196"/>
      <c r="AP566" s="196"/>
      <c r="AQ566" s="196"/>
      <c r="AS566" s="194"/>
      <c r="AT566" s="194"/>
      <c r="AU566" s="194"/>
      <c r="AV566" s="194"/>
      <c r="AW566" s="194"/>
      <c r="AX566" s="194"/>
      <c r="AY566" s="194"/>
      <c r="AZ566" s="194"/>
    </row>
    <row r="567" spans="1:52" x14ac:dyDescent="0.2">
      <c r="A567" s="141">
        <v>6</v>
      </c>
      <c r="B567" s="141" t="s">
        <v>859</v>
      </c>
      <c r="C567" s="149" t="str">
        <f t="shared" si="101"/>
        <v>40</v>
      </c>
      <c r="D567" s="149" t="str">
        <f t="shared" si="102"/>
        <v>75</v>
      </c>
      <c r="E567" s="147" t="str">
        <f t="shared" si="103"/>
        <v>630</v>
      </c>
      <c r="F567" s="129" t="str">
        <f t="shared" si="104"/>
        <v>6280.19</v>
      </c>
      <c r="G567" s="141" t="s">
        <v>608</v>
      </c>
      <c r="H567" s="193">
        <f>IFERROR(VLOOKUP(B567,[5]rptBudgetaryBudgetCrossOrganiza!$A$2:$M$1097,4,FALSE),"0")</f>
        <v>500</v>
      </c>
      <c r="I567" s="193">
        <f>IFERROR(VLOOKUP(B567,[5]rptBudgetaryBudgetCrossOrganiza!$A$2:$M$1097,6,FALSE),"0")</f>
        <v>500</v>
      </c>
      <c r="J567" s="193"/>
      <c r="K567" s="193"/>
      <c r="L567" s="193"/>
      <c r="M567" s="193">
        <f>IFERROR(VLOOKUP(B567,[5]rptBudgetaryBudgetCrossOrganiza!$A$2:$M$1097,9,FALSE),"0")</f>
        <v>0</v>
      </c>
      <c r="N567" s="193">
        <v>0</v>
      </c>
      <c r="O567" s="193"/>
      <c r="Q567" s="169">
        <v>500</v>
      </c>
      <c r="R567" s="169">
        <v>500</v>
      </c>
      <c r="S567" s="169"/>
      <c r="T567" s="169"/>
      <c r="U567" s="169"/>
      <c r="V567" s="169">
        <v>0</v>
      </c>
      <c r="W567" s="194">
        <v>0</v>
      </c>
      <c r="X567" s="194"/>
      <c r="Z567" s="171">
        <v>500</v>
      </c>
      <c r="AA567" s="171">
        <v>500</v>
      </c>
      <c r="AB567" s="171"/>
      <c r="AC567" s="171"/>
      <c r="AD567" s="171"/>
      <c r="AE567" s="171">
        <v>0</v>
      </c>
      <c r="AF567" s="195">
        <v>0</v>
      </c>
      <c r="AG567" s="195"/>
      <c r="AI567" s="173">
        <f>IFERROR(VLOOKUP(B567,[3]rptBudgetaryBudgetCrossOrganiza!$A$1:$K$607,4,FALSE),"0")</f>
        <v>500</v>
      </c>
      <c r="AJ567" s="173">
        <f>IFERROR(VLOOKUP(B567,[3]rptBudgetaryBudgetCrossOrganiza!$A$1:$K$607,6,FALSE),"0")</f>
        <v>500</v>
      </c>
      <c r="AK567" s="196">
        <f t="shared" si="110"/>
        <v>500</v>
      </c>
      <c r="AL567" s="196">
        <f>IFERROR(VLOOKUP(B567,[4]rptBudgetaryBudgetCrossOrganiza!$A$10385:$O$11376,13,FALSE),"0")</f>
        <v>0</v>
      </c>
      <c r="AM567" s="196"/>
      <c r="AN567" s="196"/>
      <c r="AO567" s="196"/>
      <c r="AP567" s="196"/>
      <c r="AQ567" s="196"/>
      <c r="AS567" s="194"/>
      <c r="AT567" s="194"/>
      <c r="AU567" s="194"/>
      <c r="AV567" s="194"/>
      <c r="AW567" s="194"/>
      <c r="AX567" s="194"/>
      <c r="AY567" s="194"/>
      <c r="AZ567" s="194"/>
    </row>
    <row r="568" spans="1:52" x14ac:dyDescent="0.2">
      <c r="A568" s="141">
        <v>6</v>
      </c>
      <c r="B568" s="141" t="s">
        <v>860</v>
      </c>
      <c r="C568" s="149" t="str">
        <f t="shared" si="101"/>
        <v>40</v>
      </c>
      <c r="D568" s="149" t="str">
        <f t="shared" si="102"/>
        <v>75</v>
      </c>
      <c r="E568" s="147" t="str">
        <f t="shared" si="103"/>
        <v>630</v>
      </c>
      <c r="F568" s="129" t="str">
        <f t="shared" si="104"/>
        <v>6300.01</v>
      </c>
      <c r="G568" s="141" t="s">
        <v>627</v>
      </c>
      <c r="H568" s="193">
        <f>IFERROR(VLOOKUP(B568,[5]rptBudgetaryBudgetCrossOrganiza!$A$2:$M$1097,4,FALSE),"0")</f>
        <v>0</v>
      </c>
      <c r="I568" s="193">
        <f>IFERROR(VLOOKUP(B568,[5]rptBudgetaryBudgetCrossOrganiza!$A$2:$M$1097,6,FALSE),"0")</f>
        <v>0</v>
      </c>
      <c r="J568" s="193"/>
      <c r="K568" s="193"/>
      <c r="L568" s="193"/>
      <c r="M568" s="193">
        <f>IFERROR(VLOOKUP(B568,[5]rptBudgetaryBudgetCrossOrganiza!$A$2:$M$1097,9,FALSE),"0")</f>
        <v>0</v>
      </c>
      <c r="N568" s="193">
        <v>0</v>
      </c>
      <c r="O568" s="193"/>
      <c r="Q568" s="169">
        <v>0</v>
      </c>
      <c r="R568" s="169">
        <v>0</v>
      </c>
      <c r="S568" s="169"/>
      <c r="T568" s="169"/>
      <c r="U568" s="169"/>
      <c r="V568" s="169">
        <v>0</v>
      </c>
      <c r="W568" s="194">
        <v>0</v>
      </c>
      <c r="X568" s="194"/>
      <c r="Z568" s="171">
        <v>0</v>
      </c>
      <c r="AA568" s="171">
        <v>0</v>
      </c>
      <c r="AB568" s="171"/>
      <c r="AC568" s="171"/>
      <c r="AD568" s="171"/>
      <c r="AE568" s="171">
        <v>0</v>
      </c>
      <c r="AF568" s="195">
        <v>0</v>
      </c>
      <c r="AG568" s="195"/>
      <c r="AI568" s="173">
        <f>IFERROR(VLOOKUP(B568,[3]rptBudgetaryBudgetCrossOrganiza!$A$1:$K$607,4,FALSE),"0")</f>
        <v>0</v>
      </c>
      <c r="AJ568" s="173">
        <f>IFERROR(VLOOKUP(B568,[3]rptBudgetaryBudgetCrossOrganiza!$A$1:$K$607,6,FALSE),"0")</f>
        <v>0</v>
      </c>
      <c r="AK568" s="196">
        <f t="shared" si="110"/>
        <v>0</v>
      </c>
      <c r="AL568" s="196">
        <f>IFERROR(VLOOKUP(B568,[4]rptBudgetaryBudgetCrossOrganiza!$A$10385:$O$11376,13,FALSE),"0")</f>
        <v>0</v>
      </c>
      <c r="AM568" s="196"/>
      <c r="AN568" s="196"/>
      <c r="AO568" s="196"/>
      <c r="AP568" s="196"/>
      <c r="AQ568" s="196"/>
      <c r="AS568" s="194"/>
      <c r="AT568" s="194"/>
      <c r="AU568" s="194"/>
      <c r="AV568" s="194"/>
      <c r="AW568" s="194"/>
      <c r="AX568" s="194"/>
      <c r="AY568" s="194"/>
      <c r="AZ568" s="194"/>
    </row>
    <row r="569" spans="1:52" x14ac:dyDescent="0.2">
      <c r="A569" s="141">
        <v>6</v>
      </c>
      <c r="B569" s="141" t="s">
        <v>861</v>
      </c>
      <c r="C569" s="149" t="str">
        <f t="shared" si="101"/>
        <v>40</v>
      </c>
      <c r="D569" s="149" t="str">
        <f t="shared" si="102"/>
        <v>75</v>
      </c>
      <c r="E569" s="147" t="str">
        <f t="shared" si="103"/>
        <v>630</v>
      </c>
      <c r="F569" s="129" t="str">
        <f t="shared" si="104"/>
        <v>6375.04</v>
      </c>
      <c r="G569" s="141" t="s">
        <v>633</v>
      </c>
      <c r="H569" s="193">
        <f>IFERROR(VLOOKUP(B569,[5]rptBudgetaryBudgetCrossOrganiza!$A$2:$M$1097,4,FALSE),"0")</f>
        <v>0</v>
      </c>
      <c r="I569" s="193">
        <f>IFERROR(VLOOKUP(B569,[5]rptBudgetaryBudgetCrossOrganiza!$A$2:$M$1097,6,FALSE),"0")</f>
        <v>0</v>
      </c>
      <c r="J569" s="193"/>
      <c r="K569" s="193"/>
      <c r="L569" s="193"/>
      <c r="M569" s="193">
        <f>IFERROR(VLOOKUP(B569,[5]rptBudgetaryBudgetCrossOrganiza!$A$2:$M$1097,9,FALSE),"0")</f>
        <v>0</v>
      </c>
      <c r="N569" s="193">
        <v>0</v>
      </c>
      <c r="O569" s="193"/>
      <c r="Q569" s="169">
        <v>0</v>
      </c>
      <c r="R569" s="169">
        <v>0</v>
      </c>
      <c r="S569" s="169"/>
      <c r="T569" s="169"/>
      <c r="U569" s="169"/>
      <c r="V569" s="169">
        <v>0</v>
      </c>
      <c r="W569" s="194">
        <v>0</v>
      </c>
      <c r="X569" s="194"/>
      <c r="Z569" s="171">
        <v>0</v>
      </c>
      <c r="AA569" s="171">
        <v>0</v>
      </c>
      <c r="AB569" s="171"/>
      <c r="AC569" s="171"/>
      <c r="AD569" s="171"/>
      <c r="AE569" s="171">
        <v>0</v>
      </c>
      <c r="AF569" s="195">
        <v>0</v>
      </c>
      <c r="AG569" s="195"/>
      <c r="AI569" s="173">
        <f>IFERROR(VLOOKUP(B569,[3]rptBudgetaryBudgetCrossOrganiza!$A$1:$K$607,4,FALSE),"0")</f>
        <v>0</v>
      </c>
      <c r="AJ569" s="173">
        <f>IFERROR(VLOOKUP(B569,[3]rptBudgetaryBudgetCrossOrganiza!$A$1:$K$607,6,FALSE),"0")</f>
        <v>0</v>
      </c>
      <c r="AK569" s="196">
        <f t="shared" si="110"/>
        <v>0</v>
      </c>
      <c r="AL569" s="196">
        <f>IFERROR(VLOOKUP(B569,[4]rptBudgetaryBudgetCrossOrganiza!$A$10385:$O$11376,13,FALSE),"0")</f>
        <v>0</v>
      </c>
      <c r="AM569" s="196"/>
      <c r="AN569" s="196"/>
      <c r="AO569" s="196"/>
      <c r="AP569" s="196"/>
      <c r="AQ569" s="196"/>
      <c r="AS569" s="194"/>
      <c r="AT569" s="194"/>
      <c r="AU569" s="194"/>
      <c r="AV569" s="194"/>
      <c r="AW569" s="194"/>
      <c r="AX569" s="194"/>
      <c r="AY569" s="194"/>
      <c r="AZ569" s="194"/>
    </row>
    <row r="570" spans="1:52" x14ac:dyDescent="0.2">
      <c r="A570" s="141">
        <v>6</v>
      </c>
      <c r="B570" s="141" t="s">
        <v>862</v>
      </c>
      <c r="C570" s="149" t="str">
        <f t="shared" si="101"/>
        <v>40</v>
      </c>
      <c r="D570" s="149" t="str">
        <f t="shared" si="102"/>
        <v>75</v>
      </c>
      <c r="E570" s="147" t="str">
        <f t="shared" si="103"/>
        <v>630</v>
      </c>
      <c r="F570" s="129" t="str">
        <f t="shared" si="104"/>
        <v>6375.09</v>
      </c>
      <c r="G570" s="141" t="s">
        <v>637</v>
      </c>
      <c r="H570" s="193">
        <f>IFERROR(VLOOKUP(B570,[5]rptBudgetaryBudgetCrossOrganiza!$A$2:$M$1097,4,FALSE),"0")</f>
        <v>0</v>
      </c>
      <c r="I570" s="193">
        <f>IFERROR(VLOOKUP(B570,[5]rptBudgetaryBudgetCrossOrganiza!$A$2:$M$1097,6,FALSE),"0")</f>
        <v>0</v>
      </c>
      <c r="J570" s="193"/>
      <c r="K570" s="193"/>
      <c r="L570" s="193"/>
      <c r="M570" s="193">
        <f>IFERROR(VLOOKUP(B570,[5]rptBudgetaryBudgetCrossOrganiza!$A$2:$M$1097,9,FALSE),"0")</f>
        <v>0</v>
      </c>
      <c r="N570" s="193">
        <v>0</v>
      </c>
      <c r="O570" s="193"/>
      <c r="Q570" s="169">
        <v>0</v>
      </c>
      <c r="R570" s="169">
        <v>0</v>
      </c>
      <c r="S570" s="169"/>
      <c r="T570" s="169"/>
      <c r="U570" s="169"/>
      <c r="V570" s="169">
        <v>0</v>
      </c>
      <c r="W570" s="194">
        <v>0</v>
      </c>
      <c r="X570" s="194"/>
      <c r="Z570" s="171">
        <v>0</v>
      </c>
      <c r="AA570" s="171">
        <v>0</v>
      </c>
      <c r="AB570" s="171"/>
      <c r="AC570" s="171"/>
      <c r="AD570" s="171"/>
      <c r="AE570" s="171">
        <v>0</v>
      </c>
      <c r="AF570" s="195">
        <v>0</v>
      </c>
      <c r="AG570" s="195"/>
      <c r="AI570" s="173">
        <f>IFERROR(VLOOKUP(B570,[3]rptBudgetaryBudgetCrossOrganiza!$A$1:$K$607,4,FALSE),"0")</f>
        <v>0</v>
      </c>
      <c r="AJ570" s="173">
        <f>IFERROR(VLOOKUP(B570,[3]rptBudgetaryBudgetCrossOrganiza!$A$1:$K$607,6,FALSE),"0")</f>
        <v>0</v>
      </c>
      <c r="AK570" s="196">
        <f t="shared" si="110"/>
        <v>0</v>
      </c>
      <c r="AL570" s="196">
        <f>IFERROR(VLOOKUP(B570,[4]rptBudgetaryBudgetCrossOrganiza!$A$10385:$O$11376,13,FALSE),"0")</f>
        <v>0</v>
      </c>
      <c r="AM570" s="196"/>
      <c r="AN570" s="196"/>
      <c r="AO570" s="196"/>
      <c r="AP570" s="196"/>
      <c r="AQ570" s="196"/>
      <c r="AS570" s="194"/>
      <c r="AT570" s="194"/>
      <c r="AU570" s="194"/>
      <c r="AV570" s="194"/>
      <c r="AW570" s="194"/>
      <c r="AX570" s="194"/>
      <c r="AY570" s="194"/>
      <c r="AZ570" s="194"/>
    </row>
    <row r="571" spans="1:52" x14ac:dyDescent="0.2">
      <c r="A571" s="141">
        <v>6</v>
      </c>
      <c r="B571" s="141" t="s">
        <v>863</v>
      </c>
      <c r="C571" s="149" t="str">
        <f t="shared" si="101"/>
        <v>40</v>
      </c>
      <c r="D571" s="149" t="str">
        <f t="shared" si="102"/>
        <v>75</v>
      </c>
      <c r="E571" s="147" t="str">
        <f t="shared" si="103"/>
        <v>630</v>
      </c>
      <c r="F571" s="129" t="str">
        <f t="shared" si="104"/>
        <v>6375.13</v>
      </c>
      <c r="G571" s="141" t="s">
        <v>645</v>
      </c>
      <c r="H571" s="193">
        <f>IFERROR(VLOOKUP(B571,[5]rptBudgetaryBudgetCrossOrganiza!$A$2:$M$1097,4,FALSE),"0")</f>
        <v>0</v>
      </c>
      <c r="I571" s="193">
        <f>IFERROR(VLOOKUP(B571,[5]rptBudgetaryBudgetCrossOrganiza!$A$2:$M$1097,6,FALSE),"0")</f>
        <v>0</v>
      </c>
      <c r="J571" s="193"/>
      <c r="K571" s="193"/>
      <c r="L571" s="193"/>
      <c r="M571" s="193">
        <f>IFERROR(VLOOKUP(B571,[5]rptBudgetaryBudgetCrossOrganiza!$A$2:$M$1097,9,FALSE),"0")</f>
        <v>0</v>
      </c>
      <c r="N571" s="193">
        <v>0</v>
      </c>
      <c r="O571" s="193"/>
      <c r="Q571" s="169">
        <v>0</v>
      </c>
      <c r="R571" s="169">
        <v>0</v>
      </c>
      <c r="S571" s="169"/>
      <c r="T571" s="169"/>
      <c r="U571" s="169"/>
      <c r="V571" s="169">
        <v>0</v>
      </c>
      <c r="W571" s="194">
        <v>0</v>
      </c>
      <c r="X571" s="194"/>
      <c r="Z571" s="171">
        <v>0</v>
      </c>
      <c r="AA571" s="171">
        <v>0</v>
      </c>
      <c r="AB571" s="171"/>
      <c r="AC571" s="171"/>
      <c r="AD571" s="171"/>
      <c r="AE571" s="171">
        <v>0</v>
      </c>
      <c r="AF571" s="195">
        <v>0</v>
      </c>
      <c r="AG571" s="195"/>
      <c r="AI571" s="173">
        <f>IFERROR(VLOOKUP(B571,[3]rptBudgetaryBudgetCrossOrganiza!$A$1:$K$607,4,FALSE),"0")</f>
        <v>0</v>
      </c>
      <c r="AJ571" s="173">
        <f>IFERROR(VLOOKUP(B571,[3]rptBudgetaryBudgetCrossOrganiza!$A$1:$K$607,6,FALSE),"0")</f>
        <v>0</v>
      </c>
      <c r="AK571" s="196">
        <f t="shared" si="110"/>
        <v>0</v>
      </c>
      <c r="AL571" s="196">
        <f>IFERROR(VLOOKUP(B571,[4]rptBudgetaryBudgetCrossOrganiza!$A$10385:$O$11376,13,FALSE),"0")</f>
        <v>0</v>
      </c>
      <c r="AM571" s="196"/>
      <c r="AN571" s="196"/>
      <c r="AO571" s="196"/>
      <c r="AP571" s="196"/>
      <c r="AQ571" s="196"/>
      <c r="AS571" s="194"/>
      <c r="AT571" s="194"/>
      <c r="AU571" s="194"/>
      <c r="AV571" s="194"/>
      <c r="AW571" s="194"/>
      <c r="AX571" s="194"/>
      <c r="AY571" s="194"/>
      <c r="AZ571" s="194"/>
    </row>
    <row r="572" spans="1:52" x14ac:dyDescent="0.2">
      <c r="A572" s="141">
        <v>9</v>
      </c>
      <c r="B572" s="141" t="s">
        <v>864</v>
      </c>
      <c r="C572" s="149" t="str">
        <f t="shared" si="101"/>
        <v>40</v>
      </c>
      <c r="D572" s="149" t="str">
        <f t="shared" si="102"/>
        <v>75</v>
      </c>
      <c r="E572" s="147" t="str">
        <f t="shared" si="103"/>
        <v>630</v>
      </c>
      <c r="F572" s="129" t="str">
        <f t="shared" si="104"/>
        <v>6400.02</v>
      </c>
      <c r="G572" s="141" t="s">
        <v>658</v>
      </c>
      <c r="H572" s="193">
        <f>IFERROR(VLOOKUP(B572,[5]rptBudgetaryBudgetCrossOrganiza!$A$2:$M$1097,4,FALSE),"0")</f>
        <v>750</v>
      </c>
      <c r="I572" s="193">
        <f>IFERROR(VLOOKUP(B572,[5]rptBudgetaryBudgetCrossOrganiza!$A$2:$M$1097,6,FALSE),"0")</f>
        <v>750</v>
      </c>
      <c r="J572" s="193"/>
      <c r="K572" s="193"/>
      <c r="L572" s="193"/>
      <c r="M572" s="193">
        <f>IFERROR(VLOOKUP(B572,[5]rptBudgetaryBudgetCrossOrganiza!$A$2:$M$1097,9,FALSE),"0")</f>
        <v>0</v>
      </c>
      <c r="N572" s="193">
        <v>0</v>
      </c>
      <c r="O572" s="193"/>
      <c r="Q572" s="169">
        <v>750</v>
      </c>
      <c r="R572" s="169">
        <v>750</v>
      </c>
      <c r="S572" s="169"/>
      <c r="T572" s="169"/>
      <c r="U572" s="169"/>
      <c r="V572" s="169">
        <v>0</v>
      </c>
      <c r="W572" s="194">
        <v>0</v>
      </c>
      <c r="X572" s="194"/>
      <c r="Z572" s="171">
        <v>750</v>
      </c>
      <c r="AA572" s="171">
        <v>750</v>
      </c>
      <c r="AB572" s="171"/>
      <c r="AC572" s="171"/>
      <c r="AD572" s="171"/>
      <c r="AE572" s="171">
        <v>0</v>
      </c>
      <c r="AF572" s="195">
        <v>0</v>
      </c>
      <c r="AG572" s="195"/>
      <c r="AI572" s="173">
        <f>IFERROR(VLOOKUP(B572,[3]rptBudgetaryBudgetCrossOrganiza!$A$1:$K$607,4,FALSE),"0")</f>
        <v>750</v>
      </c>
      <c r="AJ572" s="173">
        <f>IFERROR(VLOOKUP(B572,[3]rptBudgetaryBudgetCrossOrganiza!$A$1:$K$607,6,FALSE),"0")</f>
        <v>750</v>
      </c>
      <c r="AK572" s="196">
        <f t="shared" si="110"/>
        <v>750</v>
      </c>
      <c r="AL572" s="196">
        <f>IFERROR(VLOOKUP(B572,[4]rptBudgetaryBudgetCrossOrganiza!$A$10385:$O$11376,13,FALSE),"0")</f>
        <v>32.020000000000003</v>
      </c>
      <c r="AM572" s="196"/>
      <c r="AN572" s="196"/>
      <c r="AO572" s="196"/>
      <c r="AP572" s="196"/>
      <c r="AQ572" s="196"/>
      <c r="AS572" s="194"/>
      <c r="AT572" s="194"/>
      <c r="AU572" s="194"/>
      <c r="AV572" s="194"/>
      <c r="AW572" s="194"/>
      <c r="AX572" s="194"/>
      <c r="AY572" s="194"/>
      <c r="AZ572" s="194"/>
    </row>
    <row r="573" spans="1:52" x14ac:dyDescent="0.2">
      <c r="A573" s="141">
        <v>9</v>
      </c>
      <c r="B573" s="141" t="s">
        <v>865</v>
      </c>
      <c r="C573" s="149" t="str">
        <f t="shared" si="101"/>
        <v>40</v>
      </c>
      <c r="D573" s="149" t="str">
        <f t="shared" si="102"/>
        <v>75</v>
      </c>
      <c r="E573" s="147" t="str">
        <f t="shared" si="103"/>
        <v>630</v>
      </c>
      <c r="F573" s="129" t="str">
        <f t="shared" si="104"/>
        <v>6400.04</v>
      </c>
      <c r="G573" s="141" t="s">
        <v>662</v>
      </c>
      <c r="H573" s="193">
        <f>IFERROR(VLOOKUP(B573,[5]rptBudgetaryBudgetCrossOrganiza!$A$2:$M$1097,4,FALSE),"0")</f>
        <v>0</v>
      </c>
      <c r="I573" s="193">
        <f>IFERROR(VLOOKUP(B573,[5]rptBudgetaryBudgetCrossOrganiza!$A$2:$M$1097,6,FALSE),"0")</f>
        <v>0</v>
      </c>
      <c r="J573" s="193"/>
      <c r="K573" s="193"/>
      <c r="L573" s="193"/>
      <c r="M573" s="193">
        <f>IFERROR(VLOOKUP(B573,[5]rptBudgetaryBudgetCrossOrganiza!$A$2:$M$1097,9,FALSE),"0")</f>
        <v>0</v>
      </c>
      <c r="N573" s="193">
        <v>0</v>
      </c>
      <c r="O573" s="193"/>
      <c r="Q573" s="169">
        <v>0</v>
      </c>
      <c r="R573" s="169">
        <v>0</v>
      </c>
      <c r="S573" s="169"/>
      <c r="T573" s="169"/>
      <c r="U573" s="169"/>
      <c r="V573" s="169">
        <v>0</v>
      </c>
      <c r="W573" s="194">
        <v>0</v>
      </c>
      <c r="X573" s="194"/>
      <c r="Z573" s="171">
        <v>0</v>
      </c>
      <c r="AA573" s="171">
        <v>0</v>
      </c>
      <c r="AB573" s="171"/>
      <c r="AC573" s="171"/>
      <c r="AD573" s="171"/>
      <c r="AE573" s="171">
        <v>0</v>
      </c>
      <c r="AF573" s="195">
        <v>0</v>
      </c>
      <c r="AG573" s="195"/>
      <c r="AI573" s="173">
        <f>IFERROR(VLOOKUP(B573,[3]rptBudgetaryBudgetCrossOrganiza!$A$1:$K$607,4,FALSE),"0")</f>
        <v>0</v>
      </c>
      <c r="AJ573" s="173">
        <f>IFERROR(VLOOKUP(B573,[3]rptBudgetaryBudgetCrossOrganiza!$A$1:$K$607,6,FALSE),"0")</f>
        <v>0</v>
      </c>
      <c r="AK573" s="196">
        <f t="shared" si="110"/>
        <v>0</v>
      </c>
      <c r="AL573" s="196">
        <f>IFERROR(VLOOKUP(B573,[4]rptBudgetaryBudgetCrossOrganiza!$A$10385:$O$11376,13,FALSE),"0")</f>
        <v>0</v>
      </c>
      <c r="AM573" s="196"/>
      <c r="AN573" s="196"/>
      <c r="AO573" s="196"/>
      <c r="AP573" s="196"/>
      <c r="AQ573" s="196"/>
      <c r="AS573" s="194"/>
      <c r="AT573" s="194"/>
      <c r="AU573" s="194"/>
      <c r="AV573" s="194"/>
      <c r="AW573" s="194"/>
      <c r="AX573" s="194"/>
      <c r="AY573" s="194"/>
      <c r="AZ573" s="194"/>
    </row>
    <row r="574" spans="1:52" x14ac:dyDescent="0.2">
      <c r="A574" s="141">
        <v>9</v>
      </c>
      <c r="B574" s="141" t="s">
        <v>866</v>
      </c>
      <c r="C574" s="149" t="str">
        <f t="shared" si="101"/>
        <v>40</v>
      </c>
      <c r="D574" s="149" t="str">
        <f t="shared" si="102"/>
        <v>75</v>
      </c>
      <c r="E574" s="147" t="str">
        <f t="shared" si="103"/>
        <v>630</v>
      </c>
      <c r="F574" s="129" t="str">
        <f t="shared" si="104"/>
        <v>6400.05</v>
      </c>
      <c r="G574" s="141" t="s">
        <v>514</v>
      </c>
      <c r="H574" s="193">
        <f>IFERROR(VLOOKUP(B574,[5]rptBudgetaryBudgetCrossOrganiza!$A$2:$M$1097,4,FALSE),"0")</f>
        <v>0</v>
      </c>
      <c r="I574" s="193">
        <f>IFERROR(VLOOKUP(B574,[5]rptBudgetaryBudgetCrossOrganiza!$A$2:$M$1097,6,FALSE),"0")</f>
        <v>0</v>
      </c>
      <c r="J574" s="193"/>
      <c r="K574" s="193"/>
      <c r="L574" s="193"/>
      <c r="M574" s="193">
        <f>IFERROR(VLOOKUP(B574,[5]rptBudgetaryBudgetCrossOrganiza!$A$2:$M$1097,9,FALSE),"0")</f>
        <v>0</v>
      </c>
      <c r="N574" s="193">
        <v>0</v>
      </c>
      <c r="O574" s="193"/>
      <c r="Q574" s="169">
        <v>0</v>
      </c>
      <c r="R574" s="169">
        <v>0</v>
      </c>
      <c r="S574" s="169"/>
      <c r="T574" s="169"/>
      <c r="U574" s="169"/>
      <c r="V574" s="169">
        <v>0</v>
      </c>
      <c r="W574" s="194">
        <v>0</v>
      </c>
      <c r="X574" s="194"/>
      <c r="Z574" s="171">
        <v>0</v>
      </c>
      <c r="AA574" s="171">
        <v>0</v>
      </c>
      <c r="AB574" s="171"/>
      <c r="AC574" s="171"/>
      <c r="AD574" s="171"/>
      <c r="AE574" s="171">
        <v>0</v>
      </c>
      <c r="AF574" s="195">
        <v>0</v>
      </c>
      <c r="AG574" s="195"/>
      <c r="AI574" s="173">
        <f>IFERROR(VLOOKUP(B574,[3]rptBudgetaryBudgetCrossOrganiza!$A$1:$K$607,4,FALSE),"0")</f>
        <v>0</v>
      </c>
      <c r="AJ574" s="173">
        <f>IFERROR(VLOOKUP(B574,[3]rptBudgetaryBudgetCrossOrganiza!$A$1:$K$607,6,FALSE),"0")</f>
        <v>0</v>
      </c>
      <c r="AK574" s="196">
        <f t="shared" si="110"/>
        <v>0</v>
      </c>
      <c r="AL574" s="196">
        <f>IFERROR(VLOOKUP(B574,[4]rptBudgetaryBudgetCrossOrganiza!$A$10385:$O$11376,13,FALSE),"0")</f>
        <v>0</v>
      </c>
      <c r="AM574" s="196"/>
      <c r="AN574" s="196"/>
      <c r="AO574" s="196"/>
      <c r="AP574" s="196"/>
      <c r="AQ574" s="196"/>
      <c r="AS574" s="194"/>
      <c r="AT574" s="194"/>
      <c r="AU574" s="194"/>
      <c r="AV574" s="194"/>
      <c r="AW574" s="194"/>
      <c r="AX574" s="194"/>
      <c r="AY574" s="194"/>
      <c r="AZ574" s="194"/>
    </row>
    <row r="575" spans="1:52" x14ac:dyDescent="0.2">
      <c r="A575" s="141">
        <v>9</v>
      </c>
      <c r="B575" s="141" t="s">
        <v>867</v>
      </c>
      <c r="C575" s="149" t="str">
        <f t="shared" si="101"/>
        <v>40</v>
      </c>
      <c r="D575" s="149" t="str">
        <f t="shared" si="102"/>
        <v>75</v>
      </c>
      <c r="E575" s="147" t="str">
        <f t="shared" si="103"/>
        <v>630</v>
      </c>
      <c r="F575" s="129" t="str">
        <f t="shared" si="104"/>
        <v>6400.06</v>
      </c>
      <c r="G575" s="141" t="s">
        <v>665</v>
      </c>
      <c r="H575" s="193">
        <f>IFERROR(VLOOKUP(B575,[5]rptBudgetaryBudgetCrossOrganiza!$A$2:$M$1097,4,FALSE),"0")</f>
        <v>0</v>
      </c>
      <c r="I575" s="193">
        <f>IFERROR(VLOOKUP(B575,[5]rptBudgetaryBudgetCrossOrganiza!$A$2:$M$1097,6,FALSE),"0")</f>
        <v>0</v>
      </c>
      <c r="J575" s="193"/>
      <c r="K575" s="193"/>
      <c r="L575" s="193"/>
      <c r="M575" s="193">
        <f>IFERROR(VLOOKUP(B575,[5]rptBudgetaryBudgetCrossOrganiza!$A$2:$M$1097,9,FALSE),"0")</f>
        <v>0</v>
      </c>
      <c r="N575" s="193">
        <v>0</v>
      </c>
      <c r="O575" s="193"/>
      <c r="Q575" s="169">
        <v>0</v>
      </c>
      <c r="R575" s="169">
        <v>0</v>
      </c>
      <c r="S575" s="169"/>
      <c r="T575" s="169"/>
      <c r="U575" s="169"/>
      <c r="V575" s="169">
        <v>0</v>
      </c>
      <c r="W575" s="194">
        <v>0</v>
      </c>
      <c r="X575" s="194"/>
      <c r="Z575" s="171">
        <v>0</v>
      </c>
      <c r="AA575" s="171">
        <v>0</v>
      </c>
      <c r="AB575" s="171"/>
      <c r="AC575" s="171"/>
      <c r="AD575" s="171"/>
      <c r="AE575" s="171">
        <v>0</v>
      </c>
      <c r="AF575" s="195">
        <v>0</v>
      </c>
      <c r="AG575" s="195"/>
      <c r="AI575" s="173">
        <f>IFERROR(VLOOKUP(B575,[3]rptBudgetaryBudgetCrossOrganiza!$A$1:$K$607,4,FALSE),"0")</f>
        <v>0</v>
      </c>
      <c r="AJ575" s="173">
        <f>IFERROR(VLOOKUP(B575,[3]rptBudgetaryBudgetCrossOrganiza!$A$1:$K$607,6,FALSE),"0")</f>
        <v>0</v>
      </c>
      <c r="AK575" s="196">
        <f t="shared" si="110"/>
        <v>0</v>
      </c>
      <c r="AL575" s="196">
        <f>IFERROR(VLOOKUP(B575,[4]rptBudgetaryBudgetCrossOrganiza!$A$10385:$O$11376,13,FALSE),"0")</f>
        <v>0</v>
      </c>
      <c r="AM575" s="196"/>
      <c r="AN575" s="196"/>
      <c r="AO575" s="196"/>
      <c r="AP575" s="196"/>
      <c r="AQ575" s="196"/>
      <c r="AS575" s="194"/>
      <c r="AT575" s="194"/>
      <c r="AU575" s="194"/>
      <c r="AV575" s="194"/>
      <c r="AW575" s="194"/>
      <c r="AX575" s="194"/>
      <c r="AY575" s="194"/>
      <c r="AZ575" s="194"/>
    </row>
    <row r="576" spans="1:52" x14ac:dyDescent="0.2">
      <c r="A576" s="141">
        <v>9</v>
      </c>
      <c r="B576" s="141" t="s">
        <v>868</v>
      </c>
      <c r="C576" s="149" t="str">
        <f t="shared" si="101"/>
        <v>40</v>
      </c>
      <c r="D576" s="149" t="str">
        <f t="shared" si="102"/>
        <v>75</v>
      </c>
      <c r="E576" s="147" t="str">
        <f t="shared" si="103"/>
        <v>630</v>
      </c>
      <c r="F576" s="129" t="str">
        <f t="shared" si="104"/>
        <v>6400.07</v>
      </c>
      <c r="G576" s="141" t="s">
        <v>667</v>
      </c>
      <c r="H576" s="193">
        <f>IFERROR(VLOOKUP(B576,[5]rptBudgetaryBudgetCrossOrganiza!$A$2:$M$1097,4,FALSE),"0")</f>
        <v>0</v>
      </c>
      <c r="I576" s="193">
        <f>IFERROR(VLOOKUP(B576,[5]rptBudgetaryBudgetCrossOrganiza!$A$2:$M$1097,6,FALSE),"0")</f>
        <v>0</v>
      </c>
      <c r="J576" s="193"/>
      <c r="K576" s="193"/>
      <c r="L576" s="193"/>
      <c r="M576" s="193">
        <f>IFERROR(VLOOKUP(B576,[5]rptBudgetaryBudgetCrossOrganiza!$A$2:$M$1097,9,FALSE),"0")</f>
        <v>0</v>
      </c>
      <c r="N576" s="193">
        <v>0</v>
      </c>
      <c r="O576" s="193"/>
      <c r="Q576" s="169">
        <v>0</v>
      </c>
      <c r="R576" s="169">
        <v>0</v>
      </c>
      <c r="S576" s="169"/>
      <c r="T576" s="169"/>
      <c r="U576" s="169"/>
      <c r="V576" s="169">
        <v>0</v>
      </c>
      <c r="W576" s="194">
        <v>0</v>
      </c>
      <c r="X576" s="194"/>
      <c r="Z576" s="171">
        <v>0</v>
      </c>
      <c r="AA576" s="171">
        <v>0</v>
      </c>
      <c r="AB576" s="171"/>
      <c r="AC576" s="171"/>
      <c r="AD576" s="171"/>
      <c r="AE576" s="171">
        <v>0</v>
      </c>
      <c r="AF576" s="195">
        <v>0</v>
      </c>
      <c r="AG576" s="195"/>
      <c r="AI576" s="173">
        <f>IFERROR(VLOOKUP(B576,[3]rptBudgetaryBudgetCrossOrganiza!$A$1:$K$607,4,FALSE),"0")</f>
        <v>0</v>
      </c>
      <c r="AJ576" s="173">
        <f>IFERROR(VLOOKUP(B576,[3]rptBudgetaryBudgetCrossOrganiza!$A$1:$K$607,6,FALSE),"0")</f>
        <v>0</v>
      </c>
      <c r="AK576" s="196">
        <f t="shared" si="110"/>
        <v>0</v>
      </c>
      <c r="AL576" s="196">
        <f>IFERROR(VLOOKUP(B576,[4]rptBudgetaryBudgetCrossOrganiza!$A$10385:$O$11376,13,FALSE),"0")</f>
        <v>0</v>
      </c>
      <c r="AM576" s="196"/>
      <c r="AN576" s="196"/>
      <c r="AO576" s="196"/>
      <c r="AP576" s="196"/>
      <c r="AQ576" s="196"/>
      <c r="AS576" s="194"/>
      <c r="AT576" s="194"/>
      <c r="AU576" s="194"/>
      <c r="AV576" s="194"/>
      <c r="AW576" s="194"/>
      <c r="AX576" s="194"/>
      <c r="AY576" s="194"/>
      <c r="AZ576" s="194"/>
    </row>
    <row r="577" spans="1:52" x14ac:dyDescent="0.2">
      <c r="A577" s="141">
        <v>6</v>
      </c>
      <c r="B577" s="141" t="s">
        <v>869</v>
      </c>
      <c r="C577" s="149" t="str">
        <f t="shared" si="101"/>
        <v>40</v>
      </c>
      <c r="D577" s="149" t="str">
        <f t="shared" si="102"/>
        <v>75</v>
      </c>
      <c r="E577" s="147" t="str">
        <f t="shared" si="103"/>
        <v>630</v>
      </c>
      <c r="F577" s="129" t="str">
        <f t="shared" si="104"/>
        <v>6600.01</v>
      </c>
      <c r="G577" s="141" t="s">
        <v>675</v>
      </c>
      <c r="H577" s="193">
        <f>IFERROR(VLOOKUP(B577,[5]rptBudgetaryBudgetCrossOrganiza!$A$2:$M$1097,4,FALSE),"0")</f>
        <v>0</v>
      </c>
      <c r="I577" s="193">
        <f>IFERROR(VLOOKUP(B577,[5]rptBudgetaryBudgetCrossOrganiza!$A$2:$M$1097,6,FALSE),"0")</f>
        <v>0</v>
      </c>
      <c r="J577" s="193"/>
      <c r="K577" s="193"/>
      <c r="L577" s="193"/>
      <c r="M577" s="193">
        <f>IFERROR(VLOOKUP(B577,[5]rptBudgetaryBudgetCrossOrganiza!$A$2:$M$1097,9,FALSE),"0")</f>
        <v>0</v>
      </c>
      <c r="N577" s="193">
        <v>0</v>
      </c>
      <c r="O577" s="193"/>
      <c r="Q577" s="169">
        <v>0</v>
      </c>
      <c r="R577" s="169">
        <v>0</v>
      </c>
      <c r="S577" s="169"/>
      <c r="T577" s="169"/>
      <c r="U577" s="169"/>
      <c r="V577" s="169">
        <v>0</v>
      </c>
      <c r="W577" s="194">
        <v>0</v>
      </c>
      <c r="X577" s="194"/>
      <c r="Z577" s="171">
        <v>0</v>
      </c>
      <c r="AA577" s="171">
        <v>0</v>
      </c>
      <c r="AB577" s="171"/>
      <c r="AC577" s="171"/>
      <c r="AD577" s="171"/>
      <c r="AE577" s="171">
        <v>0</v>
      </c>
      <c r="AF577" s="195">
        <v>0</v>
      </c>
      <c r="AG577" s="195"/>
      <c r="AI577" s="173">
        <f>IFERROR(VLOOKUP(B577,[3]rptBudgetaryBudgetCrossOrganiza!$A$1:$K$607,4,FALSE),"0")</f>
        <v>0</v>
      </c>
      <c r="AJ577" s="173">
        <f>IFERROR(VLOOKUP(B577,[3]rptBudgetaryBudgetCrossOrganiza!$A$1:$K$607,6,FALSE),"0")</f>
        <v>0</v>
      </c>
      <c r="AK577" s="196">
        <f t="shared" si="110"/>
        <v>0</v>
      </c>
      <c r="AL577" s="196">
        <f>IFERROR(VLOOKUP(B577,[4]rptBudgetaryBudgetCrossOrganiza!$A$10385:$O$11376,13,FALSE),"0")</f>
        <v>0</v>
      </c>
      <c r="AM577" s="196"/>
      <c r="AN577" s="196"/>
      <c r="AO577" s="196"/>
      <c r="AP577" s="196"/>
      <c r="AQ577" s="196"/>
      <c r="AS577" s="194"/>
      <c r="AT577" s="194"/>
      <c r="AU577" s="194"/>
      <c r="AV577" s="194"/>
      <c r="AW577" s="194"/>
      <c r="AX577" s="194"/>
      <c r="AY577" s="194"/>
      <c r="AZ577" s="194"/>
    </row>
    <row r="578" spans="1:52" x14ac:dyDescent="0.2">
      <c r="A578" s="141">
        <v>6</v>
      </c>
      <c r="B578" s="141" t="s">
        <v>870</v>
      </c>
      <c r="C578" s="149" t="str">
        <f t="shared" ref="C578" si="111">MID(B578,5,2)</f>
        <v>40</v>
      </c>
      <c r="D578" s="149" t="str">
        <f t="shared" si="102"/>
        <v>75</v>
      </c>
      <c r="E578" s="147" t="str">
        <f t="shared" si="103"/>
        <v>630</v>
      </c>
      <c r="F578" s="129" t="str">
        <f t="shared" si="104"/>
        <v>6600.03</v>
      </c>
      <c r="G578" s="141" t="s">
        <v>677</v>
      </c>
      <c r="H578" s="193">
        <f>IFERROR(VLOOKUP(B578,[5]rptBudgetaryBudgetCrossOrganiza!$A$2:$M$1097,4,FALSE),"0")</f>
        <v>0</v>
      </c>
      <c r="I578" s="193">
        <f>IFERROR(VLOOKUP(B578,[5]rptBudgetaryBudgetCrossOrganiza!$A$2:$M$1097,6,FALSE),"0")</f>
        <v>0</v>
      </c>
      <c r="J578" s="193"/>
      <c r="K578" s="193"/>
      <c r="L578" s="193"/>
      <c r="M578" s="193">
        <f>IFERROR(VLOOKUP(B578,[5]rptBudgetaryBudgetCrossOrganiza!$A$2:$M$1097,9,FALSE),"0")</f>
        <v>0</v>
      </c>
      <c r="N578" s="193">
        <v>0</v>
      </c>
      <c r="O578" s="193"/>
      <c r="Q578" s="169">
        <v>0</v>
      </c>
      <c r="R578" s="169">
        <v>0</v>
      </c>
      <c r="S578" s="169"/>
      <c r="T578" s="169"/>
      <c r="U578" s="169"/>
      <c r="V578" s="169">
        <v>0</v>
      </c>
      <c r="W578" s="194">
        <v>0</v>
      </c>
      <c r="X578" s="194"/>
      <c r="Z578" s="171">
        <v>0</v>
      </c>
      <c r="AA578" s="171">
        <v>0</v>
      </c>
      <c r="AB578" s="171"/>
      <c r="AC578" s="171"/>
      <c r="AD578" s="171"/>
      <c r="AE578" s="171">
        <v>0</v>
      </c>
      <c r="AF578" s="195">
        <v>0</v>
      </c>
      <c r="AG578" s="195"/>
      <c r="AI578" s="173">
        <f>IFERROR(VLOOKUP(B578,[3]rptBudgetaryBudgetCrossOrganiza!$A$1:$K$607,4,FALSE),"0")</f>
        <v>0</v>
      </c>
      <c r="AJ578" s="173">
        <f>IFERROR(VLOOKUP(B578,[3]rptBudgetaryBudgetCrossOrganiza!$A$1:$K$607,6,FALSE),"0")</f>
        <v>0</v>
      </c>
      <c r="AK578" s="196">
        <f t="shared" si="110"/>
        <v>0</v>
      </c>
      <c r="AL578" s="196">
        <f>IFERROR(VLOOKUP(B578,[4]rptBudgetaryBudgetCrossOrganiza!$A$10385:$O$11376,13,FALSE),"0")</f>
        <v>0</v>
      </c>
      <c r="AM578" s="196"/>
      <c r="AN578" s="196"/>
      <c r="AO578" s="196"/>
      <c r="AP578" s="196"/>
      <c r="AQ578" s="196"/>
      <c r="AS578" s="194"/>
      <c r="AT578" s="194"/>
      <c r="AU578" s="194"/>
      <c r="AV578" s="194"/>
      <c r="AW578" s="194"/>
      <c r="AX578" s="194"/>
      <c r="AY578" s="194"/>
      <c r="AZ578" s="194"/>
    </row>
    <row r="579" spans="1:52" x14ac:dyDescent="0.2">
      <c r="A579" s="141">
        <v>6</v>
      </c>
      <c r="B579" s="141" t="s">
        <v>871</v>
      </c>
      <c r="C579" s="149" t="str">
        <f>MID(B579,5,2)</f>
        <v>40</v>
      </c>
      <c r="D579" s="149" t="str">
        <f>MID(B579,8,2)</f>
        <v>75</v>
      </c>
      <c r="E579" s="147" t="str">
        <f>MID(B579,11,3)</f>
        <v>630</v>
      </c>
      <c r="F579" s="129" t="str">
        <f>RIGHT(B579,7)</f>
        <v>6600.04</v>
      </c>
      <c r="G579" s="141" t="s">
        <v>318</v>
      </c>
      <c r="H579" s="193">
        <f>IFERROR(VLOOKUP(B579,[5]rptBudgetaryBudgetCrossOrganiza!$A$2:$M$1097,4,FALSE),"0")</f>
        <v>0</v>
      </c>
      <c r="I579" s="193">
        <f>IFERROR(VLOOKUP(B579,[5]rptBudgetaryBudgetCrossOrganiza!$A$2:$M$1097,6,FALSE),"0")</f>
        <v>0</v>
      </c>
      <c r="J579" s="193"/>
      <c r="K579" s="193"/>
      <c r="L579" s="193"/>
      <c r="M579" s="193">
        <f>IFERROR(VLOOKUP(B579,[5]rptBudgetaryBudgetCrossOrganiza!$A$2:$M$1097,9,FALSE),"0")</f>
        <v>0</v>
      </c>
      <c r="N579" s="193">
        <v>0</v>
      </c>
      <c r="O579" s="193"/>
      <c r="Q579" s="169">
        <v>0</v>
      </c>
      <c r="R579" s="169">
        <v>0</v>
      </c>
      <c r="S579" s="169"/>
      <c r="T579" s="169"/>
      <c r="U579" s="169"/>
      <c r="V579" s="169">
        <v>0</v>
      </c>
      <c r="W579" s="194">
        <v>0</v>
      </c>
      <c r="X579" s="194"/>
      <c r="Z579" s="171">
        <v>0</v>
      </c>
      <c r="AA579" s="171">
        <v>0</v>
      </c>
      <c r="AB579" s="171"/>
      <c r="AC579" s="171"/>
      <c r="AD579" s="171"/>
      <c r="AE579" s="171">
        <v>0</v>
      </c>
      <c r="AF579" s="195">
        <v>0</v>
      </c>
      <c r="AG579" s="195"/>
      <c r="AI579" s="173">
        <f>IFERROR(VLOOKUP(B579,[3]rptBudgetaryBudgetCrossOrganiza!$A$1:$K$607,4,FALSE),"0")</f>
        <v>0</v>
      </c>
      <c r="AJ579" s="173">
        <f>IFERROR(VLOOKUP(B579,[3]rptBudgetaryBudgetCrossOrganiza!$A$1:$K$607,6,FALSE),"0")</f>
        <v>0</v>
      </c>
      <c r="AK579" s="196">
        <f t="shared" si="110"/>
        <v>0</v>
      </c>
      <c r="AL579" s="196">
        <f>IFERROR(VLOOKUP(B579,[4]rptBudgetaryBudgetCrossOrganiza!$A$10385:$O$11376,13,FALSE),"0")</f>
        <v>0</v>
      </c>
      <c r="AM579" s="196"/>
      <c r="AN579" s="196"/>
      <c r="AO579" s="196"/>
      <c r="AP579" s="196"/>
      <c r="AQ579" s="196"/>
      <c r="AS579" s="194"/>
      <c r="AT579" s="194"/>
      <c r="AU579" s="194"/>
      <c r="AV579" s="194"/>
      <c r="AW579" s="194"/>
      <c r="AX579" s="194"/>
      <c r="AY579" s="194"/>
      <c r="AZ579" s="194"/>
    </row>
    <row r="580" spans="1:52" x14ac:dyDescent="0.2">
      <c r="A580" s="141">
        <v>4</v>
      </c>
      <c r="B580" s="141" t="s">
        <v>872</v>
      </c>
      <c r="C580" s="149" t="str">
        <f t="shared" ref="C580:C643" si="112">MID(B580,5,2)</f>
        <v>45</v>
      </c>
      <c r="D580" s="149" t="str">
        <f t="shared" ref="D580:D643" si="113">MID(B580,8,2)</f>
        <v>40</v>
      </c>
      <c r="E580" s="147" t="str">
        <f t="shared" ref="E580:E643" si="114">MID(B580,11,3)</f>
        <v>000</v>
      </c>
      <c r="F580" s="129" t="str">
        <f t="shared" ref="F580:F643" si="115">RIGHT(B580,7)</f>
        <v>5000.01</v>
      </c>
      <c r="G580" s="141" t="s">
        <v>214</v>
      </c>
      <c r="H580" s="193">
        <f>IFERROR(VLOOKUP(B580,[5]rptBudgetaryBudgetCrossOrganiza!$A$2:$M$1097,4,FALSE),"0")</f>
        <v>0</v>
      </c>
      <c r="I580" s="193">
        <f>IFERROR(VLOOKUP(B580,[5]rptBudgetaryBudgetCrossOrganiza!$A$2:$M$1097,6,FALSE),"0")</f>
        <v>0</v>
      </c>
      <c r="J580" s="193"/>
      <c r="K580" s="193"/>
      <c r="L580" s="193"/>
      <c r="M580" s="193">
        <f>IFERROR(VLOOKUP(B580,[5]rptBudgetaryBudgetCrossOrganiza!$A$2:$M$1097,9,FALSE),"0")</f>
        <v>0</v>
      </c>
      <c r="N580" s="193">
        <v>0</v>
      </c>
      <c r="O580" s="193"/>
      <c r="Q580" s="169">
        <v>0</v>
      </c>
      <c r="R580" s="169">
        <v>0</v>
      </c>
      <c r="S580" s="169"/>
      <c r="T580" s="169"/>
      <c r="U580" s="169"/>
      <c r="V580" s="169">
        <v>0</v>
      </c>
      <c r="W580" s="194">
        <v>0</v>
      </c>
      <c r="X580" s="194"/>
      <c r="Z580" s="171"/>
      <c r="AA580" s="171"/>
      <c r="AB580" s="171"/>
      <c r="AC580" s="171"/>
      <c r="AD580" s="171"/>
      <c r="AE580" s="171"/>
      <c r="AF580" s="195"/>
      <c r="AG580" s="195"/>
      <c r="AI580" s="173"/>
      <c r="AJ580" s="173"/>
      <c r="AK580" s="196">
        <f t="shared" si="110"/>
        <v>0</v>
      </c>
      <c r="AL580" s="196">
        <f>IFERROR(VLOOKUP(B580,[4]rptBudgetaryBudgetCrossOrganiza!$A$10385:$O$11376,13,FALSE),"0")</f>
        <v>0</v>
      </c>
      <c r="AM580" s="196"/>
      <c r="AN580" s="196"/>
      <c r="AO580" s="196"/>
      <c r="AP580" s="196"/>
      <c r="AQ580" s="196"/>
      <c r="AS580" s="194"/>
      <c r="AT580" s="194"/>
      <c r="AU580" s="194"/>
      <c r="AV580" s="194"/>
      <c r="AW580" s="194"/>
      <c r="AX580" s="194"/>
      <c r="AY580" s="194"/>
      <c r="AZ580" s="194"/>
    </row>
    <row r="581" spans="1:52" x14ac:dyDescent="0.2">
      <c r="A581" s="141">
        <v>4</v>
      </c>
      <c r="B581" s="141" t="s">
        <v>873</v>
      </c>
      <c r="C581" s="149" t="str">
        <f t="shared" si="112"/>
        <v>45</v>
      </c>
      <c r="D581" s="149" t="str">
        <f t="shared" si="113"/>
        <v>40</v>
      </c>
      <c r="E581" s="147" t="str">
        <f t="shared" si="114"/>
        <v>000</v>
      </c>
      <c r="F581" s="129" t="str">
        <f t="shared" si="115"/>
        <v>5000.02</v>
      </c>
      <c r="G581" s="141" t="s">
        <v>216</v>
      </c>
      <c r="H581" s="193">
        <f>IFERROR(VLOOKUP(B581,[5]rptBudgetaryBudgetCrossOrganiza!$A$2:$M$1097,4,FALSE),"0")</f>
        <v>0</v>
      </c>
      <c r="I581" s="193">
        <f>IFERROR(VLOOKUP(B581,[5]rptBudgetaryBudgetCrossOrganiza!$A$2:$M$1097,6,FALSE),"0")</f>
        <v>0</v>
      </c>
      <c r="J581" s="193"/>
      <c r="K581" s="193"/>
      <c r="L581" s="193"/>
      <c r="M581" s="193">
        <f>IFERROR(VLOOKUP(B581,[5]rptBudgetaryBudgetCrossOrganiza!$A$2:$M$1097,9,FALSE),"0")</f>
        <v>0</v>
      </c>
      <c r="N581" s="193">
        <v>0</v>
      </c>
      <c r="O581" s="193"/>
      <c r="Q581" s="169">
        <v>0</v>
      </c>
      <c r="R581" s="169">
        <v>0</v>
      </c>
      <c r="S581" s="169"/>
      <c r="T581" s="169"/>
      <c r="U581" s="169"/>
      <c r="V581" s="169">
        <v>0</v>
      </c>
      <c r="W581" s="194">
        <v>0</v>
      </c>
      <c r="X581" s="194"/>
      <c r="Z581" s="171"/>
      <c r="AA581" s="171"/>
      <c r="AB581" s="171"/>
      <c r="AC581" s="171"/>
      <c r="AD581" s="171"/>
      <c r="AE581" s="171"/>
      <c r="AF581" s="195"/>
      <c r="AG581" s="195"/>
      <c r="AI581" s="173"/>
      <c r="AJ581" s="173"/>
      <c r="AK581" s="196">
        <f t="shared" si="110"/>
        <v>0</v>
      </c>
      <c r="AL581" s="196">
        <f>IFERROR(VLOOKUP(B581,[4]rptBudgetaryBudgetCrossOrganiza!$A$10385:$O$11376,13,FALSE),"0")</f>
        <v>0</v>
      </c>
      <c r="AM581" s="196"/>
      <c r="AN581" s="196"/>
      <c r="AO581" s="196"/>
      <c r="AP581" s="196"/>
      <c r="AQ581" s="196"/>
      <c r="AS581" s="194"/>
      <c r="AT581" s="194"/>
      <c r="AU581" s="194"/>
      <c r="AV581" s="194"/>
      <c r="AW581" s="194"/>
      <c r="AX581" s="194"/>
      <c r="AY581" s="194"/>
      <c r="AZ581" s="194"/>
    </row>
    <row r="582" spans="1:52" x14ac:dyDescent="0.2">
      <c r="A582" s="141">
        <v>4</v>
      </c>
      <c r="B582" s="141" t="s">
        <v>874</v>
      </c>
      <c r="C582" s="149" t="str">
        <f t="shared" si="112"/>
        <v>45</v>
      </c>
      <c r="D582" s="149" t="str">
        <f t="shared" si="113"/>
        <v>40</v>
      </c>
      <c r="E582" s="147" t="str">
        <f t="shared" si="114"/>
        <v>000</v>
      </c>
      <c r="F582" s="129" t="str">
        <f t="shared" si="115"/>
        <v>5000.03</v>
      </c>
      <c r="G582" s="141" t="s">
        <v>218</v>
      </c>
      <c r="H582" s="193">
        <f>IFERROR(VLOOKUP(B582,[5]rptBudgetaryBudgetCrossOrganiza!$A$2:$M$1097,4,FALSE),"0")</f>
        <v>0</v>
      </c>
      <c r="I582" s="193">
        <f>IFERROR(VLOOKUP(B582,[5]rptBudgetaryBudgetCrossOrganiza!$A$2:$M$1097,6,FALSE),"0")</f>
        <v>0</v>
      </c>
      <c r="J582" s="193"/>
      <c r="K582" s="193"/>
      <c r="L582" s="193"/>
      <c r="M582" s="193">
        <f>IFERROR(VLOOKUP(B582,[5]rptBudgetaryBudgetCrossOrganiza!$A$2:$M$1097,9,FALSE),"0")</f>
        <v>0</v>
      </c>
      <c r="N582" s="193">
        <v>0</v>
      </c>
      <c r="O582" s="193"/>
      <c r="Q582" s="169">
        <v>0</v>
      </c>
      <c r="R582" s="169">
        <v>0</v>
      </c>
      <c r="S582" s="169"/>
      <c r="T582" s="169"/>
      <c r="U582" s="169"/>
      <c r="V582" s="169">
        <v>0</v>
      </c>
      <c r="W582" s="194">
        <v>0</v>
      </c>
      <c r="X582" s="194"/>
      <c r="Z582" s="171"/>
      <c r="AA582" s="171"/>
      <c r="AB582" s="171"/>
      <c r="AC582" s="171"/>
      <c r="AD582" s="171"/>
      <c r="AE582" s="171"/>
      <c r="AF582" s="195"/>
      <c r="AG582" s="195"/>
      <c r="AI582" s="173"/>
      <c r="AJ582" s="173"/>
      <c r="AK582" s="196">
        <f t="shared" si="110"/>
        <v>0</v>
      </c>
      <c r="AL582" s="196">
        <f>IFERROR(VLOOKUP(B582,[4]rptBudgetaryBudgetCrossOrganiza!$A$10385:$O$11376,13,FALSE),"0")</f>
        <v>0</v>
      </c>
      <c r="AM582" s="196"/>
      <c r="AN582" s="196"/>
      <c r="AO582" s="196"/>
      <c r="AP582" s="196"/>
      <c r="AQ582" s="196"/>
      <c r="AS582" s="194"/>
      <c r="AT582" s="194"/>
      <c r="AU582" s="194"/>
      <c r="AV582" s="194"/>
      <c r="AW582" s="194"/>
      <c r="AX582" s="194"/>
      <c r="AY582" s="194"/>
      <c r="AZ582" s="194"/>
    </row>
    <row r="583" spans="1:52" x14ac:dyDescent="0.2">
      <c r="A583" s="141">
        <v>4</v>
      </c>
      <c r="B583" s="141" t="s">
        <v>875</v>
      </c>
      <c r="C583" s="149" t="str">
        <f t="shared" si="112"/>
        <v>45</v>
      </c>
      <c r="D583" s="149" t="str">
        <f t="shared" si="113"/>
        <v>40</v>
      </c>
      <c r="E583" s="147" t="str">
        <f t="shared" si="114"/>
        <v>000</v>
      </c>
      <c r="F583" s="129" t="str">
        <f t="shared" si="115"/>
        <v>5000.04</v>
      </c>
      <c r="G583" s="141" t="s">
        <v>220</v>
      </c>
      <c r="H583" s="193">
        <f>IFERROR(VLOOKUP(B583,[5]rptBudgetaryBudgetCrossOrganiza!$A$2:$M$1097,4,FALSE),"0")</f>
        <v>0</v>
      </c>
      <c r="I583" s="193">
        <f>IFERROR(VLOOKUP(B583,[5]rptBudgetaryBudgetCrossOrganiza!$A$2:$M$1097,6,FALSE),"0")</f>
        <v>0</v>
      </c>
      <c r="J583" s="193"/>
      <c r="K583" s="193"/>
      <c r="L583" s="193"/>
      <c r="M583" s="193">
        <f>IFERROR(VLOOKUP(B583,[5]rptBudgetaryBudgetCrossOrganiza!$A$2:$M$1097,9,FALSE),"0")</f>
        <v>0</v>
      </c>
      <c r="N583" s="193">
        <v>0</v>
      </c>
      <c r="O583" s="193"/>
      <c r="Q583" s="169">
        <v>0</v>
      </c>
      <c r="R583" s="169">
        <v>0</v>
      </c>
      <c r="S583" s="169"/>
      <c r="T583" s="169"/>
      <c r="U583" s="169"/>
      <c r="V583" s="169">
        <v>0</v>
      </c>
      <c r="W583" s="194">
        <v>0</v>
      </c>
      <c r="X583" s="194"/>
      <c r="Z583" s="171"/>
      <c r="AA583" s="171"/>
      <c r="AB583" s="171"/>
      <c r="AC583" s="171"/>
      <c r="AD583" s="171"/>
      <c r="AE583" s="171"/>
      <c r="AF583" s="195"/>
      <c r="AG583" s="195"/>
      <c r="AI583" s="173"/>
      <c r="AJ583" s="173"/>
      <c r="AK583" s="196">
        <f t="shared" si="110"/>
        <v>0</v>
      </c>
      <c r="AL583" s="196">
        <f>IFERROR(VLOOKUP(B583,[4]rptBudgetaryBudgetCrossOrganiza!$A$10385:$O$11376,13,FALSE),"0")</f>
        <v>0</v>
      </c>
      <c r="AM583" s="196"/>
      <c r="AN583" s="196"/>
      <c r="AO583" s="196"/>
      <c r="AP583" s="196"/>
      <c r="AQ583" s="196"/>
      <c r="AS583" s="194"/>
      <c r="AT583" s="194"/>
      <c r="AU583" s="194"/>
      <c r="AV583" s="194"/>
      <c r="AW583" s="194"/>
      <c r="AX583" s="194"/>
      <c r="AY583" s="194"/>
      <c r="AZ583" s="194"/>
    </row>
    <row r="584" spans="1:52" x14ac:dyDescent="0.2">
      <c r="A584" s="141">
        <v>4</v>
      </c>
      <c r="B584" s="141" t="s">
        <v>876</v>
      </c>
      <c r="C584" s="149" t="str">
        <f t="shared" si="112"/>
        <v>45</v>
      </c>
      <c r="D584" s="149" t="str">
        <f t="shared" si="113"/>
        <v>40</v>
      </c>
      <c r="E584" s="147" t="str">
        <f t="shared" si="114"/>
        <v>000</v>
      </c>
      <c r="F584" s="129" t="str">
        <f t="shared" si="115"/>
        <v>5000.06</v>
      </c>
      <c r="G584" s="141" t="s">
        <v>224</v>
      </c>
      <c r="H584" s="193">
        <f>IFERROR(VLOOKUP(B584,[5]rptBudgetaryBudgetCrossOrganiza!$A$2:$M$1097,4,FALSE),"0")</f>
        <v>0</v>
      </c>
      <c r="I584" s="193">
        <f>IFERROR(VLOOKUP(B584,[5]rptBudgetaryBudgetCrossOrganiza!$A$2:$M$1097,6,FALSE),"0")</f>
        <v>0</v>
      </c>
      <c r="J584" s="193"/>
      <c r="K584" s="193"/>
      <c r="L584" s="193"/>
      <c r="M584" s="193">
        <f>IFERROR(VLOOKUP(B584,[5]rptBudgetaryBudgetCrossOrganiza!$A$2:$M$1097,9,FALSE),"0")</f>
        <v>0</v>
      </c>
      <c r="N584" s="193">
        <v>0</v>
      </c>
      <c r="O584" s="193"/>
      <c r="Q584" s="169">
        <v>0</v>
      </c>
      <c r="R584" s="169">
        <v>0</v>
      </c>
      <c r="S584" s="169"/>
      <c r="T584" s="169"/>
      <c r="U584" s="169"/>
      <c r="V584" s="169">
        <v>0</v>
      </c>
      <c r="W584" s="194">
        <v>0</v>
      </c>
      <c r="X584" s="194"/>
      <c r="Z584" s="171"/>
      <c r="AA584" s="171"/>
      <c r="AB584" s="171"/>
      <c r="AC584" s="171"/>
      <c r="AD584" s="171"/>
      <c r="AE584" s="171"/>
      <c r="AF584" s="195"/>
      <c r="AG584" s="195"/>
      <c r="AI584" s="173"/>
      <c r="AJ584" s="173"/>
      <c r="AK584" s="196">
        <f t="shared" si="110"/>
        <v>0</v>
      </c>
      <c r="AL584" s="196">
        <f>IFERROR(VLOOKUP(B584,[4]rptBudgetaryBudgetCrossOrganiza!$A$10385:$O$11376,13,FALSE),"0")</f>
        <v>0</v>
      </c>
      <c r="AM584" s="196"/>
      <c r="AN584" s="196"/>
      <c r="AO584" s="196"/>
      <c r="AP584" s="196"/>
      <c r="AQ584" s="196"/>
      <c r="AS584" s="194"/>
      <c r="AT584" s="194"/>
      <c r="AU584" s="194"/>
      <c r="AV584" s="194"/>
      <c r="AW584" s="194"/>
      <c r="AX584" s="194"/>
      <c r="AY584" s="194"/>
      <c r="AZ584" s="194"/>
    </row>
    <row r="585" spans="1:52" x14ac:dyDescent="0.2">
      <c r="A585" s="141">
        <v>4</v>
      </c>
      <c r="B585" s="141" t="s">
        <v>877</v>
      </c>
      <c r="C585" s="149" t="str">
        <f t="shared" si="112"/>
        <v>45</v>
      </c>
      <c r="D585" s="149" t="str">
        <f t="shared" si="113"/>
        <v>40</v>
      </c>
      <c r="E585" s="147" t="str">
        <f t="shared" si="114"/>
        <v>000</v>
      </c>
      <c r="F585" s="129" t="str">
        <f t="shared" si="115"/>
        <v>5000.07</v>
      </c>
      <c r="G585" s="141" t="s">
        <v>226</v>
      </c>
      <c r="H585" s="193">
        <f>IFERROR(VLOOKUP(B585,[5]rptBudgetaryBudgetCrossOrganiza!$A$2:$M$1097,4,FALSE),"0")</f>
        <v>0</v>
      </c>
      <c r="I585" s="193">
        <f>IFERROR(VLOOKUP(B585,[5]rptBudgetaryBudgetCrossOrganiza!$A$2:$M$1097,6,FALSE),"0")</f>
        <v>0</v>
      </c>
      <c r="J585" s="193"/>
      <c r="K585" s="193"/>
      <c r="L585" s="193"/>
      <c r="M585" s="193">
        <f>IFERROR(VLOOKUP(B585,[5]rptBudgetaryBudgetCrossOrganiza!$A$2:$M$1097,9,FALSE),"0")</f>
        <v>0</v>
      </c>
      <c r="N585" s="193">
        <v>0</v>
      </c>
      <c r="O585" s="193"/>
      <c r="Q585" s="169">
        <v>0</v>
      </c>
      <c r="R585" s="169">
        <v>0</v>
      </c>
      <c r="S585" s="169"/>
      <c r="T585" s="169"/>
      <c r="U585" s="169"/>
      <c r="V585" s="169">
        <v>0</v>
      </c>
      <c r="W585" s="194">
        <v>0</v>
      </c>
      <c r="X585" s="194"/>
      <c r="Z585" s="171"/>
      <c r="AA585" s="171"/>
      <c r="AB585" s="171"/>
      <c r="AC585" s="171"/>
      <c r="AD585" s="171"/>
      <c r="AE585" s="171"/>
      <c r="AF585" s="195"/>
      <c r="AG585" s="195"/>
      <c r="AI585" s="173"/>
      <c r="AJ585" s="173"/>
      <c r="AK585" s="196">
        <f t="shared" si="110"/>
        <v>0</v>
      </c>
      <c r="AL585" s="196">
        <f>IFERROR(VLOOKUP(B585,[4]rptBudgetaryBudgetCrossOrganiza!$A$10385:$O$11376,13,FALSE),"0")</f>
        <v>0</v>
      </c>
      <c r="AM585" s="196"/>
      <c r="AN585" s="196"/>
      <c r="AO585" s="196"/>
      <c r="AP585" s="196"/>
      <c r="AQ585" s="196"/>
      <c r="AS585" s="194"/>
      <c r="AT585" s="194"/>
      <c r="AU585" s="194"/>
      <c r="AV585" s="194"/>
      <c r="AW585" s="194"/>
      <c r="AX585" s="194"/>
      <c r="AY585" s="194"/>
      <c r="AZ585" s="194"/>
    </row>
    <row r="586" spans="1:52" x14ac:dyDescent="0.2">
      <c r="A586" s="141">
        <v>4</v>
      </c>
      <c r="B586" s="141" t="s">
        <v>878</v>
      </c>
      <c r="C586" s="149" t="str">
        <f t="shared" si="112"/>
        <v>45</v>
      </c>
      <c r="D586" s="149" t="str">
        <f t="shared" si="113"/>
        <v>40</v>
      </c>
      <c r="E586" s="147" t="str">
        <f t="shared" si="114"/>
        <v>000</v>
      </c>
      <c r="F586" s="129" t="str">
        <f t="shared" si="115"/>
        <v>5000.08</v>
      </c>
      <c r="G586" s="141" t="s">
        <v>228</v>
      </c>
      <c r="H586" s="193">
        <f>IFERROR(VLOOKUP(B586,[5]rptBudgetaryBudgetCrossOrganiza!$A$2:$M$1097,4,FALSE),"0")</f>
        <v>0</v>
      </c>
      <c r="I586" s="193">
        <f>IFERROR(VLOOKUP(B586,[5]rptBudgetaryBudgetCrossOrganiza!$A$2:$M$1097,6,FALSE),"0")</f>
        <v>0</v>
      </c>
      <c r="J586" s="193"/>
      <c r="K586" s="193"/>
      <c r="L586" s="193"/>
      <c r="M586" s="193">
        <f>IFERROR(VLOOKUP(B586,[5]rptBudgetaryBudgetCrossOrganiza!$A$2:$M$1097,9,FALSE),"0")</f>
        <v>0</v>
      </c>
      <c r="N586" s="193">
        <v>0</v>
      </c>
      <c r="O586" s="193"/>
      <c r="Q586" s="169">
        <v>0</v>
      </c>
      <c r="R586" s="169">
        <v>0</v>
      </c>
      <c r="S586" s="169"/>
      <c r="T586" s="169"/>
      <c r="U586" s="169"/>
      <c r="V586" s="169">
        <v>0</v>
      </c>
      <c r="W586" s="194">
        <v>0</v>
      </c>
      <c r="X586" s="194"/>
      <c r="Z586" s="171"/>
      <c r="AA586" s="171"/>
      <c r="AB586" s="171"/>
      <c r="AC586" s="171"/>
      <c r="AD586" s="171"/>
      <c r="AE586" s="171"/>
      <c r="AF586" s="195"/>
      <c r="AG586" s="195"/>
      <c r="AI586" s="173"/>
      <c r="AJ586" s="173"/>
      <c r="AK586" s="196">
        <f t="shared" si="110"/>
        <v>0</v>
      </c>
      <c r="AL586" s="196">
        <f>IFERROR(VLOOKUP(B586,[4]rptBudgetaryBudgetCrossOrganiza!$A$10385:$O$11376,13,FALSE),"0")</f>
        <v>0</v>
      </c>
      <c r="AM586" s="196"/>
      <c r="AN586" s="196"/>
      <c r="AO586" s="196"/>
      <c r="AP586" s="196"/>
      <c r="AQ586" s="196"/>
      <c r="AS586" s="194"/>
      <c r="AT586" s="194"/>
      <c r="AU586" s="194"/>
      <c r="AV586" s="194"/>
      <c r="AW586" s="194"/>
      <c r="AX586" s="194"/>
      <c r="AY586" s="194"/>
      <c r="AZ586" s="194"/>
    </row>
    <row r="587" spans="1:52" x14ac:dyDescent="0.2">
      <c r="A587" s="141">
        <v>4</v>
      </c>
      <c r="B587" s="141" t="s">
        <v>879</v>
      </c>
      <c r="C587" s="149" t="str">
        <f t="shared" si="112"/>
        <v>45</v>
      </c>
      <c r="D587" s="149" t="str">
        <f t="shared" si="113"/>
        <v>40</v>
      </c>
      <c r="E587" s="147" t="str">
        <f t="shared" si="114"/>
        <v>000</v>
      </c>
      <c r="F587" s="129" t="str">
        <f t="shared" si="115"/>
        <v>5000.11</v>
      </c>
      <c r="G587" s="141" t="s">
        <v>234</v>
      </c>
      <c r="H587" s="193">
        <f>IFERROR(VLOOKUP(B587,[5]rptBudgetaryBudgetCrossOrganiza!$A$2:$M$1097,4,FALSE),"0")</f>
        <v>0</v>
      </c>
      <c r="I587" s="193">
        <f>IFERROR(VLOOKUP(B587,[5]rptBudgetaryBudgetCrossOrganiza!$A$2:$M$1097,6,FALSE),"0")</f>
        <v>0</v>
      </c>
      <c r="J587" s="193"/>
      <c r="K587" s="193"/>
      <c r="L587" s="193"/>
      <c r="M587" s="193">
        <f>IFERROR(VLOOKUP(B587,[5]rptBudgetaryBudgetCrossOrganiza!$A$2:$M$1097,9,FALSE),"0")</f>
        <v>0</v>
      </c>
      <c r="N587" s="193">
        <v>0</v>
      </c>
      <c r="O587" s="193"/>
      <c r="Q587" s="169">
        <v>0</v>
      </c>
      <c r="R587" s="169">
        <v>0</v>
      </c>
      <c r="S587" s="169"/>
      <c r="T587" s="169"/>
      <c r="U587" s="169"/>
      <c r="V587" s="169">
        <v>0</v>
      </c>
      <c r="W587" s="194">
        <v>0</v>
      </c>
      <c r="X587" s="194"/>
      <c r="Z587" s="171"/>
      <c r="AA587" s="171"/>
      <c r="AB587" s="171"/>
      <c r="AC587" s="171"/>
      <c r="AD587" s="171"/>
      <c r="AE587" s="171"/>
      <c r="AF587" s="195"/>
      <c r="AG587" s="195"/>
      <c r="AI587" s="173"/>
      <c r="AJ587" s="173"/>
      <c r="AK587" s="196">
        <f t="shared" si="110"/>
        <v>0</v>
      </c>
      <c r="AL587" s="196">
        <f>IFERROR(VLOOKUP(B587,[4]rptBudgetaryBudgetCrossOrganiza!$A$10385:$O$11376,13,FALSE),"0")</f>
        <v>0</v>
      </c>
      <c r="AM587" s="196"/>
      <c r="AN587" s="196"/>
      <c r="AO587" s="196"/>
      <c r="AP587" s="196"/>
      <c r="AQ587" s="196"/>
      <c r="AS587" s="194"/>
      <c r="AT587" s="194"/>
      <c r="AU587" s="194"/>
      <c r="AV587" s="194"/>
      <c r="AW587" s="194"/>
      <c r="AX587" s="194"/>
      <c r="AY587" s="194"/>
      <c r="AZ587" s="194"/>
    </row>
    <row r="588" spans="1:52" x14ac:dyDescent="0.2">
      <c r="A588" s="141">
        <v>4</v>
      </c>
      <c r="B588" s="141" t="s">
        <v>880</v>
      </c>
      <c r="C588" s="149" t="str">
        <f t="shared" si="112"/>
        <v>45</v>
      </c>
      <c r="D588" s="149" t="str">
        <f t="shared" si="113"/>
        <v>40</v>
      </c>
      <c r="E588" s="147" t="str">
        <f t="shared" si="114"/>
        <v>000</v>
      </c>
      <c r="F588" s="129" t="str">
        <f t="shared" si="115"/>
        <v>5000.99</v>
      </c>
      <c r="G588" s="141" t="s">
        <v>238</v>
      </c>
      <c r="H588" s="193">
        <f>IFERROR(VLOOKUP(B588,[5]rptBudgetaryBudgetCrossOrganiza!$A$2:$M$1097,4,FALSE),"0")</f>
        <v>0</v>
      </c>
      <c r="I588" s="193">
        <f>IFERROR(VLOOKUP(B588,[5]rptBudgetaryBudgetCrossOrganiza!$A$2:$M$1097,6,FALSE),"0")</f>
        <v>0</v>
      </c>
      <c r="J588" s="193"/>
      <c r="K588" s="193"/>
      <c r="L588" s="193"/>
      <c r="M588" s="193">
        <f>IFERROR(VLOOKUP(B588,[5]rptBudgetaryBudgetCrossOrganiza!$A$2:$M$1097,9,FALSE),"0")</f>
        <v>0</v>
      </c>
      <c r="N588" s="193">
        <v>0</v>
      </c>
      <c r="O588" s="193"/>
      <c r="Q588" s="169">
        <v>0</v>
      </c>
      <c r="R588" s="169">
        <v>0</v>
      </c>
      <c r="S588" s="169"/>
      <c r="T588" s="169"/>
      <c r="U588" s="169"/>
      <c r="V588" s="169">
        <v>0</v>
      </c>
      <c r="W588" s="194">
        <v>0</v>
      </c>
      <c r="X588" s="194"/>
      <c r="Z588" s="171"/>
      <c r="AA588" s="171"/>
      <c r="AB588" s="171"/>
      <c r="AC588" s="171"/>
      <c r="AD588" s="171"/>
      <c r="AE588" s="171"/>
      <c r="AF588" s="195"/>
      <c r="AG588" s="195"/>
      <c r="AI588" s="173"/>
      <c r="AJ588" s="173"/>
      <c r="AK588" s="196">
        <f t="shared" si="110"/>
        <v>0</v>
      </c>
      <c r="AL588" s="196">
        <f>IFERROR(VLOOKUP(B588,[4]rptBudgetaryBudgetCrossOrganiza!$A$10385:$O$11376,13,FALSE),"0")</f>
        <v>0</v>
      </c>
      <c r="AM588" s="196"/>
      <c r="AN588" s="196"/>
      <c r="AO588" s="196"/>
      <c r="AP588" s="196"/>
      <c r="AQ588" s="196"/>
      <c r="AS588" s="194"/>
      <c r="AT588" s="194"/>
      <c r="AU588" s="194"/>
      <c r="AV588" s="194"/>
      <c r="AW588" s="194"/>
      <c r="AX588" s="194"/>
      <c r="AY588" s="194"/>
      <c r="AZ588" s="194"/>
    </row>
    <row r="589" spans="1:52" x14ac:dyDescent="0.2">
      <c r="A589" s="141">
        <v>4</v>
      </c>
      <c r="B589" s="141" t="s">
        <v>881</v>
      </c>
      <c r="C589" s="149" t="str">
        <f t="shared" si="112"/>
        <v>45</v>
      </c>
      <c r="D589" s="149" t="str">
        <f t="shared" si="113"/>
        <v>40</v>
      </c>
      <c r="E589" s="147" t="str">
        <f t="shared" si="114"/>
        <v>000</v>
      </c>
      <c r="F589" s="129" t="str">
        <f t="shared" si="115"/>
        <v>5100.00</v>
      </c>
      <c r="G589" s="141" t="s">
        <v>240</v>
      </c>
      <c r="H589" s="193">
        <f>IFERROR(VLOOKUP(B589,[5]rptBudgetaryBudgetCrossOrganiza!$A$2:$M$1097,4,FALSE),"0")</f>
        <v>0</v>
      </c>
      <c r="I589" s="193">
        <f>IFERROR(VLOOKUP(B589,[5]rptBudgetaryBudgetCrossOrganiza!$A$2:$M$1097,6,FALSE),"0")</f>
        <v>0</v>
      </c>
      <c r="J589" s="193"/>
      <c r="K589" s="193"/>
      <c r="L589" s="193"/>
      <c r="M589" s="193">
        <f>IFERROR(VLOOKUP(B589,[5]rptBudgetaryBudgetCrossOrganiza!$A$2:$M$1097,9,FALSE),"0")</f>
        <v>0</v>
      </c>
      <c r="N589" s="193">
        <v>0</v>
      </c>
      <c r="O589" s="193"/>
      <c r="Q589" s="169">
        <v>0</v>
      </c>
      <c r="R589" s="169">
        <v>0</v>
      </c>
      <c r="S589" s="169"/>
      <c r="T589" s="169"/>
      <c r="U589" s="169"/>
      <c r="V589" s="169">
        <v>0</v>
      </c>
      <c r="W589" s="194">
        <v>0</v>
      </c>
      <c r="X589" s="194"/>
      <c r="Z589" s="171"/>
      <c r="AA589" s="171"/>
      <c r="AB589" s="171"/>
      <c r="AC589" s="171"/>
      <c r="AD589" s="171"/>
      <c r="AE589" s="171"/>
      <c r="AF589" s="195"/>
      <c r="AG589" s="195"/>
      <c r="AI589" s="173"/>
      <c r="AJ589" s="173"/>
      <c r="AK589" s="196">
        <f t="shared" si="110"/>
        <v>0</v>
      </c>
      <c r="AL589" s="196">
        <f>IFERROR(VLOOKUP(B589,[4]rptBudgetaryBudgetCrossOrganiza!$A$10385:$O$11376,13,FALSE),"0")</f>
        <v>0</v>
      </c>
      <c r="AM589" s="196"/>
      <c r="AN589" s="196"/>
      <c r="AO589" s="196"/>
      <c r="AP589" s="196"/>
      <c r="AQ589" s="196"/>
      <c r="AS589" s="194"/>
      <c r="AT589" s="194"/>
      <c r="AU589" s="194"/>
      <c r="AV589" s="194"/>
      <c r="AW589" s="194"/>
      <c r="AX589" s="194"/>
      <c r="AY589" s="194"/>
      <c r="AZ589" s="194"/>
    </row>
    <row r="590" spans="1:52" x14ac:dyDescent="0.2">
      <c r="A590" s="141">
        <v>4</v>
      </c>
      <c r="B590" s="141" t="s">
        <v>882</v>
      </c>
      <c r="C590" s="149" t="str">
        <f t="shared" si="112"/>
        <v>45</v>
      </c>
      <c r="D590" s="149" t="str">
        <f t="shared" si="113"/>
        <v>40</v>
      </c>
      <c r="E590" s="147" t="str">
        <f t="shared" si="114"/>
        <v>000</v>
      </c>
      <c r="F590" s="129" t="str">
        <f t="shared" si="115"/>
        <v>5100.01</v>
      </c>
      <c r="G590" s="141" t="s">
        <v>242</v>
      </c>
      <c r="H590" s="193">
        <f>IFERROR(VLOOKUP(B590,[5]rptBudgetaryBudgetCrossOrganiza!$A$2:$M$1097,4,FALSE),"0")</f>
        <v>0</v>
      </c>
      <c r="I590" s="193">
        <f>IFERROR(VLOOKUP(B590,[5]rptBudgetaryBudgetCrossOrganiza!$A$2:$M$1097,6,FALSE),"0")</f>
        <v>0</v>
      </c>
      <c r="J590" s="193"/>
      <c r="K590" s="193"/>
      <c r="L590" s="193"/>
      <c r="M590" s="193">
        <f>IFERROR(VLOOKUP(B590,[5]rptBudgetaryBudgetCrossOrganiza!$A$2:$M$1097,9,FALSE),"0")</f>
        <v>0</v>
      </c>
      <c r="N590" s="193">
        <v>0</v>
      </c>
      <c r="O590" s="193"/>
      <c r="Q590" s="169">
        <v>0</v>
      </c>
      <c r="R590" s="169">
        <v>0</v>
      </c>
      <c r="S590" s="169"/>
      <c r="T590" s="169"/>
      <c r="U590" s="169"/>
      <c r="V590" s="169">
        <v>0</v>
      </c>
      <c r="W590" s="194">
        <v>0</v>
      </c>
      <c r="X590" s="194"/>
      <c r="Z590" s="171"/>
      <c r="AA590" s="171"/>
      <c r="AB590" s="171"/>
      <c r="AC590" s="171"/>
      <c r="AD590" s="171"/>
      <c r="AE590" s="171"/>
      <c r="AF590" s="195"/>
      <c r="AG590" s="195"/>
      <c r="AI590" s="173"/>
      <c r="AJ590" s="173"/>
      <c r="AK590" s="196">
        <f t="shared" si="110"/>
        <v>0</v>
      </c>
      <c r="AL590" s="196">
        <f>IFERROR(VLOOKUP(B590,[4]rptBudgetaryBudgetCrossOrganiza!$A$10385:$O$11376,13,FALSE),"0")</f>
        <v>0</v>
      </c>
      <c r="AM590" s="196"/>
      <c r="AN590" s="196"/>
      <c r="AO590" s="196"/>
      <c r="AP590" s="196"/>
      <c r="AQ590" s="196"/>
      <c r="AS590" s="194"/>
      <c r="AT590" s="194"/>
      <c r="AU590" s="194"/>
      <c r="AV590" s="194"/>
      <c r="AW590" s="194"/>
      <c r="AX590" s="194"/>
      <c r="AY590" s="194"/>
      <c r="AZ590" s="194"/>
    </row>
    <row r="591" spans="1:52" x14ac:dyDescent="0.2">
      <c r="A591" s="141">
        <v>4</v>
      </c>
      <c r="B591" s="141" t="s">
        <v>883</v>
      </c>
      <c r="C591" s="149" t="str">
        <f t="shared" si="112"/>
        <v>45</v>
      </c>
      <c r="D591" s="149" t="str">
        <f t="shared" si="113"/>
        <v>40</v>
      </c>
      <c r="E591" s="147" t="str">
        <f t="shared" si="114"/>
        <v>000</v>
      </c>
      <c r="F591" s="129" t="str">
        <f t="shared" si="115"/>
        <v>5100.02</v>
      </c>
      <c r="G591" s="141" t="s">
        <v>244</v>
      </c>
      <c r="H591" s="193">
        <f>IFERROR(VLOOKUP(B591,[5]rptBudgetaryBudgetCrossOrganiza!$A$2:$M$1097,4,FALSE),"0")</f>
        <v>0</v>
      </c>
      <c r="I591" s="193">
        <f>IFERROR(VLOOKUP(B591,[5]rptBudgetaryBudgetCrossOrganiza!$A$2:$M$1097,6,FALSE),"0")</f>
        <v>0</v>
      </c>
      <c r="J591" s="193"/>
      <c r="K591" s="193"/>
      <c r="L591" s="193"/>
      <c r="M591" s="193">
        <f>IFERROR(VLOOKUP(B591,[5]rptBudgetaryBudgetCrossOrganiza!$A$2:$M$1097,9,FALSE),"0")</f>
        <v>0</v>
      </c>
      <c r="N591" s="193">
        <v>0</v>
      </c>
      <c r="O591" s="193"/>
      <c r="Q591" s="169">
        <v>0</v>
      </c>
      <c r="R591" s="169">
        <v>0</v>
      </c>
      <c r="S591" s="169"/>
      <c r="T591" s="169"/>
      <c r="U591" s="169"/>
      <c r="V591" s="169">
        <v>0</v>
      </c>
      <c r="W591" s="194">
        <v>0</v>
      </c>
      <c r="X591" s="194"/>
      <c r="Z591" s="171"/>
      <c r="AA591" s="171"/>
      <c r="AB591" s="171"/>
      <c r="AC591" s="171"/>
      <c r="AD591" s="171"/>
      <c r="AE591" s="171"/>
      <c r="AF591" s="195"/>
      <c r="AG591" s="195"/>
      <c r="AI591" s="173"/>
      <c r="AJ591" s="173"/>
      <c r="AK591" s="196">
        <f t="shared" si="110"/>
        <v>0</v>
      </c>
      <c r="AL591" s="196">
        <f>IFERROR(VLOOKUP(B591,[4]rptBudgetaryBudgetCrossOrganiza!$A$10385:$O$11376,13,FALSE),"0")</f>
        <v>0</v>
      </c>
      <c r="AM591" s="196"/>
      <c r="AN591" s="196"/>
      <c r="AO591" s="196"/>
      <c r="AP591" s="196"/>
      <c r="AQ591" s="196"/>
      <c r="AS591" s="194"/>
      <c r="AT591" s="194"/>
      <c r="AU591" s="194"/>
      <c r="AV591" s="194"/>
      <c r="AW591" s="194"/>
      <c r="AX591" s="194"/>
      <c r="AY591" s="194"/>
      <c r="AZ591" s="194"/>
    </row>
    <row r="592" spans="1:52" x14ac:dyDescent="0.2">
      <c r="A592" s="141">
        <v>4</v>
      </c>
      <c r="B592" s="141" t="s">
        <v>884</v>
      </c>
      <c r="C592" s="149" t="str">
        <f t="shared" si="112"/>
        <v>45</v>
      </c>
      <c r="D592" s="149" t="str">
        <f t="shared" si="113"/>
        <v>40</v>
      </c>
      <c r="E592" s="147" t="str">
        <f t="shared" si="114"/>
        <v>000</v>
      </c>
      <c r="F592" s="129" t="str">
        <f t="shared" si="115"/>
        <v>5100.03</v>
      </c>
      <c r="G592" s="141" t="s">
        <v>246</v>
      </c>
      <c r="H592" s="193">
        <f>IFERROR(VLOOKUP(B592,[5]rptBudgetaryBudgetCrossOrganiza!$A$2:$M$1097,4,FALSE),"0")</f>
        <v>0</v>
      </c>
      <c r="I592" s="193">
        <f>IFERROR(VLOOKUP(B592,[5]rptBudgetaryBudgetCrossOrganiza!$A$2:$M$1097,6,FALSE),"0")</f>
        <v>0</v>
      </c>
      <c r="J592" s="193"/>
      <c r="K592" s="193"/>
      <c r="L592" s="193"/>
      <c r="M592" s="193">
        <f>IFERROR(VLOOKUP(B592,[5]rptBudgetaryBudgetCrossOrganiza!$A$2:$M$1097,9,FALSE),"0")</f>
        <v>0</v>
      </c>
      <c r="N592" s="193">
        <v>0</v>
      </c>
      <c r="O592" s="193"/>
      <c r="Q592" s="169">
        <v>0</v>
      </c>
      <c r="R592" s="169">
        <v>0</v>
      </c>
      <c r="S592" s="169"/>
      <c r="T592" s="169"/>
      <c r="U592" s="169"/>
      <c r="V592" s="169">
        <v>0</v>
      </c>
      <c r="W592" s="194">
        <v>0</v>
      </c>
      <c r="X592" s="194"/>
      <c r="Z592" s="171"/>
      <c r="AA592" s="171"/>
      <c r="AB592" s="171"/>
      <c r="AC592" s="171"/>
      <c r="AD592" s="171"/>
      <c r="AE592" s="171"/>
      <c r="AF592" s="195"/>
      <c r="AG592" s="195"/>
      <c r="AI592" s="173"/>
      <c r="AJ592" s="173"/>
      <c r="AK592" s="196">
        <f t="shared" si="110"/>
        <v>0</v>
      </c>
      <c r="AL592" s="196">
        <f>IFERROR(VLOOKUP(B592,[4]rptBudgetaryBudgetCrossOrganiza!$A$10385:$O$11376,13,FALSE),"0")</f>
        <v>0</v>
      </c>
      <c r="AM592" s="196"/>
      <c r="AN592" s="196"/>
      <c r="AO592" s="196"/>
      <c r="AP592" s="196"/>
      <c r="AQ592" s="196"/>
      <c r="AS592" s="194"/>
      <c r="AT592" s="194"/>
      <c r="AU592" s="194"/>
      <c r="AV592" s="194"/>
      <c r="AW592" s="194"/>
      <c r="AX592" s="194"/>
      <c r="AY592" s="194"/>
      <c r="AZ592" s="194"/>
    </row>
    <row r="593" spans="1:52" x14ac:dyDescent="0.2">
      <c r="A593" s="141">
        <v>4</v>
      </c>
      <c r="B593" s="141" t="s">
        <v>885</v>
      </c>
      <c r="C593" s="149" t="str">
        <f t="shared" si="112"/>
        <v>45</v>
      </c>
      <c r="D593" s="149" t="str">
        <f t="shared" si="113"/>
        <v>40</v>
      </c>
      <c r="E593" s="147" t="str">
        <f t="shared" si="114"/>
        <v>000</v>
      </c>
      <c r="F593" s="129" t="str">
        <f t="shared" si="115"/>
        <v>5100.04</v>
      </c>
      <c r="G593" s="141" t="s">
        <v>248</v>
      </c>
      <c r="H593" s="193">
        <f>IFERROR(VLOOKUP(B593,[5]rptBudgetaryBudgetCrossOrganiza!$A$2:$M$1097,4,FALSE),"0")</f>
        <v>0</v>
      </c>
      <c r="I593" s="193">
        <f>IFERROR(VLOOKUP(B593,[5]rptBudgetaryBudgetCrossOrganiza!$A$2:$M$1097,6,FALSE),"0")</f>
        <v>0</v>
      </c>
      <c r="J593" s="193"/>
      <c r="K593" s="193"/>
      <c r="L593" s="193"/>
      <c r="M593" s="193">
        <f>IFERROR(VLOOKUP(B593,[5]rptBudgetaryBudgetCrossOrganiza!$A$2:$M$1097,9,FALSE),"0")</f>
        <v>0</v>
      </c>
      <c r="N593" s="193">
        <v>0</v>
      </c>
      <c r="O593" s="193"/>
      <c r="Q593" s="169">
        <v>0</v>
      </c>
      <c r="R593" s="169">
        <v>0</v>
      </c>
      <c r="S593" s="169"/>
      <c r="T593" s="169"/>
      <c r="U593" s="169"/>
      <c r="V593" s="169">
        <v>0</v>
      </c>
      <c r="W593" s="194">
        <v>0</v>
      </c>
      <c r="X593" s="194"/>
      <c r="Z593" s="171"/>
      <c r="AA593" s="171"/>
      <c r="AB593" s="171"/>
      <c r="AC593" s="171"/>
      <c r="AD593" s="171"/>
      <c r="AE593" s="171"/>
      <c r="AF593" s="195"/>
      <c r="AG593" s="195"/>
      <c r="AI593" s="173"/>
      <c r="AJ593" s="173"/>
      <c r="AK593" s="196">
        <f t="shared" si="110"/>
        <v>0</v>
      </c>
      <c r="AL593" s="196">
        <f>IFERROR(VLOOKUP(B593,[4]rptBudgetaryBudgetCrossOrganiza!$A$10385:$O$11376,13,FALSE),"0")</f>
        <v>0</v>
      </c>
      <c r="AM593" s="196"/>
      <c r="AN593" s="196"/>
      <c r="AO593" s="196"/>
      <c r="AP593" s="196"/>
      <c r="AQ593" s="196"/>
      <c r="AS593" s="194"/>
      <c r="AT593" s="194"/>
      <c r="AU593" s="194"/>
      <c r="AV593" s="194"/>
      <c r="AW593" s="194"/>
      <c r="AX593" s="194"/>
      <c r="AY593" s="194"/>
      <c r="AZ593" s="194"/>
    </row>
    <row r="594" spans="1:52" x14ac:dyDescent="0.2">
      <c r="A594" s="141">
        <v>4</v>
      </c>
      <c r="B594" s="141" t="s">
        <v>886</v>
      </c>
      <c r="C594" s="149" t="str">
        <f t="shared" si="112"/>
        <v>45</v>
      </c>
      <c r="D594" s="149" t="str">
        <f t="shared" si="113"/>
        <v>40</v>
      </c>
      <c r="E594" s="147" t="str">
        <f t="shared" si="114"/>
        <v>000</v>
      </c>
      <c r="F594" s="129" t="str">
        <f t="shared" si="115"/>
        <v>5100.05</v>
      </c>
      <c r="G594" s="141" t="s">
        <v>250</v>
      </c>
      <c r="H594" s="193">
        <f>IFERROR(VLOOKUP(B594,[5]rptBudgetaryBudgetCrossOrganiza!$A$2:$M$1097,4,FALSE),"0")</f>
        <v>0</v>
      </c>
      <c r="I594" s="193">
        <f>IFERROR(VLOOKUP(B594,[5]rptBudgetaryBudgetCrossOrganiza!$A$2:$M$1097,6,FALSE),"0")</f>
        <v>0</v>
      </c>
      <c r="J594" s="193"/>
      <c r="K594" s="193"/>
      <c r="L594" s="193"/>
      <c r="M594" s="193">
        <f>IFERROR(VLOOKUP(B594,[5]rptBudgetaryBudgetCrossOrganiza!$A$2:$M$1097,9,FALSE),"0")</f>
        <v>0</v>
      </c>
      <c r="N594" s="193">
        <v>0</v>
      </c>
      <c r="O594" s="193"/>
      <c r="Q594" s="169">
        <v>0</v>
      </c>
      <c r="R594" s="169">
        <v>0</v>
      </c>
      <c r="S594" s="169"/>
      <c r="T594" s="169"/>
      <c r="U594" s="169"/>
      <c r="V594" s="169">
        <v>0</v>
      </c>
      <c r="W594" s="194">
        <v>0</v>
      </c>
      <c r="X594" s="194"/>
      <c r="Z594" s="171"/>
      <c r="AA594" s="171"/>
      <c r="AB594" s="171"/>
      <c r="AC594" s="171"/>
      <c r="AD594" s="171"/>
      <c r="AE594" s="171"/>
      <c r="AF594" s="195"/>
      <c r="AG594" s="195"/>
      <c r="AI594" s="173"/>
      <c r="AJ594" s="173"/>
      <c r="AK594" s="196">
        <f t="shared" si="110"/>
        <v>0</v>
      </c>
      <c r="AL594" s="196">
        <f>IFERROR(VLOOKUP(B594,[4]rptBudgetaryBudgetCrossOrganiza!$A$10385:$O$11376,13,FALSE),"0")</f>
        <v>0</v>
      </c>
      <c r="AM594" s="196"/>
      <c r="AN594" s="196"/>
      <c r="AO594" s="196"/>
      <c r="AP594" s="196"/>
      <c r="AQ594" s="196"/>
      <c r="AS594" s="194"/>
      <c r="AT594" s="194"/>
      <c r="AU594" s="194"/>
      <c r="AV594" s="194"/>
      <c r="AW594" s="194"/>
      <c r="AX594" s="194"/>
      <c r="AY594" s="194"/>
      <c r="AZ594" s="194"/>
    </row>
    <row r="595" spans="1:52" x14ac:dyDescent="0.2">
      <c r="A595" s="141">
        <v>4</v>
      </c>
      <c r="B595" s="141" t="s">
        <v>887</v>
      </c>
      <c r="C595" s="149" t="str">
        <f t="shared" si="112"/>
        <v>45</v>
      </c>
      <c r="D595" s="149" t="str">
        <f t="shared" si="113"/>
        <v>40</v>
      </c>
      <c r="E595" s="147" t="str">
        <f t="shared" si="114"/>
        <v>000</v>
      </c>
      <c r="F595" s="129" t="str">
        <f t="shared" si="115"/>
        <v>5100.06</v>
      </c>
      <c r="G595" s="141" t="s">
        <v>252</v>
      </c>
      <c r="H595" s="193">
        <f>IFERROR(VLOOKUP(B595,[5]rptBudgetaryBudgetCrossOrganiza!$A$2:$M$1097,4,FALSE),"0")</f>
        <v>0</v>
      </c>
      <c r="I595" s="193">
        <f>IFERROR(VLOOKUP(B595,[5]rptBudgetaryBudgetCrossOrganiza!$A$2:$M$1097,6,FALSE),"0")</f>
        <v>0</v>
      </c>
      <c r="J595" s="193"/>
      <c r="K595" s="193"/>
      <c r="L595" s="193"/>
      <c r="M595" s="193">
        <f>IFERROR(VLOOKUP(B595,[5]rptBudgetaryBudgetCrossOrganiza!$A$2:$M$1097,9,FALSE),"0")</f>
        <v>0</v>
      </c>
      <c r="N595" s="193">
        <v>0</v>
      </c>
      <c r="O595" s="193"/>
      <c r="Q595" s="169">
        <v>0</v>
      </c>
      <c r="R595" s="169">
        <v>0</v>
      </c>
      <c r="S595" s="169"/>
      <c r="T595" s="169"/>
      <c r="U595" s="169"/>
      <c r="V595" s="169">
        <v>0</v>
      </c>
      <c r="W595" s="194">
        <v>0</v>
      </c>
      <c r="X595" s="194"/>
      <c r="Z595" s="171"/>
      <c r="AA595" s="171"/>
      <c r="AB595" s="171"/>
      <c r="AC595" s="171"/>
      <c r="AD595" s="171"/>
      <c r="AE595" s="171"/>
      <c r="AF595" s="195"/>
      <c r="AG595" s="195"/>
      <c r="AI595" s="173"/>
      <c r="AJ595" s="173"/>
      <c r="AK595" s="196">
        <f t="shared" si="110"/>
        <v>0</v>
      </c>
      <c r="AL595" s="196">
        <f>IFERROR(VLOOKUP(B595,[4]rptBudgetaryBudgetCrossOrganiza!$A$10385:$O$11376,13,FALSE),"0")</f>
        <v>0</v>
      </c>
      <c r="AM595" s="196"/>
      <c r="AN595" s="196"/>
      <c r="AO595" s="196"/>
      <c r="AP595" s="196"/>
      <c r="AQ595" s="196"/>
      <c r="AS595" s="194"/>
      <c r="AT595" s="194"/>
      <c r="AU595" s="194"/>
      <c r="AV595" s="194"/>
      <c r="AW595" s="194"/>
      <c r="AX595" s="194"/>
      <c r="AY595" s="194"/>
      <c r="AZ595" s="194"/>
    </row>
    <row r="596" spans="1:52" x14ac:dyDescent="0.2">
      <c r="A596" s="141">
        <v>4</v>
      </c>
      <c r="B596" s="141" t="s">
        <v>888</v>
      </c>
      <c r="C596" s="149" t="str">
        <f t="shared" si="112"/>
        <v>45</v>
      </c>
      <c r="D596" s="149" t="str">
        <f t="shared" si="113"/>
        <v>40</v>
      </c>
      <c r="E596" s="147" t="str">
        <f t="shared" si="114"/>
        <v>000</v>
      </c>
      <c r="F596" s="129" t="str">
        <f t="shared" si="115"/>
        <v>5100.07</v>
      </c>
      <c r="G596" s="141" t="s">
        <v>254</v>
      </c>
      <c r="H596" s="193">
        <f>IFERROR(VLOOKUP(B596,[5]rptBudgetaryBudgetCrossOrganiza!$A$2:$M$1097,4,FALSE),"0")</f>
        <v>0</v>
      </c>
      <c r="I596" s="193">
        <f>IFERROR(VLOOKUP(B596,[5]rptBudgetaryBudgetCrossOrganiza!$A$2:$M$1097,6,FALSE),"0")</f>
        <v>0</v>
      </c>
      <c r="J596" s="193"/>
      <c r="K596" s="193"/>
      <c r="L596" s="193"/>
      <c r="M596" s="193">
        <f>IFERROR(VLOOKUP(B596,[5]rptBudgetaryBudgetCrossOrganiza!$A$2:$M$1097,9,FALSE),"0")</f>
        <v>0</v>
      </c>
      <c r="N596" s="193">
        <v>0</v>
      </c>
      <c r="O596" s="193"/>
      <c r="Q596" s="169">
        <v>0</v>
      </c>
      <c r="R596" s="169">
        <v>0</v>
      </c>
      <c r="S596" s="169"/>
      <c r="T596" s="169"/>
      <c r="U596" s="169"/>
      <c r="V596" s="169">
        <v>0</v>
      </c>
      <c r="W596" s="194">
        <v>0</v>
      </c>
      <c r="X596" s="194"/>
      <c r="Z596" s="171"/>
      <c r="AA596" s="171"/>
      <c r="AB596" s="171"/>
      <c r="AC596" s="171"/>
      <c r="AD596" s="171"/>
      <c r="AE596" s="171"/>
      <c r="AF596" s="195"/>
      <c r="AG596" s="195"/>
      <c r="AI596" s="173"/>
      <c r="AJ596" s="173"/>
      <c r="AK596" s="196">
        <f t="shared" si="110"/>
        <v>0</v>
      </c>
      <c r="AL596" s="196">
        <f>IFERROR(VLOOKUP(B596,[4]rptBudgetaryBudgetCrossOrganiza!$A$10385:$O$11376,13,FALSE),"0")</f>
        <v>0</v>
      </c>
      <c r="AM596" s="196"/>
      <c r="AN596" s="196"/>
      <c r="AO596" s="196"/>
      <c r="AP596" s="196"/>
      <c r="AQ596" s="196"/>
      <c r="AS596" s="194"/>
      <c r="AT596" s="194"/>
      <c r="AU596" s="194"/>
      <c r="AV596" s="194"/>
      <c r="AW596" s="194"/>
      <c r="AX596" s="194"/>
      <c r="AY596" s="194"/>
      <c r="AZ596" s="194"/>
    </row>
    <row r="597" spans="1:52" x14ac:dyDescent="0.2">
      <c r="A597" s="141">
        <v>4</v>
      </c>
      <c r="B597" s="141" t="s">
        <v>889</v>
      </c>
      <c r="C597" s="149" t="str">
        <f t="shared" si="112"/>
        <v>45</v>
      </c>
      <c r="D597" s="149" t="str">
        <f t="shared" si="113"/>
        <v>40</v>
      </c>
      <c r="E597" s="147" t="str">
        <f t="shared" si="114"/>
        <v>000</v>
      </c>
      <c r="F597" s="129" t="str">
        <f t="shared" si="115"/>
        <v>5100.08</v>
      </c>
      <c r="G597" s="141" t="s">
        <v>256</v>
      </c>
      <c r="H597" s="193">
        <f>IFERROR(VLOOKUP(B597,[5]rptBudgetaryBudgetCrossOrganiza!$A$2:$M$1097,4,FALSE),"0")</f>
        <v>0</v>
      </c>
      <c r="I597" s="193">
        <f>IFERROR(VLOOKUP(B597,[5]rptBudgetaryBudgetCrossOrganiza!$A$2:$M$1097,6,FALSE),"0")</f>
        <v>0</v>
      </c>
      <c r="J597" s="193"/>
      <c r="K597" s="193"/>
      <c r="L597" s="193"/>
      <c r="M597" s="193">
        <f>IFERROR(VLOOKUP(B597,[5]rptBudgetaryBudgetCrossOrganiza!$A$2:$M$1097,9,FALSE),"0")</f>
        <v>0</v>
      </c>
      <c r="N597" s="193">
        <v>0</v>
      </c>
      <c r="O597" s="193"/>
      <c r="Q597" s="169">
        <v>0</v>
      </c>
      <c r="R597" s="169">
        <v>0</v>
      </c>
      <c r="S597" s="169"/>
      <c r="T597" s="169"/>
      <c r="U597" s="169"/>
      <c r="V597" s="169">
        <v>0</v>
      </c>
      <c r="W597" s="194">
        <v>0</v>
      </c>
      <c r="X597" s="194"/>
      <c r="Z597" s="171"/>
      <c r="AA597" s="171"/>
      <c r="AB597" s="171"/>
      <c r="AC597" s="171"/>
      <c r="AD597" s="171"/>
      <c r="AE597" s="171"/>
      <c r="AF597" s="195"/>
      <c r="AG597" s="195"/>
      <c r="AI597" s="173"/>
      <c r="AJ597" s="173"/>
      <c r="AK597" s="196">
        <f t="shared" si="110"/>
        <v>0</v>
      </c>
      <c r="AL597" s="196">
        <f>IFERROR(VLOOKUP(B597,[4]rptBudgetaryBudgetCrossOrganiza!$A$10385:$O$11376,13,FALSE),"0")</f>
        <v>0</v>
      </c>
      <c r="AM597" s="196"/>
      <c r="AN597" s="196"/>
      <c r="AO597" s="196"/>
      <c r="AP597" s="196"/>
      <c r="AQ597" s="196"/>
      <c r="AS597" s="194"/>
      <c r="AT597" s="194"/>
      <c r="AU597" s="194"/>
      <c r="AV597" s="194"/>
      <c r="AW597" s="194"/>
      <c r="AX597" s="194"/>
      <c r="AY597" s="194"/>
      <c r="AZ597" s="194"/>
    </row>
    <row r="598" spans="1:52" x14ac:dyDescent="0.2">
      <c r="A598" s="141">
        <v>4</v>
      </c>
      <c r="B598" s="141" t="s">
        <v>890</v>
      </c>
      <c r="C598" s="149" t="str">
        <f t="shared" si="112"/>
        <v>45</v>
      </c>
      <c r="D598" s="149" t="str">
        <f t="shared" si="113"/>
        <v>40</v>
      </c>
      <c r="E598" s="147" t="str">
        <f t="shared" si="114"/>
        <v>000</v>
      </c>
      <c r="F598" s="129" t="str">
        <f t="shared" si="115"/>
        <v>5100.09</v>
      </c>
      <c r="G598" s="141" t="s">
        <v>258</v>
      </c>
      <c r="H598" s="193">
        <f>IFERROR(VLOOKUP(B598,[5]rptBudgetaryBudgetCrossOrganiza!$A$2:$M$1097,4,FALSE),"0")</f>
        <v>0</v>
      </c>
      <c r="I598" s="193">
        <f>IFERROR(VLOOKUP(B598,[5]rptBudgetaryBudgetCrossOrganiza!$A$2:$M$1097,6,FALSE),"0")</f>
        <v>0</v>
      </c>
      <c r="J598" s="193"/>
      <c r="K598" s="193"/>
      <c r="L598" s="193"/>
      <c r="M598" s="193">
        <f>IFERROR(VLOOKUP(B598,[5]rptBudgetaryBudgetCrossOrganiza!$A$2:$M$1097,9,FALSE),"0")</f>
        <v>0</v>
      </c>
      <c r="N598" s="193">
        <v>0</v>
      </c>
      <c r="O598" s="193"/>
      <c r="Q598" s="169">
        <v>0</v>
      </c>
      <c r="R598" s="169">
        <v>0</v>
      </c>
      <c r="S598" s="169"/>
      <c r="T598" s="169"/>
      <c r="U598" s="169"/>
      <c r="V598" s="169">
        <v>0</v>
      </c>
      <c r="W598" s="194">
        <v>0</v>
      </c>
      <c r="X598" s="194"/>
      <c r="Z598" s="171"/>
      <c r="AA598" s="171"/>
      <c r="AB598" s="171"/>
      <c r="AC598" s="171"/>
      <c r="AD598" s="171"/>
      <c r="AE598" s="171"/>
      <c r="AF598" s="195"/>
      <c r="AG598" s="195"/>
      <c r="AI598" s="173"/>
      <c r="AJ598" s="173"/>
      <c r="AK598" s="196">
        <f t="shared" si="110"/>
        <v>0</v>
      </c>
      <c r="AL598" s="196">
        <f>IFERROR(VLOOKUP(B598,[4]rptBudgetaryBudgetCrossOrganiza!$A$10385:$O$11376,13,FALSE),"0")</f>
        <v>0</v>
      </c>
      <c r="AM598" s="196"/>
      <c r="AN598" s="196"/>
      <c r="AO598" s="196"/>
      <c r="AP598" s="196"/>
      <c r="AQ598" s="196"/>
      <c r="AS598" s="194"/>
      <c r="AT598" s="194"/>
      <c r="AU598" s="194"/>
      <c r="AV598" s="194"/>
      <c r="AW598" s="194"/>
      <c r="AX598" s="194"/>
      <c r="AY598" s="194"/>
      <c r="AZ598" s="194"/>
    </row>
    <row r="599" spans="1:52" x14ac:dyDescent="0.2">
      <c r="A599" s="141">
        <v>4</v>
      </c>
      <c r="B599" s="141" t="s">
        <v>891</v>
      </c>
      <c r="C599" s="149" t="str">
        <f t="shared" si="112"/>
        <v>45</v>
      </c>
      <c r="D599" s="149" t="str">
        <f t="shared" si="113"/>
        <v>40</v>
      </c>
      <c r="E599" s="147" t="str">
        <f t="shared" si="114"/>
        <v>000</v>
      </c>
      <c r="F599" s="129" t="str">
        <f t="shared" si="115"/>
        <v>5100.11</v>
      </c>
      <c r="G599" s="141" t="s">
        <v>262</v>
      </c>
      <c r="H599" s="193">
        <f>IFERROR(VLOOKUP(B599,[5]rptBudgetaryBudgetCrossOrganiza!$A$2:$M$1097,4,FALSE),"0")</f>
        <v>0</v>
      </c>
      <c r="I599" s="193">
        <f>IFERROR(VLOOKUP(B599,[5]rptBudgetaryBudgetCrossOrganiza!$A$2:$M$1097,6,FALSE),"0")</f>
        <v>0</v>
      </c>
      <c r="J599" s="193"/>
      <c r="K599" s="193"/>
      <c r="L599" s="193"/>
      <c r="M599" s="193">
        <f>IFERROR(VLOOKUP(B599,[5]rptBudgetaryBudgetCrossOrganiza!$A$2:$M$1097,9,FALSE),"0")</f>
        <v>0</v>
      </c>
      <c r="N599" s="193">
        <v>0</v>
      </c>
      <c r="O599" s="193"/>
      <c r="Q599" s="169">
        <v>0</v>
      </c>
      <c r="R599" s="169">
        <v>0</v>
      </c>
      <c r="S599" s="169"/>
      <c r="T599" s="169"/>
      <c r="U599" s="169"/>
      <c r="V599" s="169">
        <v>0</v>
      </c>
      <c r="W599" s="194">
        <v>0</v>
      </c>
      <c r="X599" s="194"/>
      <c r="Z599" s="171"/>
      <c r="AA599" s="171"/>
      <c r="AB599" s="171"/>
      <c r="AC599" s="171"/>
      <c r="AD599" s="171"/>
      <c r="AE599" s="171"/>
      <c r="AF599" s="195"/>
      <c r="AG599" s="195"/>
      <c r="AI599" s="173"/>
      <c r="AJ599" s="173"/>
      <c r="AK599" s="196">
        <f t="shared" si="110"/>
        <v>0</v>
      </c>
      <c r="AL599" s="196">
        <f>IFERROR(VLOOKUP(B599,[4]rptBudgetaryBudgetCrossOrganiza!$A$10385:$O$11376,13,FALSE),"0")</f>
        <v>0</v>
      </c>
      <c r="AM599" s="196"/>
      <c r="AN599" s="196"/>
      <c r="AO599" s="196"/>
      <c r="AP599" s="196"/>
      <c r="AQ599" s="196"/>
      <c r="AS599" s="194"/>
      <c r="AT599" s="194"/>
      <c r="AU599" s="194"/>
      <c r="AV599" s="194"/>
      <c r="AW599" s="194"/>
      <c r="AX599" s="194"/>
      <c r="AY599" s="194"/>
      <c r="AZ599" s="194"/>
    </row>
    <row r="600" spans="1:52" x14ac:dyDescent="0.2">
      <c r="A600" s="141">
        <v>4</v>
      </c>
      <c r="B600" s="141" t="s">
        <v>892</v>
      </c>
      <c r="C600" s="149" t="str">
        <f t="shared" si="112"/>
        <v>45</v>
      </c>
      <c r="D600" s="149" t="str">
        <f t="shared" si="113"/>
        <v>40</v>
      </c>
      <c r="E600" s="147" t="str">
        <f t="shared" si="114"/>
        <v>000</v>
      </c>
      <c r="F600" s="129" t="str">
        <f t="shared" si="115"/>
        <v>5100.15</v>
      </c>
      <c r="G600" s="141" t="s">
        <v>270</v>
      </c>
      <c r="H600" s="193">
        <f>IFERROR(VLOOKUP(B600,[5]rptBudgetaryBudgetCrossOrganiza!$A$2:$M$1097,4,FALSE),"0")</f>
        <v>0</v>
      </c>
      <c r="I600" s="193">
        <f>IFERROR(VLOOKUP(B600,[5]rptBudgetaryBudgetCrossOrganiza!$A$2:$M$1097,6,FALSE),"0")</f>
        <v>0</v>
      </c>
      <c r="J600" s="193"/>
      <c r="K600" s="193"/>
      <c r="L600" s="193"/>
      <c r="M600" s="193">
        <f>IFERROR(VLOOKUP(B600,[5]rptBudgetaryBudgetCrossOrganiza!$A$2:$M$1097,9,FALSE),"0")</f>
        <v>0</v>
      </c>
      <c r="N600" s="193">
        <v>0</v>
      </c>
      <c r="O600" s="193"/>
      <c r="Q600" s="169">
        <v>0</v>
      </c>
      <c r="R600" s="169">
        <v>0</v>
      </c>
      <c r="S600" s="169"/>
      <c r="T600" s="169"/>
      <c r="U600" s="169"/>
      <c r="V600" s="169">
        <v>0</v>
      </c>
      <c r="W600" s="194">
        <v>0</v>
      </c>
      <c r="X600" s="194"/>
      <c r="Z600" s="171"/>
      <c r="AA600" s="171"/>
      <c r="AB600" s="171"/>
      <c r="AC600" s="171"/>
      <c r="AD600" s="171"/>
      <c r="AE600" s="171"/>
      <c r="AF600" s="195"/>
      <c r="AG600" s="195"/>
      <c r="AI600" s="173"/>
      <c r="AJ600" s="173"/>
      <c r="AK600" s="196">
        <f t="shared" si="110"/>
        <v>0</v>
      </c>
      <c r="AL600" s="196">
        <f>IFERROR(VLOOKUP(B600,[4]rptBudgetaryBudgetCrossOrganiza!$A$10385:$O$11376,13,FALSE),"0")</f>
        <v>0</v>
      </c>
      <c r="AM600" s="196"/>
      <c r="AN600" s="196"/>
      <c r="AO600" s="196"/>
      <c r="AP600" s="196"/>
      <c r="AQ600" s="196"/>
      <c r="AS600" s="194"/>
      <c r="AT600" s="194"/>
      <c r="AU600" s="194"/>
      <c r="AV600" s="194"/>
      <c r="AW600" s="194"/>
      <c r="AX600" s="194"/>
      <c r="AY600" s="194"/>
      <c r="AZ600" s="194"/>
    </row>
    <row r="601" spans="1:52" x14ac:dyDescent="0.2">
      <c r="A601" s="141">
        <v>4</v>
      </c>
      <c r="B601" s="141" t="s">
        <v>893</v>
      </c>
      <c r="C601" s="149" t="str">
        <f t="shared" si="112"/>
        <v>45</v>
      </c>
      <c r="D601" s="149" t="str">
        <f t="shared" si="113"/>
        <v>40</v>
      </c>
      <c r="E601" s="147" t="str">
        <f t="shared" si="114"/>
        <v>000</v>
      </c>
      <c r="F601" s="129" t="str">
        <f t="shared" si="115"/>
        <v>5100.17</v>
      </c>
      <c r="G601" s="141" t="s">
        <v>1014</v>
      </c>
      <c r="H601" s="193">
        <f>IFERROR(VLOOKUP(B601,[5]rptBudgetaryBudgetCrossOrganiza!$A$2:$M$1097,4,FALSE),"0")</f>
        <v>0</v>
      </c>
      <c r="I601" s="193">
        <f>IFERROR(VLOOKUP(B601,[5]rptBudgetaryBudgetCrossOrganiza!$A$2:$M$1097,6,FALSE),"0")</f>
        <v>0</v>
      </c>
      <c r="J601" s="193"/>
      <c r="K601" s="193"/>
      <c r="L601" s="193"/>
      <c r="M601" s="193">
        <f>IFERROR(VLOOKUP(B601,[5]rptBudgetaryBudgetCrossOrganiza!$A$2:$M$1097,9,FALSE),"0")</f>
        <v>0</v>
      </c>
      <c r="N601" s="193">
        <v>0</v>
      </c>
      <c r="O601" s="193"/>
      <c r="Q601" s="169">
        <v>0</v>
      </c>
      <c r="R601" s="169">
        <v>0</v>
      </c>
      <c r="S601" s="169"/>
      <c r="T601" s="169"/>
      <c r="U601" s="169"/>
      <c r="V601" s="169">
        <v>0</v>
      </c>
      <c r="W601" s="194">
        <v>0</v>
      </c>
      <c r="X601" s="194"/>
      <c r="Z601" s="171"/>
      <c r="AA601" s="171"/>
      <c r="AB601" s="171"/>
      <c r="AC601" s="171"/>
      <c r="AD601" s="171"/>
      <c r="AE601" s="171"/>
      <c r="AF601" s="195"/>
      <c r="AG601" s="195"/>
      <c r="AI601" s="173"/>
      <c r="AJ601" s="173"/>
      <c r="AK601" s="196">
        <f t="shared" si="110"/>
        <v>0</v>
      </c>
      <c r="AL601" s="196">
        <f>IFERROR(VLOOKUP(B601,[4]rptBudgetaryBudgetCrossOrganiza!$A$10385:$O$11376,13,FALSE),"0")</f>
        <v>0</v>
      </c>
      <c r="AM601" s="196"/>
      <c r="AN601" s="196"/>
      <c r="AO601" s="196"/>
      <c r="AP601" s="196"/>
      <c r="AQ601" s="196"/>
      <c r="AS601" s="194"/>
      <c r="AT601" s="194"/>
      <c r="AU601" s="194"/>
      <c r="AV601" s="194"/>
      <c r="AW601" s="194"/>
      <c r="AX601" s="194"/>
      <c r="AY601" s="194"/>
      <c r="AZ601" s="194"/>
    </row>
    <row r="602" spans="1:52" x14ac:dyDescent="0.2">
      <c r="A602" s="141">
        <v>5</v>
      </c>
      <c r="B602" s="141" t="s">
        <v>894</v>
      </c>
      <c r="C602" s="149" t="str">
        <f t="shared" si="112"/>
        <v>45</v>
      </c>
      <c r="D602" s="149" t="str">
        <f t="shared" si="113"/>
        <v>40</v>
      </c>
      <c r="E602" s="147" t="str">
        <f t="shared" si="114"/>
        <v>000</v>
      </c>
      <c r="F602" s="129" t="str">
        <f t="shared" si="115"/>
        <v>6000.01</v>
      </c>
      <c r="G602" s="141" t="s">
        <v>276</v>
      </c>
      <c r="H602" s="193">
        <f>IFERROR(VLOOKUP(B602,[5]rptBudgetaryBudgetCrossOrganiza!$A$2:$M$1097,4,FALSE),"0")</f>
        <v>0</v>
      </c>
      <c r="I602" s="193">
        <f>IFERROR(VLOOKUP(B602,[5]rptBudgetaryBudgetCrossOrganiza!$A$2:$M$1097,6,FALSE),"0")</f>
        <v>0</v>
      </c>
      <c r="J602" s="193"/>
      <c r="K602" s="193"/>
      <c r="L602" s="193"/>
      <c r="M602" s="193">
        <f>IFERROR(VLOOKUP(B602,[5]rptBudgetaryBudgetCrossOrganiza!$A$2:$M$1097,9,FALSE),"0")</f>
        <v>0</v>
      </c>
      <c r="N602" s="193">
        <v>0</v>
      </c>
      <c r="O602" s="193"/>
      <c r="Q602" s="169">
        <v>0</v>
      </c>
      <c r="R602" s="169">
        <v>0</v>
      </c>
      <c r="S602" s="169"/>
      <c r="T602" s="169"/>
      <c r="U602" s="169"/>
      <c r="V602" s="169">
        <v>0</v>
      </c>
      <c r="W602" s="194">
        <v>0</v>
      </c>
      <c r="X602" s="194"/>
      <c r="Z602" s="171"/>
      <c r="AA602" s="171"/>
      <c r="AB602" s="171"/>
      <c r="AC602" s="171"/>
      <c r="AD602" s="171"/>
      <c r="AE602" s="171"/>
      <c r="AF602" s="195"/>
      <c r="AG602" s="195"/>
      <c r="AI602" s="173"/>
      <c r="AJ602" s="173"/>
      <c r="AK602" s="196">
        <f t="shared" si="110"/>
        <v>0</v>
      </c>
      <c r="AL602" s="196">
        <f>IFERROR(VLOOKUP(B602,[4]rptBudgetaryBudgetCrossOrganiza!$A$10385:$O$11376,13,FALSE),"0")</f>
        <v>0</v>
      </c>
      <c r="AM602" s="196"/>
      <c r="AN602" s="196"/>
      <c r="AO602" s="196"/>
      <c r="AP602" s="196"/>
      <c r="AQ602" s="196"/>
      <c r="AS602" s="194"/>
      <c r="AT602" s="194"/>
      <c r="AU602" s="194"/>
      <c r="AV602" s="194"/>
      <c r="AW602" s="194"/>
      <c r="AX602" s="194"/>
      <c r="AY602" s="194"/>
      <c r="AZ602" s="194"/>
    </row>
    <row r="603" spans="1:52" x14ac:dyDescent="0.2">
      <c r="A603" s="141">
        <v>5</v>
      </c>
      <c r="B603" s="141" t="s">
        <v>895</v>
      </c>
      <c r="C603" s="149" t="str">
        <f t="shared" si="112"/>
        <v>45</v>
      </c>
      <c r="D603" s="149" t="str">
        <f t="shared" si="113"/>
        <v>40</v>
      </c>
      <c r="E603" s="147" t="str">
        <f t="shared" si="114"/>
        <v>000</v>
      </c>
      <c r="F603" s="129" t="str">
        <f t="shared" si="115"/>
        <v>6000.10</v>
      </c>
      <c r="G603" s="141" t="s">
        <v>1015</v>
      </c>
      <c r="H603" s="193">
        <f>IFERROR(VLOOKUP(B603,[5]rptBudgetaryBudgetCrossOrganiza!$A$2:$M$1097,4,FALSE),"0")</f>
        <v>0</v>
      </c>
      <c r="I603" s="193">
        <f>IFERROR(VLOOKUP(B603,[5]rptBudgetaryBudgetCrossOrganiza!$A$2:$M$1097,6,FALSE),"0")</f>
        <v>0</v>
      </c>
      <c r="J603" s="193"/>
      <c r="K603" s="193"/>
      <c r="L603" s="193"/>
      <c r="M603" s="193">
        <f>IFERROR(VLOOKUP(B603,[5]rptBudgetaryBudgetCrossOrganiza!$A$2:$M$1097,9,FALSE),"0")</f>
        <v>0</v>
      </c>
      <c r="N603" s="193">
        <v>0</v>
      </c>
      <c r="O603" s="193"/>
      <c r="Q603" s="169">
        <v>0</v>
      </c>
      <c r="R603" s="169">
        <v>0</v>
      </c>
      <c r="S603" s="169"/>
      <c r="T603" s="169"/>
      <c r="U603" s="169"/>
      <c r="V603" s="169">
        <v>0</v>
      </c>
      <c r="W603" s="194">
        <v>0</v>
      </c>
      <c r="X603" s="194"/>
      <c r="Z603" s="171"/>
      <c r="AA603" s="171"/>
      <c r="AB603" s="171"/>
      <c r="AC603" s="171"/>
      <c r="AD603" s="171"/>
      <c r="AE603" s="171"/>
      <c r="AF603" s="195"/>
      <c r="AG603" s="195"/>
      <c r="AI603" s="173"/>
      <c r="AJ603" s="173"/>
      <c r="AK603" s="196">
        <f t="shared" si="110"/>
        <v>0</v>
      </c>
      <c r="AL603" s="196">
        <f>IFERROR(VLOOKUP(B603,[4]rptBudgetaryBudgetCrossOrganiza!$A$10385:$O$11376,13,FALSE),"0")</f>
        <v>0</v>
      </c>
      <c r="AM603" s="196"/>
      <c r="AN603" s="196"/>
      <c r="AO603" s="196"/>
      <c r="AP603" s="196"/>
      <c r="AQ603" s="196"/>
      <c r="AS603" s="194"/>
      <c r="AT603" s="194"/>
      <c r="AU603" s="194"/>
      <c r="AV603" s="194"/>
      <c r="AW603" s="194"/>
      <c r="AX603" s="194"/>
      <c r="AY603" s="194"/>
      <c r="AZ603" s="194"/>
    </row>
    <row r="604" spans="1:52" x14ac:dyDescent="0.2">
      <c r="A604" s="141">
        <v>5</v>
      </c>
      <c r="B604" s="141" t="s">
        <v>896</v>
      </c>
      <c r="C604" s="149" t="str">
        <f t="shared" si="112"/>
        <v>45</v>
      </c>
      <c r="D604" s="149" t="str">
        <f t="shared" si="113"/>
        <v>40</v>
      </c>
      <c r="E604" s="147" t="str">
        <f t="shared" si="114"/>
        <v>000</v>
      </c>
      <c r="F604" s="129" t="str">
        <f t="shared" si="115"/>
        <v>6000.12</v>
      </c>
      <c r="G604" s="141" t="s">
        <v>731</v>
      </c>
      <c r="H604" s="193">
        <f>IFERROR(VLOOKUP(B604,[5]rptBudgetaryBudgetCrossOrganiza!$A$2:$M$1097,4,FALSE),"0")</f>
        <v>0</v>
      </c>
      <c r="I604" s="193">
        <f>IFERROR(VLOOKUP(B604,[5]rptBudgetaryBudgetCrossOrganiza!$A$2:$M$1097,6,FALSE),"0")</f>
        <v>0</v>
      </c>
      <c r="J604" s="193"/>
      <c r="K604" s="193"/>
      <c r="L604" s="193"/>
      <c r="M604" s="193">
        <f>IFERROR(VLOOKUP(B604,[5]rptBudgetaryBudgetCrossOrganiza!$A$2:$M$1097,9,FALSE),"0")</f>
        <v>0</v>
      </c>
      <c r="N604" s="193">
        <v>0</v>
      </c>
      <c r="O604" s="193"/>
      <c r="Q604" s="169">
        <v>0</v>
      </c>
      <c r="R604" s="169">
        <v>0</v>
      </c>
      <c r="S604" s="169"/>
      <c r="T604" s="169"/>
      <c r="U604" s="169"/>
      <c r="V604" s="169">
        <v>0</v>
      </c>
      <c r="W604" s="194">
        <v>0</v>
      </c>
      <c r="X604" s="194"/>
      <c r="Z604" s="171"/>
      <c r="AA604" s="171"/>
      <c r="AB604" s="171"/>
      <c r="AC604" s="171"/>
      <c r="AD604" s="171"/>
      <c r="AE604" s="171"/>
      <c r="AF604" s="195"/>
      <c r="AG604" s="195"/>
      <c r="AI604" s="173"/>
      <c r="AJ604" s="173"/>
      <c r="AK604" s="196">
        <f t="shared" si="110"/>
        <v>0</v>
      </c>
      <c r="AL604" s="196">
        <f>IFERROR(VLOOKUP(B604,[4]rptBudgetaryBudgetCrossOrganiza!$A$10385:$O$11376,13,FALSE),"0")</f>
        <v>0</v>
      </c>
      <c r="AM604" s="196"/>
      <c r="AN604" s="196"/>
      <c r="AO604" s="196"/>
      <c r="AP604" s="196"/>
      <c r="AQ604" s="196"/>
      <c r="AS604" s="194"/>
      <c r="AT604" s="194"/>
      <c r="AU604" s="194"/>
      <c r="AV604" s="194"/>
      <c r="AW604" s="194"/>
      <c r="AX604" s="194"/>
      <c r="AY604" s="194"/>
      <c r="AZ604" s="194"/>
    </row>
    <row r="605" spans="1:52" x14ac:dyDescent="0.2">
      <c r="A605" s="141">
        <v>5</v>
      </c>
      <c r="B605" s="141" t="s">
        <v>897</v>
      </c>
      <c r="C605" s="149" t="str">
        <f t="shared" si="112"/>
        <v>45</v>
      </c>
      <c r="D605" s="149" t="str">
        <f t="shared" si="113"/>
        <v>40</v>
      </c>
      <c r="E605" s="147" t="str">
        <f t="shared" si="114"/>
        <v>000</v>
      </c>
      <c r="F605" s="129" t="str">
        <f t="shared" si="115"/>
        <v>6000.13</v>
      </c>
      <c r="G605" s="141" t="s">
        <v>1016</v>
      </c>
      <c r="H605" s="193">
        <f>IFERROR(VLOOKUP(B605,[5]rptBudgetaryBudgetCrossOrganiza!$A$2:$M$1097,4,FALSE),"0")</f>
        <v>0</v>
      </c>
      <c r="I605" s="193">
        <f>IFERROR(VLOOKUP(B605,[5]rptBudgetaryBudgetCrossOrganiza!$A$2:$M$1097,6,FALSE),"0")</f>
        <v>0</v>
      </c>
      <c r="J605" s="193"/>
      <c r="K605" s="193"/>
      <c r="L605" s="193"/>
      <c r="M605" s="193">
        <f>IFERROR(VLOOKUP(B605,[5]rptBudgetaryBudgetCrossOrganiza!$A$2:$M$1097,9,FALSE),"0")</f>
        <v>0</v>
      </c>
      <c r="N605" s="193">
        <v>0</v>
      </c>
      <c r="O605" s="193"/>
      <c r="Q605" s="169">
        <v>0</v>
      </c>
      <c r="R605" s="169">
        <v>0</v>
      </c>
      <c r="S605" s="169"/>
      <c r="T605" s="169"/>
      <c r="U605" s="169"/>
      <c r="V605" s="169">
        <v>0</v>
      </c>
      <c r="W605" s="194">
        <v>0</v>
      </c>
      <c r="X605" s="194"/>
      <c r="Z605" s="171"/>
      <c r="AA605" s="171"/>
      <c r="AB605" s="171"/>
      <c r="AC605" s="171"/>
      <c r="AD605" s="171"/>
      <c r="AE605" s="171"/>
      <c r="AF605" s="195"/>
      <c r="AG605" s="195"/>
      <c r="AI605" s="173"/>
      <c r="AJ605" s="173"/>
      <c r="AK605" s="196">
        <f t="shared" si="110"/>
        <v>0</v>
      </c>
      <c r="AL605" s="196">
        <f>IFERROR(VLOOKUP(B605,[4]rptBudgetaryBudgetCrossOrganiza!$A$10385:$O$11376,13,FALSE),"0")</f>
        <v>0</v>
      </c>
      <c r="AM605" s="196"/>
      <c r="AN605" s="196"/>
      <c r="AO605" s="196"/>
      <c r="AP605" s="196"/>
      <c r="AQ605" s="196"/>
      <c r="AS605" s="194"/>
      <c r="AT605" s="194"/>
      <c r="AU605" s="194"/>
      <c r="AV605" s="194"/>
      <c r="AW605" s="194"/>
      <c r="AX605" s="194"/>
      <c r="AY605" s="194"/>
      <c r="AZ605" s="194"/>
    </row>
    <row r="606" spans="1:52" x14ac:dyDescent="0.2">
      <c r="A606" s="141">
        <v>5</v>
      </c>
      <c r="B606" s="141" t="s">
        <v>898</v>
      </c>
      <c r="C606" s="149" t="str">
        <f t="shared" si="112"/>
        <v>45</v>
      </c>
      <c r="D606" s="149" t="str">
        <f t="shared" si="113"/>
        <v>40</v>
      </c>
      <c r="E606" s="147" t="str">
        <f t="shared" si="114"/>
        <v>000</v>
      </c>
      <c r="F606" s="129" t="str">
        <f t="shared" si="115"/>
        <v>6000.14</v>
      </c>
      <c r="G606" s="141" t="s">
        <v>1017</v>
      </c>
      <c r="H606" s="193">
        <f>IFERROR(VLOOKUP(B606,[5]rptBudgetaryBudgetCrossOrganiza!$A$2:$M$1097,4,FALSE),"0")</f>
        <v>0</v>
      </c>
      <c r="I606" s="193">
        <f>IFERROR(VLOOKUP(B606,[5]rptBudgetaryBudgetCrossOrganiza!$A$2:$M$1097,6,FALSE),"0")</f>
        <v>0</v>
      </c>
      <c r="J606" s="193"/>
      <c r="K606" s="193"/>
      <c r="L606" s="193"/>
      <c r="M606" s="193">
        <f>IFERROR(VLOOKUP(B606,[5]rptBudgetaryBudgetCrossOrganiza!$A$2:$M$1097,9,FALSE),"0")</f>
        <v>0</v>
      </c>
      <c r="N606" s="193">
        <v>0</v>
      </c>
      <c r="O606" s="193"/>
      <c r="Q606" s="169">
        <v>0</v>
      </c>
      <c r="R606" s="169">
        <v>0</v>
      </c>
      <c r="S606" s="169"/>
      <c r="T606" s="169"/>
      <c r="U606" s="169"/>
      <c r="V606" s="169">
        <v>0</v>
      </c>
      <c r="W606" s="194">
        <v>0</v>
      </c>
      <c r="X606" s="194"/>
      <c r="Z606" s="171"/>
      <c r="AA606" s="171"/>
      <c r="AB606" s="171"/>
      <c r="AC606" s="171"/>
      <c r="AD606" s="171"/>
      <c r="AE606" s="171"/>
      <c r="AF606" s="195"/>
      <c r="AG606" s="195"/>
      <c r="AI606" s="173"/>
      <c r="AJ606" s="173"/>
      <c r="AK606" s="196">
        <f t="shared" si="110"/>
        <v>0</v>
      </c>
      <c r="AL606" s="196">
        <f>IFERROR(VLOOKUP(B606,[4]rptBudgetaryBudgetCrossOrganiza!$A$10385:$O$11376,13,FALSE),"0")</f>
        <v>0</v>
      </c>
      <c r="AM606" s="196"/>
      <c r="AN606" s="196"/>
      <c r="AO606" s="196"/>
      <c r="AP606" s="196"/>
      <c r="AQ606" s="196"/>
      <c r="AS606" s="194"/>
      <c r="AT606" s="194"/>
      <c r="AU606" s="194"/>
      <c r="AV606" s="194"/>
      <c r="AW606" s="194"/>
      <c r="AX606" s="194"/>
      <c r="AY606" s="194"/>
      <c r="AZ606" s="194"/>
    </row>
    <row r="607" spans="1:52" x14ac:dyDescent="0.2">
      <c r="A607" s="141">
        <v>5</v>
      </c>
      <c r="B607" s="141" t="s">
        <v>899</v>
      </c>
      <c r="C607" s="149" t="str">
        <f t="shared" si="112"/>
        <v>45</v>
      </c>
      <c r="D607" s="149" t="str">
        <f t="shared" si="113"/>
        <v>40</v>
      </c>
      <c r="E607" s="147" t="str">
        <f t="shared" si="114"/>
        <v>000</v>
      </c>
      <c r="F607" s="129" t="str">
        <f t="shared" si="115"/>
        <v>6000.18</v>
      </c>
      <c r="G607" s="141" t="s">
        <v>584</v>
      </c>
      <c r="H607" s="193">
        <f>IFERROR(VLOOKUP(B607,[5]rptBudgetaryBudgetCrossOrganiza!$A$2:$M$1097,4,FALSE),"0")</f>
        <v>0</v>
      </c>
      <c r="I607" s="193">
        <f>IFERROR(VLOOKUP(B607,[5]rptBudgetaryBudgetCrossOrganiza!$A$2:$M$1097,6,FALSE),"0")</f>
        <v>0</v>
      </c>
      <c r="J607" s="193"/>
      <c r="K607" s="193"/>
      <c r="L607" s="193"/>
      <c r="M607" s="193">
        <f>IFERROR(VLOOKUP(B607,[5]rptBudgetaryBudgetCrossOrganiza!$A$2:$M$1097,9,FALSE),"0")</f>
        <v>0</v>
      </c>
      <c r="N607" s="193">
        <v>0</v>
      </c>
      <c r="O607" s="193"/>
      <c r="Q607" s="169">
        <v>0</v>
      </c>
      <c r="R607" s="169">
        <v>0</v>
      </c>
      <c r="S607" s="169"/>
      <c r="T607" s="169"/>
      <c r="U607" s="169"/>
      <c r="V607" s="169">
        <v>0</v>
      </c>
      <c r="W607" s="194">
        <v>0</v>
      </c>
      <c r="X607" s="194"/>
      <c r="Z607" s="171"/>
      <c r="AA607" s="171"/>
      <c r="AB607" s="171"/>
      <c r="AC607" s="171"/>
      <c r="AD607" s="171"/>
      <c r="AE607" s="171"/>
      <c r="AF607" s="195"/>
      <c r="AG607" s="195"/>
      <c r="AI607" s="173"/>
      <c r="AJ607" s="173"/>
      <c r="AK607" s="196">
        <f t="shared" si="110"/>
        <v>0</v>
      </c>
      <c r="AL607" s="196">
        <f>IFERROR(VLOOKUP(B607,[4]rptBudgetaryBudgetCrossOrganiza!$A$10385:$O$11376,13,FALSE),"0")</f>
        <v>0</v>
      </c>
      <c r="AM607" s="196"/>
      <c r="AN607" s="196"/>
      <c r="AO607" s="196"/>
      <c r="AP607" s="196"/>
      <c r="AQ607" s="196"/>
      <c r="AS607" s="194"/>
      <c r="AT607" s="194"/>
      <c r="AU607" s="194"/>
      <c r="AV607" s="194"/>
      <c r="AW607" s="194"/>
      <c r="AX607" s="194"/>
      <c r="AY607" s="194"/>
      <c r="AZ607" s="194"/>
    </row>
    <row r="608" spans="1:52" x14ac:dyDescent="0.2">
      <c r="A608" s="141">
        <v>6</v>
      </c>
      <c r="B608" s="141" t="s">
        <v>900</v>
      </c>
      <c r="C608" s="149" t="str">
        <f t="shared" si="112"/>
        <v>45</v>
      </c>
      <c r="D608" s="149" t="str">
        <f t="shared" si="113"/>
        <v>40</v>
      </c>
      <c r="E608" s="147" t="str">
        <f t="shared" si="114"/>
        <v>000</v>
      </c>
      <c r="F608" s="129" t="str">
        <f t="shared" si="115"/>
        <v>6100.01</v>
      </c>
      <c r="G608" s="141" t="s">
        <v>586</v>
      </c>
      <c r="H608" s="193">
        <f>IFERROR(VLOOKUP(B608,[5]rptBudgetaryBudgetCrossOrganiza!$A$2:$M$1097,4,FALSE),"0")</f>
        <v>0</v>
      </c>
      <c r="I608" s="193">
        <f>IFERROR(VLOOKUP(B608,[5]rptBudgetaryBudgetCrossOrganiza!$A$2:$M$1097,6,FALSE),"0")</f>
        <v>0</v>
      </c>
      <c r="J608" s="193"/>
      <c r="K608" s="193"/>
      <c r="L608" s="193"/>
      <c r="M608" s="193">
        <f>IFERROR(VLOOKUP(B608,[5]rptBudgetaryBudgetCrossOrganiza!$A$2:$M$1097,9,FALSE),"0")</f>
        <v>0</v>
      </c>
      <c r="N608" s="193">
        <v>0</v>
      </c>
      <c r="O608" s="193"/>
      <c r="Q608" s="169">
        <v>0</v>
      </c>
      <c r="R608" s="169">
        <v>0</v>
      </c>
      <c r="S608" s="169"/>
      <c r="T608" s="169"/>
      <c r="U608" s="169"/>
      <c r="V608" s="169">
        <v>0</v>
      </c>
      <c r="W608" s="194">
        <v>0</v>
      </c>
      <c r="X608" s="194"/>
      <c r="Z608" s="171"/>
      <c r="AA608" s="171"/>
      <c r="AB608" s="171"/>
      <c r="AC608" s="171"/>
      <c r="AD608" s="171"/>
      <c r="AE608" s="171"/>
      <c r="AF608" s="195"/>
      <c r="AG608" s="195"/>
      <c r="AI608" s="173"/>
      <c r="AJ608" s="173"/>
      <c r="AK608" s="196">
        <f t="shared" si="110"/>
        <v>0</v>
      </c>
      <c r="AL608" s="196">
        <f>IFERROR(VLOOKUP(B608,[4]rptBudgetaryBudgetCrossOrganiza!$A$10385:$O$11376,13,FALSE),"0")</f>
        <v>0</v>
      </c>
      <c r="AM608" s="196"/>
      <c r="AN608" s="196"/>
      <c r="AO608" s="196"/>
      <c r="AP608" s="196"/>
      <c r="AQ608" s="196"/>
      <c r="AS608" s="194"/>
      <c r="AT608" s="194"/>
      <c r="AU608" s="194"/>
      <c r="AV608" s="194"/>
      <c r="AW608" s="194"/>
      <c r="AX608" s="194"/>
      <c r="AY608" s="194"/>
      <c r="AZ608" s="194"/>
    </row>
    <row r="609" spans="1:52" x14ac:dyDescent="0.2">
      <c r="A609" s="141">
        <v>6</v>
      </c>
      <c r="B609" s="141" t="s">
        <v>901</v>
      </c>
      <c r="C609" s="149" t="str">
        <f t="shared" si="112"/>
        <v>45</v>
      </c>
      <c r="D609" s="149" t="str">
        <f t="shared" si="113"/>
        <v>40</v>
      </c>
      <c r="E609" s="147" t="str">
        <f t="shared" si="114"/>
        <v>000</v>
      </c>
      <c r="F609" s="129" t="str">
        <f t="shared" si="115"/>
        <v>6100.02</v>
      </c>
      <c r="G609" s="141" t="s">
        <v>588</v>
      </c>
      <c r="H609" s="193">
        <f>IFERROR(VLOOKUP(B609,[5]rptBudgetaryBudgetCrossOrganiza!$A$2:$M$1097,4,FALSE),"0")</f>
        <v>0</v>
      </c>
      <c r="I609" s="193">
        <f>IFERROR(VLOOKUP(B609,[5]rptBudgetaryBudgetCrossOrganiza!$A$2:$M$1097,6,FALSE),"0")</f>
        <v>0</v>
      </c>
      <c r="J609" s="193"/>
      <c r="K609" s="193"/>
      <c r="L609" s="193"/>
      <c r="M609" s="193">
        <f>IFERROR(VLOOKUP(B609,[5]rptBudgetaryBudgetCrossOrganiza!$A$2:$M$1097,9,FALSE),"0")</f>
        <v>0</v>
      </c>
      <c r="N609" s="193">
        <v>0</v>
      </c>
      <c r="O609" s="193"/>
      <c r="Q609" s="169">
        <v>0</v>
      </c>
      <c r="R609" s="169">
        <v>0</v>
      </c>
      <c r="S609" s="169"/>
      <c r="T609" s="169"/>
      <c r="U609" s="169"/>
      <c r="V609" s="169">
        <v>0</v>
      </c>
      <c r="W609" s="194">
        <v>0</v>
      </c>
      <c r="X609" s="194"/>
      <c r="Z609" s="171"/>
      <c r="AA609" s="171"/>
      <c r="AB609" s="171"/>
      <c r="AC609" s="171"/>
      <c r="AD609" s="171"/>
      <c r="AE609" s="171"/>
      <c r="AF609" s="195"/>
      <c r="AG609" s="195"/>
      <c r="AI609" s="173"/>
      <c r="AJ609" s="173"/>
      <c r="AK609" s="196">
        <f t="shared" si="110"/>
        <v>0</v>
      </c>
      <c r="AL609" s="196">
        <f>IFERROR(VLOOKUP(B609,[4]rptBudgetaryBudgetCrossOrganiza!$A$10385:$O$11376,13,FALSE),"0")</f>
        <v>0</v>
      </c>
      <c r="AM609" s="196"/>
      <c r="AN609" s="196"/>
      <c r="AO609" s="196"/>
      <c r="AP609" s="196"/>
      <c r="AQ609" s="196"/>
      <c r="AS609" s="194"/>
      <c r="AT609" s="194"/>
      <c r="AU609" s="194"/>
      <c r="AV609" s="194"/>
      <c r="AW609" s="194"/>
      <c r="AX609" s="194"/>
      <c r="AY609" s="194"/>
      <c r="AZ609" s="194"/>
    </row>
    <row r="610" spans="1:52" x14ac:dyDescent="0.2">
      <c r="A610" s="141">
        <v>6</v>
      </c>
      <c r="B610" s="141" t="s">
        <v>902</v>
      </c>
      <c r="C610" s="149" t="str">
        <f t="shared" si="112"/>
        <v>45</v>
      </c>
      <c r="D610" s="149" t="str">
        <f t="shared" si="113"/>
        <v>40</v>
      </c>
      <c r="E610" s="147" t="str">
        <f t="shared" si="114"/>
        <v>000</v>
      </c>
      <c r="F610" s="129" t="str">
        <f t="shared" si="115"/>
        <v>6100.03</v>
      </c>
      <c r="G610" s="141" t="s">
        <v>590</v>
      </c>
      <c r="H610" s="193">
        <f>IFERROR(VLOOKUP(B610,[5]rptBudgetaryBudgetCrossOrganiza!$A$2:$M$1097,4,FALSE),"0")</f>
        <v>0</v>
      </c>
      <c r="I610" s="193">
        <f>IFERROR(VLOOKUP(B610,[5]rptBudgetaryBudgetCrossOrganiza!$A$2:$M$1097,6,FALSE),"0")</f>
        <v>0</v>
      </c>
      <c r="J610" s="193"/>
      <c r="K610" s="193"/>
      <c r="L610" s="193"/>
      <c r="M610" s="193">
        <f>IFERROR(VLOOKUP(B610,[5]rptBudgetaryBudgetCrossOrganiza!$A$2:$M$1097,9,FALSE),"0")</f>
        <v>0</v>
      </c>
      <c r="N610" s="193">
        <v>0</v>
      </c>
      <c r="O610" s="193"/>
      <c r="Q610" s="169">
        <v>0</v>
      </c>
      <c r="R610" s="169">
        <v>0</v>
      </c>
      <c r="S610" s="169"/>
      <c r="T610" s="169"/>
      <c r="U610" s="169"/>
      <c r="V610" s="169">
        <v>0</v>
      </c>
      <c r="W610" s="194">
        <v>0</v>
      </c>
      <c r="X610" s="194"/>
      <c r="Z610" s="171"/>
      <c r="AA610" s="171"/>
      <c r="AB610" s="171"/>
      <c r="AC610" s="171"/>
      <c r="AD610" s="171"/>
      <c r="AE610" s="171"/>
      <c r="AF610" s="195"/>
      <c r="AG610" s="195"/>
      <c r="AI610" s="173"/>
      <c r="AJ610" s="173"/>
      <c r="AK610" s="196">
        <f t="shared" si="110"/>
        <v>0</v>
      </c>
      <c r="AL610" s="196">
        <f>IFERROR(VLOOKUP(B610,[4]rptBudgetaryBudgetCrossOrganiza!$A$10385:$O$11376,13,FALSE),"0")</f>
        <v>0</v>
      </c>
      <c r="AM610" s="196"/>
      <c r="AN610" s="196"/>
      <c r="AO610" s="196"/>
      <c r="AP610" s="196"/>
      <c r="AQ610" s="196"/>
      <c r="AS610" s="194"/>
      <c r="AT610" s="194"/>
      <c r="AU610" s="194"/>
      <c r="AV610" s="194"/>
      <c r="AW610" s="194"/>
      <c r="AX610" s="194"/>
      <c r="AY610" s="194"/>
      <c r="AZ610" s="194"/>
    </row>
    <row r="611" spans="1:52" x14ac:dyDescent="0.2">
      <c r="A611" s="141">
        <v>6</v>
      </c>
      <c r="B611" s="141" t="s">
        <v>903</v>
      </c>
      <c r="C611" s="149" t="str">
        <f t="shared" si="112"/>
        <v>45</v>
      </c>
      <c r="D611" s="149" t="str">
        <f t="shared" si="113"/>
        <v>40</v>
      </c>
      <c r="E611" s="147" t="str">
        <f t="shared" si="114"/>
        <v>000</v>
      </c>
      <c r="F611" s="129" t="str">
        <f t="shared" si="115"/>
        <v>6200.01</v>
      </c>
      <c r="G611" s="141" t="s">
        <v>592</v>
      </c>
      <c r="H611" s="193">
        <f>IFERROR(VLOOKUP(B611,[5]rptBudgetaryBudgetCrossOrganiza!$A$2:$M$1097,4,FALSE),"0")</f>
        <v>0</v>
      </c>
      <c r="I611" s="193">
        <f>IFERROR(VLOOKUP(B611,[5]rptBudgetaryBudgetCrossOrganiza!$A$2:$M$1097,6,FALSE),"0")</f>
        <v>0</v>
      </c>
      <c r="J611" s="193"/>
      <c r="K611" s="193"/>
      <c r="L611" s="193"/>
      <c r="M611" s="193">
        <f>IFERROR(VLOOKUP(B611,[5]rptBudgetaryBudgetCrossOrganiza!$A$2:$M$1097,9,FALSE),"0")</f>
        <v>0</v>
      </c>
      <c r="N611" s="193">
        <v>0</v>
      </c>
      <c r="O611" s="193"/>
      <c r="Q611" s="169">
        <v>0</v>
      </c>
      <c r="R611" s="169">
        <v>0</v>
      </c>
      <c r="S611" s="169"/>
      <c r="T611" s="169"/>
      <c r="U611" s="169"/>
      <c r="V611" s="169">
        <v>0</v>
      </c>
      <c r="W611" s="194">
        <v>0</v>
      </c>
      <c r="X611" s="194"/>
      <c r="Z611" s="171"/>
      <c r="AA611" s="171"/>
      <c r="AB611" s="171"/>
      <c r="AC611" s="171"/>
      <c r="AD611" s="171"/>
      <c r="AE611" s="171"/>
      <c r="AF611" s="195"/>
      <c r="AG611" s="195"/>
      <c r="AI611" s="173"/>
      <c r="AJ611" s="173"/>
      <c r="AK611" s="196">
        <f t="shared" si="110"/>
        <v>0</v>
      </c>
      <c r="AL611" s="196">
        <f>IFERROR(VLOOKUP(B611,[4]rptBudgetaryBudgetCrossOrganiza!$A$10385:$O$11376,13,FALSE),"0")</f>
        <v>0</v>
      </c>
      <c r="AM611" s="196"/>
      <c r="AN611" s="196"/>
      <c r="AO611" s="196"/>
      <c r="AP611" s="196"/>
      <c r="AQ611" s="196"/>
      <c r="AS611" s="194"/>
      <c r="AT611" s="194"/>
      <c r="AU611" s="194"/>
      <c r="AV611" s="194"/>
      <c r="AW611" s="194"/>
      <c r="AX611" s="194"/>
      <c r="AY611" s="194"/>
      <c r="AZ611" s="194"/>
    </row>
    <row r="612" spans="1:52" x14ac:dyDescent="0.2">
      <c r="A612" s="141">
        <v>6</v>
      </c>
      <c r="B612" s="141" t="s">
        <v>904</v>
      </c>
      <c r="C612" s="149" t="str">
        <f t="shared" si="112"/>
        <v>45</v>
      </c>
      <c r="D612" s="149" t="str">
        <f t="shared" si="113"/>
        <v>40</v>
      </c>
      <c r="E612" s="147" t="str">
        <f t="shared" si="114"/>
        <v>000</v>
      </c>
      <c r="F612" s="129" t="str">
        <f t="shared" si="115"/>
        <v>6200.02</v>
      </c>
      <c r="G612" s="141" t="s">
        <v>278</v>
      </c>
      <c r="H612" s="193">
        <f>IFERROR(VLOOKUP(B612,[5]rptBudgetaryBudgetCrossOrganiza!$A$2:$M$1097,4,FALSE),"0")</f>
        <v>0</v>
      </c>
      <c r="I612" s="193">
        <f>IFERROR(VLOOKUP(B612,[5]rptBudgetaryBudgetCrossOrganiza!$A$2:$M$1097,6,FALSE),"0")</f>
        <v>0</v>
      </c>
      <c r="J612" s="193"/>
      <c r="K612" s="193"/>
      <c r="L612" s="193"/>
      <c r="M612" s="193">
        <f>IFERROR(VLOOKUP(B612,[5]rptBudgetaryBudgetCrossOrganiza!$A$2:$M$1097,9,FALSE),"0")</f>
        <v>0</v>
      </c>
      <c r="N612" s="193">
        <v>0</v>
      </c>
      <c r="O612" s="193"/>
      <c r="Q612" s="169">
        <v>0</v>
      </c>
      <c r="R612" s="169">
        <v>0</v>
      </c>
      <c r="S612" s="169"/>
      <c r="T612" s="169"/>
      <c r="U612" s="169"/>
      <c r="V612" s="169">
        <v>0</v>
      </c>
      <c r="W612" s="194">
        <v>0</v>
      </c>
      <c r="X612" s="194"/>
      <c r="Z612" s="171"/>
      <c r="AA612" s="171"/>
      <c r="AB612" s="171"/>
      <c r="AC612" s="171"/>
      <c r="AD612" s="171"/>
      <c r="AE612" s="171"/>
      <c r="AF612" s="195"/>
      <c r="AG612" s="195"/>
      <c r="AI612" s="173"/>
      <c r="AJ612" s="173"/>
      <c r="AK612" s="196">
        <f t="shared" si="110"/>
        <v>0</v>
      </c>
      <c r="AL612" s="196">
        <f>IFERROR(VLOOKUP(B612,[4]rptBudgetaryBudgetCrossOrganiza!$A$10385:$O$11376,13,FALSE),"0")</f>
        <v>0</v>
      </c>
      <c r="AM612" s="196"/>
      <c r="AN612" s="196"/>
      <c r="AO612" s="196"/>
      <c r="AP612" s="196"/>
      <c r="AQ612" s="196"/>
      <c r="AS612" s="194"/>
      <c r="AT612" s="194"/>
      <c r="AU612" s="194"/>
      <c r="AV612" s="194"/>
      <c r="AW612" s="194"/>
      <c r="AX612" s="194"/>
      <c r="AY612" s="194"/>
      <c r="AZ612" s="194"/>
    </row>
    <row r="613" spans="1:52" x14ac:dyDescent="0.2">
      <c r="A613" s="141">
        <v>6</v>
      </c>
      <c r="B613" s="141" t="s">
        <v>905</v>
      </c>
      <c r="C613" s="149" t="str">
        <f t="shared" si="112"/>
        <v>45</v>
      </c>
      <c r="D613" s="149" t="str">
        <f t="shared" si="113"/>
        <v>40</v>
      </c>
      <c r="E613" s="147" t="str">
        <f t="shared" si="114"/>
        <v>000</v>
      </c>
      <c r="F613" s="129" t="str">
        <f t="shared" si="115"/>
        <v>6200.03</v>
      </c>
      <c r="G613" s="141" t="s">
        <v>595</v>
      </c>
      <c r="H613" s="193">
        <f>IFERROR(VLOOKUP(B613,[5]rptBudgetaryBudgetCrossOrganiza!$A$2:$M$1097,4,FALSE),"0")</f>
        <v>0</v>
      </c>
      <c r="I613" s="193">
        <f>IFERROR(VLOOKUP(B613,[5]rptBudgetaryBudgetCrossOrganiza!$A$2:$M$1097,6,FALSE),"0")</f>
        <v>0</v>
      </c>
      <c r="J613" s="193"/>
      <c r="K613" s="193"/>
      <c r="L613" s="193"/>
      <c r="M613" s="193">
        <f>IFERROR(VLOOKUP(B613,[5]rptBudgetaryBudgetCrossOrganiza!$A$2:$M$1097,9,FALSE),"0")</f>
        <v>0</v>
      </c>
      <c r="N613" s="193">
        <v>0</v>
      </c>
      <c r="O613" s="193"/>
      <c r="Q613" s="169">
        <v>0</v>
      </c>
      <c r="R613" s="169">
        <v>0</v>
      </c>
      <c r="S613" s="169"/>
      <c r="T613" s="169"/>
      <c r="U613" s="169"/>
      <c r="V613" s="169">
        <v>0</v>
      </c>
      <c r="W613" s="194">
        <v>0</v>
      </c>
      <c r="X613" s="194"/>
      <c r="Z613" s="171"/>
      <c r="AA613" s="171"/>
      <c r="AB613" s="171"/>
      <c r="AC613" s="171"/>
      <c r="AD613" s="171"/>
      <c r="AE613" s="171"/>
      <c r="AF613" s="195"/>
      <c r="AG613" s="195"/>
      <c r="AI613" s="173"/>
      <c r="AJ613" s="173"/>
      <c r="AK613" s="196">
        <f t="shared" si="110"/>
        <v>0</v>
      </c>
      <c r="AL613" s="196">
        <f>IFERROR(VLOOKUP(B613,[4]rptBudgetaryBudgetCrossOrganiza!$A$10385:$O$11376,13,FALSE),"0")</f>
        <v>0</v>
      </c>
      <c r="AM613" s="196"/>
      <c r="AN613" s="196"/>
      <c r="AO613" s="196"/>
      <c r="AP613" s="196"/>
      <c r="AQ613" s="196"/>
      <c r="AS613" s="194"/>
      <c r="AT613" s="194"/>
      <c r="AU613" s="194"/>
      <c r="AV613" s="194"/>
      <c r="AW613" s="194"/>
      <c r="AX613" s="194"/>
      <c r="AY613" s="194"/>
      <c r="AZ613" s="194"/>
    </row>
    <row r="614" spans="1:52" x14ac:dyDescent="0.2">
      <c r="A614" s="141">
        <v>6</v>
      </c>
      <c r="B614" s="141" t="s">
        <v>906</v>
      </c>
      <c r="C614" s="149" t="str">
        <f t="shared" si="112"/>
        <v>45</v>
      </c>
      <c r="D614" s="149" t="str">
        <f t="shared" si="113"/>
        <v>40</v>
      </c>
      <c r="E614" s="147" t="str">
        <f t="shared" si="114"/>
        <v>000</v>
      </c>
      <c r="F614" s="129" t="str">
        <f t="shared" si="115"/>
        <v>6200.04</v>
      </c>
      <c r="G614" s="141" t="s">
        <v>597</v>
      </c>
      <c r="H614" s="193">
        <f>IFERROR(VLOOKUP(B614,[5]rptBudgetaryBudgetCrossOrganiza!$A$2:$M$1097,4,FALSE),"0")</f>
        <v>0</v>
      </c>
      <c r="I614" s="193">
        <f>IFERROR(VLOOKUP(B614,[5]rptBudgetaryBudgetCrossOrganiza!$A$2:$M$1097,6,FALSE),"0")</f>
        <v>0</v>
      </c>
      <c r="J614" s="193"/>
      <c r="K614" s="193"/>
      <c r="L614" s="193"/>
      <c r="M614" s="193">
        <f>IFERROR(VLOOKUP(B614,[5]rptBudgetaryBudgetCrossOrganiza!$A$2:$M$1097,9,FALSE),"0")</f>
        <v>0</v>
      </c>
      <c r="N614" s="193">
        <v>0</v>
      </c>
      <c r="O614" s="193"/>
      <c r="Q614" s="169">
        <v>0</v>
      </c>
      <c r="R614" s="169">
        <v>0</v>
      </c>
      <c r="S614" s="169"/>
      <c r="T614" s="169"/>
      <c r="U614" s="169"/>
      <c r="V614" s="169">
        <v>0</v>
      </c>
      <c r="W614" s="194">
        <v>0</v>
      </c>
      <c r="X614" s="194"/>
      <c r="Z614" s="171"/>
      <c r="AA614" s="171"/>
      <c r="AB614" s="171"/>
      <c r="AC614" s="171"/>
      <c r="AD614" s="171"/>
      <c r="AE614" s="171"/>
      <c r="AF614" s="195"/>
      <c r="AG614" s="195"/>
      <c r="AI614" s="173"/>
      <c r="AJ614" s="173"/>
      <c r="AK614" s="196">
        <f t="shared" ref="AK614:AK677" si="116">AJ614</f>
        <v>0</v>
      </c>
      <c r="AL614" s="196">
        <f>IFERROR(VLOOKUP(B614,[4]rptBudgetaryBudgetCrossOrganiza!$A$10385:$O$11376,13,FALSE),"0")</f>
        <v>0</v>
      </c>
      <c r="AM614" s="196"/>
      <c r="AN614" s="196"/>
      <c r="AO614" s="196"/>
      <c r="AP614" s="196"/>
      <c r="AQ614" s="196"/>
      <c r="AS614" s="194"/>
      <c r="AT614" s="194"/>
      <c r="AU614" s="194"/>
      <c r="AV614" s="194"/>
      <c r="AW614" s="194"/>
      <c r="AX614" s="194"/>
      <c r="AY614" s="194"/>
      <c r="AZ614" s="194"/>
    </row>
    <row r="615" spans="1:52" x14ac:dyDescent="0.2">
      <c r="A615" s="141">
        <v>6</v>
      </c>
      <c r="B615" s="141" t="s">
        <v>907</v>
      </c>
      <c r="C615" s="149" t="str">
        <f t="shared" si="112"/>
        <v>45</v>
      </c>
      <c r="D615" s="149" t="str">
        <f t="shared" si="113"/>
        <v>40</v>
      </c>
      <c r="E615" s="147" t="str">
        <f t="shared" si="114"/>
        <v>000</v>
      </c>
      <c r="F615" s="129" t="str">
        <f t="shared" si="115"/>
        <v>6200.05</v>
      </c>
      <c r="G615" s="141" t="s">
        <v>599</v>
      </c>
      <c r="H615" s="193">
        <f>IFERROR(VLOOKUP(B615,[5]rptBudgetaryBudgetCrossOrganiza!$A$2:$M$1097,4,FALSE),"0")</f>
        <v>0</v>
      </c>
      <c r="I615" s="193">
        <f>IFERROR(VLOOKUP(B615,[5]rptBudgetaryBudgetCrossOrganiza!$A$2:$M$1097,6,FALSE),"0")</f>
        <v>0</v>
      </c>
      <c r="J615" s="193"/>
      <c r="K615" s="193"/>
      <c r="L615" s="193"/>
      <c r="M615" s="193">
        <f>IFERROR(VLOOKUP(B615,[5]rptBudgetaryBudgetCrossOrganiza!$A$2:$M$1097,9,FALSE),"0")</f>
        <v>0</v>
      </c>
      <c r="N615" s="193">
        <v>0</v>
      </c>
      <c r="O615" s="193"/>
      <c r="Q615" s="169">
        <v>0</v>
      </c>
      <c r="R615" s="169">
        <v>0</v>
      </c>
      <c r="S615" s="169"/>
      <c r="T615" s="169"/>
      <c r="U615" s="169"/>
      <c r="V615" s="169">
        <v>0</v>
      </c>
      <c r="W615" s="194">
        <v>0</v>
      </c>
      <c r="X615" s="194"/>
      <c r="Z615" s="171"/>
      <c r="AA615" s="171"/>
      <c r="AB615" s="171"/>
      <c r="AC615" s="171"/>
      <c r="AD615" s="171"/>
      <c r="AE615" s="171"/>
      <c r="AF615" s="195"/>
      <c r="AG615" s="195"/>
      <c r="AI615" s="173"/>
      <c r="AJ615" s="173"/>
      <c r="AK615" s="196">
        <f t="shared" si="116"/>
        <v>0</v>
      </c>
      <c r="AL615" s="196">
        <f>IFERROR(VLOOKUP(B615,[4]rptBudgetaryBudgetCrossOrganiza!$A$10385:$O$11376,13,FALSE),"0")</f>
        <v>0</v>
      </c>
      <c r="AM615" s="196"/>
      <c r="AN615" s="196"/>
      <c r="AO615" s="196"/>
      <c r="AP615" s="196"/>
      <c r="AQ615" s="196"/>
      <c r="AS615" s="194"/>
      <c r="AT615" s="194"/>
      <c r="AU615" s="194"/>
      <c r="AV615" s="194"/>
      <c r="AW615" s="194"/>
      <c r="AX615" s="194"/>
      <c r="AY615" s="194"/>
      <c r="AZ615" s="194"/>
    </row>
    <row r="616" spans="1:52" x14ac:dyDescent="0.2">
      <c r="A616" s="141">
        <v>6</v>
      </c>
      <c r="B616" s="141" t="s">
        <v>908</v>
      </c>
      <c r="C616" s="149" t="str">
        <f t="shared" si="112"/>
        <v>45</v>
      </c>
      <c r="D616" s="149" t="str">
        <f t="shared" si="113"/>
        <v>40</v>
      </c>
      <c r="E616" s="147" t="str">
        <f t="shared" si="114"/>
        <v>000</v>
      </c>
      <c r="F616" s="129" t="str">
        <f t="shared" si="115"/>
        <v>6200.09</v>
      </c>
      <c r="G616" s="141" t="s">
        <v>314</v>
      </c>
      <c r="H616" s="193">
        <f>IFERROR(VLOOKUP(B616,[5]rptBudgetaryBudgetCrossOrganiza!$A$2:$M$1097,4,FALSE),"0")</f>
        <v>0</v>
      </c>
      <c r="I616" s="193">
        <f>IFERROR(VLOOKUP(B616,[5]rptBudgetaryBudgetCrossOrganiza!$A$2:$M$1097,6,FALSE),"0")</f>
        <v>0</v>
      </c>
      <c r="J616" s="193"/>
      <c r="K616" s="193"/>
      <c r="L616" s="193"/>
      <c r="M616" s="193">
        <f>IFERROR(VLOOKUP(B616,[5]rptBudgetaryBudgetCrossOrganiza!$A$2:$M$1097,9,FALSE),"0")</f>
        <v>0</v>
      </c>
      <c r="N616" s="193">
        <v>0</v>
      </c>
      <c r="O616" s="193"/>
      <c r="Q616" s="169">
        <v>0</v>
      </c>
      <c r="R616" s="169">
        <v>0</v>
      </c>
      <c r="S616" s="169"/>
      <c r="T616" s="169"/>
      <c r="U616" s="169"/>
      <c r="V616" s="169">
        <v>0</v>
      </c>
      <c r="W616" s="194">
        <v>0</v>
      </c>
      <c r="X616" s="194"/>
      <c r="Z616" s="171"/>
      <c r="AA616" s="171"/>
      <c r="AB616" s="171"/>
      <c r="AC616" s="171"/>
      <c r="AD616" s="171"/>
      <c r="AE616" s="171"/>
      <c r="AF616" s="195"/>
      <c r="AG616" s="195"/>
      <c r="AI616" s="173"/>
      <c r="AJ616" s="173"/>
      <c r="AK616" s="196">
        <f t="shared" si="116"/>
        <v>0</v>
      </c>
      <c r="AL616" s="196">
        <f>IFERROR(VLOOKUP(B616,[4]rptBudgetaryBudgetCrossOrganiza!$A$10385:$O$11376,13,FALSE),"0")</f>
        <v>0</v>
      </c>
      <c r="AM616" s="196"/>
      <c r="AN616" s="196"/>
      <c r="AO616" s="196"/>
      <c r="AP616" s="196"/>
      <c r="AQ616" s="196"/>
      <c r="AS616" s="194"/>
      <c r="AT616" s="194"/>
      <c r="AU616" s="194"/>
      <c r="AV616" s="194"/>
      <c r="AW616" s="194"/>
      <c r="AX616" s="194"/>
      <c r="AY616" s="194"/>
      <c r="AZ616" s="194"/>
    </row>
    <row r="617" spans="1:52" x14ac:dyDescent="0.2">
      <c r="A617" s="141">
        <v>6</v>
      </c>
      <c r="B617" s="141" t="s">
        <v>909</v>
      </c>
      <c r="C617" s="149" t="str">
        <f t="shared" si="112"/>
        <v>45</v>
      </c>
      <c r="D617" s="149" t="str">
        <f t="shared" si="113"/>
        <v>40</v>
      </c>
      <c r="E617" s="147" t="str">
        <f t="shared" si="114"/>
        <v>000</v>
      </c>
      <c r="F617" s="129" t="str">
        <f t="shared" si="115"/>
        <v>6300.01</v>
      </c>
      <c r="G617" s="141" t="s">
        <v>627</v>
      </c>
      <c r="H617" s="193">
        <f>IFERROR(VLOOKUP(B617,[5]rptBudgetaryBudgetCrossOrganiza!$A$2:$M$1097,4,FALSE),"0")</f>
        <v>0</v>
      </c>
      <c r="I617" s="193">
        <f>IFERROR(VLOOKUP(B617,[5]rptBudgetaryBudgetCrossOrganiza!$A$2:$M$1097,6,FALSE),"0")</f>
        <v>0</v>
      </c>
      <c r="J617" s="193"/>
      <c r="K617" s="193"/>
      <c r="L617" s="193"/>
      <c r="M617" s="193">
        <f>IFERROR(VLOOKUP(B617,[5]rptBudgetaryBudgetCrossOrganiza!$A$2:$M$1097,9,FALSE),"0")</f>
        <v>0</v>
      </c>
      <c r="N617" s="193">
        <v>0</v>
      </c>
      <c r="O617" s="193"/>
      <c r="Q617" s="169">
        <v>0</v>
      </c>
      <c r="R617" s="169">
        <v>0</v>
      </c>
      <c r="S617" s="169"/>
      <c r="T617" s="169"/>
      <c r="U617" s="169"/>
      <c r="V617" s="169">
        <v>0</v>
      </c>
      <c r="W617" s="194">
        <v>0</v>
      </c>
      <c r="X617" s="194"/>
      <c r="Z617" s="171"/>
      <c r="AA617" s="171"/>
      <c r="AB617" s="171"/>
      <c r="AC617" s="171"/>
      <c r="AD617" s="171"/>
      <c r="AE617" s="171"/>
      <c r="AF617" s="195"/>
      <c r="AG617" s="195"/>
      <c r="AI617" s="173"/>
      <c r="AJ617" s="173"/>
      <c r="AK617" s="196">
        <f t="shared" si="116"/>
        <v>0</v>
      </c>
      <c r="AL617" s="196">
        <f>IFERROR(VLOOKUP(B617,[4]rptBudgetaryBudgetCrossOrganiza!$A$10385:$O$11376,13,FALSE),"0")</f>
        <v>0</v>
      </c>
      <c r="AM617" s="196"/>
      <c r="AN617" s="196"/>
      <c r="AO617" s="196"/>
      <c r="AP617" s="196"/>
      <c r="AQ617" s="196"/>
      <c r="AS617" s="194"/>
      <c r="AT617" s="194"/>
      <c r="AU617" s="194"/>
      <c r="AV617" s="194"/>
      <c r="AW617" s="194"/>
      <c r="AX617" s="194"/>
      <c r="AY617" s="194"/>
      <c r="AZ617" s="194"/>
    </row>
    <row r="618" spans="1:52" x14ac:dyDescent="0.2">
      <c r="A618" s="141">
        <v>6</v>
      </c>
      <c r="B618" s="141" t="s">
        <v>910</v>
      </c>
      <c r="C618" s="149" t="str">
        <f t="shared" si="112"/>
        <v>45</v>
      </c>
      <c r="D618" s="149" t="str">
        <f t="shared" si="113"/>
        <v>40</v>
      </c>
      <c r="E618" s="147" t="str">
        <f t="shared" si="114"/>
        <v>000</v>
      </c>
      <c r="F618" s="129" t="str">
        <f t="shared" si="115"/>
        <v>6300.02</v>
      </c>
      <c r="G618" s="141" t="s">
        <v>1018</v>
      </c>
      <c r="H618" s="193">
        <f>IFERROR(VLOOKUP(B618,[5]rptBudgetaryBudgetCrossOrganiza!$A$2:$M$1097,4,FALSE),"0")</f>
        <v>0</v>
      </c>
      <c r="I618" s="193">
        <f>IFERROR(VLOOKUP(B618,[5]rptBudgetaryBudgetCrossOrganiza!$A$2:$M$1097,6,FALSE),"0")</f>
        <v>0</v>
      </c>
      <c r="J618" s="193"/>
      <c r="K618" s="193"/>
      <c r="L618" s="193"/>
      <c r="M618" s="193">
        <f>IFERROR(VLOOKUP(B618,[5]rptBudgetaryBudgetCrossOrganiza!$A$2:$M$1097,9,FALSE),"0")</f>
        <v>0</v>
      </c>
      <c r="N618" s="193">
        <v>0</v>
      </c>
      <c r="O618" s="193"/>
      <c r="Q618" s="169">
        <v>0</v>
      </c>
      <c r="R618" s="169">
        <v>0</v>
      </c>
      <c r="S618" s="169"/>
      <c r="T618" s="169"/>
      <c r="U618" s="169"/>
      <c r="V618" s="169">
        <v>0</v>
      </c>
      <c r="W618" s="194">
        <v>0</v>
      </c>
      <c r="X618" s="194"/>
      <c r="Z618" s="171"/>
      <c r="AA618" s="171"/>
      <c r="AB618" s="171"/>
      <c r="AC618" s="171"/>
      <c r="AD618" s="171"/>
      <c r="AE618" s="171"/>
      <c r="AF618" s="195"/>
      <c r="AG618" s="195"/>
      <c r="AI618" s="173"/>
      <c r="AJ618" s="173"/>
      <c r="AK618" s="196">
        <f t="shared" si="116"/>
        <v>0</v>
      </c>
      <c r="AL618" s="196">
        <f>IFERROR(VLOOKUP(B618,[4]rptBudgetaryBudgetCrossOrganiza!$A$10385:$O$11376,13,FALSE),"0")</f>
        <v>0</v>
      </c>
      <c r="AM618" s="196"/>
      <c r="AN618" s="196"/>
      <c r="AO618" s="196"/>
      <c r="AP618" s="196"/>
      <c r="AQ618" s="196"/>
      <c r="AS618" s="194"/>
      <c r="AT618" s="194"/>
      <c r="AU618" s="194"/>
      <c r="AV618" s="194"/>
      <c r="AW618" s="194"/>
      <c r="AX618" s="194"/>
      <c r="AY618" s="194"/>
      <c r="AZ618" s="194"/>
    </row>
    <row r="619" spans="1:52" x14ac:dyDescent="0.2">
      <c r="A619" s="141">
        <v>6</v>
      </c>
      <c r="B619" s="141" t="s">
        <v>911</v>
      </c>
      <c r="C619" s="149" t="str">
        <f t="shared" si="112"/>
        <v>45</v>
      </c>
      <c r="D619" s="149" t="str">
        <f t="shared" si="113"/>
        <v>40</v>
      </c>
      <c r="E619" s="147" t="str">
        <f t="shared" si="114"/>
        <v>000</v>
      </c>
      <c r="F619" s="129" t="str">
        <f t="shared" si="115"/>
        <v>6300.03</v>
      </c>
      <c r="G619" s="141" t="s">
        <v>1019</v>
      </c>
      <c r="H619" s="193">
        <f>IFERROR(VLOOKUP(B619,[5]rptBudgetaryBudgetCrossOrganiza!$A$2:$M$1097,4,FALSE),"0")</f>
        <v>0</v>
      </c>
      <c r="I619" s="193">
        <f>IFERROR(VLOOKUP(B619,[5]rptBudgetaryBudgetCrossOrganiza!$A$2:$M$1097,6,FALSE),"0")</f>
        <v>0</v>
      </c>
      <c r="J619" s="193"/>
      <c r="K619" s="193"/>
      <c r="L619" s="193"/>
      <c r="M619" s="193">
        <f>IFERROR(VLOOKUP(B619,[5]rptBudgetaryBudgetCrossOrganiza!$A$2:$M$1097,9,FALSE),"0")</f>
        <v>0</v>
      </c>
      <c r="N619" s="193">
        <v>0</v>
      </c>
      <c r="O619" s="193"/>
      <c r="Q619" s="169">
        <v>0</v>
      </c>
      <c r="R619" s="169">
        <v>0</v>
      </c>
      <c r="S619" s="169"/>
      <c r="T619" s="169"/>
      <c r="U619" s="169"/>
      <c r="V619" s="169">
        <v>0</v>
      </c>
      <c r="W619" s="194">
        <v>0</v>
      </c>
      <c r="X619" s="194"/>
      <c r="Z619" s="171"/>
      <c r="AA619" s="171"/>
      <c r="AB619" s="171"/>
      <c r="AC619" s="171"/>
      <c r="AD619" s="171"/>
      <c r="AE619" s="171"/>
      <c r="AF619" s="195"/>
      <c r="AG619" s="195"/>
      <c r="AI619" s="173"/>
      <c r="AJ619" s="173"/>
      <c r="AK619" s="196">
        <f t="shared" si="116"/>
        <v>0</v>
      </c>
      <c r="AL619" s="196">
        <f>IFERROR(VLOOKUP(B619,[4]rptBudgetaryBudgetCrossOrganiza!$A$10385:$O$11376,13,FALSE),"0")</f>
        <v>0</v>
      </c>
      <c r="AM619" s="196"/>
      <c r="AN619" s="196"/>
      <c r="AO619" s="196"/>
      <c r="AP619" s="196"/>
      <c r="AQ619" s="196"/>
      <c r="AS619" s="194"/>
      <c r="AT619" s="194"/>
      <c r="AU619" s="194"/>
      <c r="AV619" s="194"/>
      <c r="AW619" s="194"/>
      <c r="AX619" s="194"/>
      <c r="AY619" s="194"/>
      <c r="AZ619" s="194"/>
    </row>
    <row r="620" spans="1:52" x14ac:dyDescent="0.2">
      <c r="A620" s="141">
        <v>6</v>
      </c>
      <c r="B620" s="141" t="s">
        <v>912</v>
      </c>
      <c r="C620" s="149" t="str">
        <f t="shared" si="112"/>
        <v>45</v>
      </c>
      <c r="D620" s="149" t="str">
        <f t="shared" si="113"/>
        <v>40</v>
      </c>
      <c r="E620" s="147" t="str">
        <f t="shared" si="114"/>
        <v>000</v>
      </c>
      <c r="F620" s="129" t="str">
        <f t="shared" si="115"/>
        <v>6350.01</v>
      </c>
      <c r="G620" s="141" t="s">
        <v>629</v>
      </c>
      <c r="H620" s="193">
        <f>IFERROR(VLOOKUP(B620,[5]rptBudgetaryBudgetCrossOrganiza!$A$2:$M$1097,4,FALSE),"0")</f>
        <v>0</v>
      </c>
      <c r="I620" s="193">
        <f>IFERROR(VLOOKUP(B620,[5]rptBudgetaryBudgetCrossOrganiza!$A$2:$M$1097,6,FALSE),"0")</f>
        <v>0</v>
      </c>
      <c r="J620" s="193"/>
      <c r="K620" s="193"/>
      <c r="L620" s="193"/>
      <c r="M620" s="193">
        <f>IFERROR(VLOOKUP(B620,[5]rptBudgetaryBudgetCrossOrganiza!$A$2:$M$1097,9,FALSE),"0")</f>
        <v>0</v>
      </c>
      <c r="N620" s="193">
        <v>0</v>
      </c>
      <c r="O620" s="193"/>
      <c r="Q620" s="169">
        <v>0</v>
      </c>
      <c r="R620" s="169">
        <v>0</v>
      </c>
      <c r="S620" s="169"/>
      <c r="T620" s="169"/>
      <c r="U620" s="169"/>
      <c r="V620" s="169">
        <v>0</v>
      </c>
      <c r="W620" s="194">
        <v>0</v>
      </c>
      <c r="X620" s="194"/>
      <c r="Z620" s="171"/>
      <c r="AA620" s="171"/>
      <c r="AB620" s="171"/>
      <c r="AC620" s="171"/>
      <c r="AD620" s="171"/>
      <c r="AE620" s="171"/>
      <c r="AF620" s="195"/>
      <c r="AG620" s="195"/>
      <c r="AI620" s="173"/>
      <c r="AJ620" s="173"/>
      <c r="AK620" s="196">
        <f t="shared" si="116"/>
        <v>0</v>
      </c>
      <c r="AL620" s="196">
        <f>IFERROR(VLOOKUP(B620,[4]rptBudgetaryBudgetCrossOrganiza!$A$10385:$O$11376,13,FALSE),"0")</f>
        <v>0</v>
      </c>
      <c r="AM620" s="196"/>
      <c r="AN620" s="196"/>
      <c r="AO620" s="196"/>
      <c r="AP620" s="196"/>
      <c r="AQ620" s="196"/>
      <c r="AS620" s="194"/>
      <c r="AT620" s="194"/>
      <c r="AU620" s="194"/>
      <c r="AV620" s="194"/>
      <c r="AW620" s="194"/>
      <c r="AX620" s="194"/>
      <c r="AY620" s="194"/>
      <c r="AZ620" s="194"/>
    </row>
    <row r="621" spans="1:52" x14ac:dyDescent="0.2">
      <c r="A621" s="141">
        <v>6</v>
      </c>
      <c r="B621" s="141" t="s">
        <v>913</v>
      </c>
      <c r="C621" s="149" t="str">
        <f t="shared" si="112"/>
        <v>45</v>
      </c>
      <c r="D621" s="149" t="str">
        <f t="shared" si="113"/>
        <v>40</v>
      </c>
      <c r="E621" s="147" t="str">
        <f t="shared" si="114"/>
        <v>000</v>
      </c>
      <c r="F621" s="129" t="str">
        <f t="shared" si="115"/>
        <v>6350.02</v>
      </c>
      <c r="G621" s="141" t="s">
        <v>1020</v>
      </c>
      <c r="H621" s="193">
        <f>IFERROR(VLOOKUP(B621,[5]rptBudgetaryBudgetCrossOrganiza!$A$2:$M$1097,4,FALSE),"0")</f>
        <v>0</v>
      </c>
      <c r="I621" s="193">
        <f>IFERROR(VLOOKUP(B621,[5]rptBudgetaryBudgetCrossOrganiza!$A$2:$M$1097,6,FALSE),"0")</f>
        <v>0</v>
      </c>
      <c r="J621" s="193"/>
      <c r="K621" s="193"/>
      <c r="L621" s="193"/>
      <c r="M621" s="193">
        <f>IFERROR(VLOOKUP(B621,[5]rptBudgetaryBudgetCrossOrganiza!$A$2:$M$1097,9,FALSE),"0")</f>
        <v>0</v>
      </c>
      <c r="N621" s="193">
        <v>0</v>
      </c>
      <c r="O621" s="193"/>
      <c r="Q621" s="169">
        <v>0</v>
      </c>
      <c r="R621" s="169">
        <v>0</v>
      </c>
      <c r="S621" s="169"/>
      <c r="T621" s="169"/>
      <c r="U621" s="169"/>
      <c r="V621" s="169">
        <v>0</v>
      </c>
      <c r="W621" s="194">
        <v>0</v>
      </c>
      <c r="X621" s="194"/>
      <c r="Z621" s="171"/>
      <c r="AA621" s="171"/>
      <c r="AB621" s="171"/>
      <c r="AC621" s="171"/>
      <c r="AD621" s="171"/>
      <c r="AE621" s="171"/>
      <c r="AF621" s="195"/>
      <c r="AG621" s="195"/>
      <c r="AI621" s="173"/>
      <c r="AJ621" s="173"/>
      <c r="AK621" s="196">
        <f t="shared" si="116"/>
        <v>0</v>
      </c>
      <c r="AL621" s="196">
        <f>IFERROR(VLOOKUP(B621,[4]rptBudgetaryBudgetCrossOrganiza!$A$10385:$O$11376,13,FALSE),"0")</f>
        <v>0</v>
      </c>
      <c r="AM621" s="196"/>
      <c r="AN621" s="196"/>
      <c r="AO621" s="196"/>
      <c r="AP621" s="196"/>
      <c r="AQ621" s="196"/>
      <c r="AS621" s="194"/>
      <c r="AT621" s="194"/>
      <c r="AU621" s="194"/>
      <c r="AV621" s="194"/>
      <c r="AW621" s="194"/>
      <c r="AX621" s="194"/>
      <c r="AY621" s="194"/>
      <c r="AZ621" s="194"/>
    </row>
    <row r="622" spans="1:52" x14ac:dyDescent="0.2">
      <c r="A622" s="141">
        <v>6</v>
      </c>
      <c r="B622" s="141" t="s">
        <v>914</v>
      </c>
      <c r="C622" s="149" t="str">
        <f t="shared" si="112"/>
        <v>45</v>
      </c>
      <c r="D622" s="149" t="str">
        <f t="shared" si="113"/>
        <v>40</v>
      </c>
      <c r="E622" s="147" t="str">
        <f t="shared" si="114"/>
        <v>000</v>
      </c>
      <c r="F622" s="129" t="str">
        <f t="shared" si="115"/>
        <v>6350.03</v>
      </c>
      <c r="G622" s="141" t="s">
        <v>631</v>
      </c>
      <c r="H622" s="193">
        <f>IFERROR(VLOOKUP(B622,[5]rptBudgetaryBudgetCrossOrganiza!$A$2:$M$1097,4,FALSE),"0")</f>
        <v>0</v>
      </c>
      <c r="I622" s="193">
        <f>IFERROR(VLOOKUP(B622,[5]rptBudgetaryBudgetCrossOrganiza!$A$2:$M$1097,6,FALSE),"0")</f>
        <v>0</v>
      </c>
      <c r="J622" s="193"/>
      <c r="K622" s="193"/>
      <c r="L622" s="193"/>
      <c r="M622" s="193">
        <f>IFERROR(VLOOKUP(B622,[5]rptBudgetaryBudgetCrossOrganiza!$A$2:$M$1097,9,FALSE),"0")</f>
        <v>0</v>
      </c>
      <c r="N622" s="193">
        <v>0</v>
      </c>
      <c r="O622" s="193"/>
      <c r="Q622" s="169">
        <v>0</v>
      </c>
      <c r="R622" s="169">
        <v>0</v>
      </c>
      <c r="S622" s="169"/>
      <c r="T622" s="169"/>
      <c r="U622" s="169"/>
      <c r="V622" s="169">
        <v>0</v>
      </c>
      <c r="W622" s="194">
        <v>0</v>
      </c>
      <c r="X622" s="194"/>
      <c r="Z622" s="171"/>
      <c r="AA622" s="171"/>
      <c r="AB622" s="171"/>
      <c r="AC622" s="171"/>
      <c r="AD622" s="171"/>
      <c r="AE622" s="171"/>
      <c r="AF622" s="195"/>
      <c r="AG622" s="195"/>
      <c r="AI622" s="173"/>
      <c r="AJ622" s="173"/>
      <c r="AK622" s="196">
        <f t="shared" si="116"/>
        <v>0</v>
      </c>
      <c r="AL622" s="196">
        <f>IFERROR(VLOOKUP(B622,[4]rptBudgetaryBudgetCrossOrganiza!$A$10385:$O$11376,13,FALSE),"0")</f>
        <v>0</v>
      </c>
      <c r="AM622" s="196"/>
      <c r="AN622" s="196"/>
      <c r="AO622" s="196"/>
      <c r="AP622" s="196"/>
      <c r="AQ622" s="196"/>
      <c r="AS622" s="194"/>
      <c r="AT622" s="194"/>
      <c r="AU622" s="194"/>
      <c r="AV622" s="194"/>
      <c r="AW622" s="194"/>
      <c r="AX622" s="194"/>
      <c r="AY622" s="194"/>
      <c r="AZ622" s="194"/>
    </row>
    <row r="623" spans="1:52" x14ac:dyDescent="0.2">
      <c r="A623" s="141">
        <v>6</v>
      </c>
      <c r="B623" s="141" t="s">
        <v>915</v>
      </c>
      <c r="C623" s="149" t="str">
        <f t="shared" si="112"/>
        <v>45</v>
      </c>
      <c r="D623" s="149" t="str">
        <f t="shared" si="113"/>
        <v>40</v>
      </c>
      <c r="E623" s="147" t="str">
        <f t="shared" si="114"/>
        <v>000</v>
      </c>
      <c r="F623" s="129" t="str">
        <f t="shared" si="115"/>
        <v>6350.04</v>
      </c>
      <c r="G623" s="141" t="s">
        <v>1021</v>
      </c>
      <c r="H623" s="193">
        <f>IFERROR(VLOOKUP(B623,[5]rptBudgetaryBudgetCrossOrganiza!$A$2:$M$1097,4,FALSE),"0")</f>
        <v>0</v>
      </c>
      <c r="I623" s="193">
        <f>IFERROR(VLOOKUP(B623,[5]rptBudgetaryBudgetCrossOrganiza!$A$2:$M$1097,6,FALSE),"0")</f>
        <v>0</v>
      </c>
      <c r="J623" s="193"/>
      <c r="K623" s="193"/>
      <c r="L623" s="193"/>
      <c r="M623" s="193">
        <f>IFERROR(VLOOKUP(B623,[5]rptBudgetaryBudgetCrossOrganiza!$A$2:$M$1097,9,FALSE),"0")</f>
        <v>0</v>
      </c>
      <c r="N623" s="193">
        <v>0</v>
      </c>
      <c r="O623" s="193"/>
      <c r="Q623" s="169">
        <v>0</v>
      </c>
      <c r="R623" s="169">
        <v>0</v>
      </c>
      <c r="S623" s="169"/>
      <c r="T623" s="169"/>
      <c r="U623" s="169"/>
      <c r="V623" s="169">
        <v>0</v>
      </c>
      <c r="W623" s="194">
        <v>0</v>
      </c>
      <c r="X623" s="194"/>
      <c r="Z623" s="171"/>
      <c r="AA623" s="171"/>
      <c r="AB623" s="171"/>
      <c r="AC623" s="171"/>
      <c r="AD623" s="171"/>
      <c r="AE623" s="171"/>
      <c r="AF623" s="195"/>
      <c r="AG623" s="195"/>
      <c r="AI623" s="173"/>
      <c r="AJ623" s="173"/>
      <c r="AK623" s="196">
        <f t="shared" si="116"/>
        <v>0</v>
      </c>
      <c r="AL623" s="196">
        <f>IFERROR(VLOOKUP(B623,[4]rptBudgetaryBudgetCrossOrganiza!$A$10385:$O$11376,13,FALSE),"0")</f>
        <v>0</v>
      </c>
      <c r="AM623" s="196"/>
      <c r="AN623" s="196"/>
      <c r="AO623" s="196"/>
      <c r="AP623" s="196"/>
      <c r="AQ623" s="196"/>
      <c r="AS623" s="194"/>
      <c r="AT623" s="194"/>
      <c r="AU623" s="194"/>
      <c r="AV623" s="194"/>
      <c r="AW623" s="194"/>
      <c r="AX623" s="194"/>
      <c r="AY623" s="194"/>
      <c r="AZ623" s="194"/>
    </row>
    <row r="624" spans="1:52" x14ac:dyDescent="0.2">
      <c r="A624" s="141">
        <v>6</v>
      </c>
      <c r="B624" s="141" t="s">
        <v>916</v>
      </c>
      <c r="C624" s="149" t="str">
        <f t="shared" si="112"/>
        <v>45</v>
      </c>
      <c r="D624" s="149" t="str">
        <f t="shared" si="113"/>
        <v>40</v>
      </c>
      <c r="E624" s="147" t="str">
        <f t="shared" si="114"/>
        <v>000</v>
      </c>
      <c r="F624" s="129" t="str">
        <f t="shared" si="115"/>
        <v>6350.05</v>
      </c>
      <c r="G624" s="141" t="s">
        <v>1022</v>
      </c>
      <c r="H624" s="193">
        <f>IFERROR(VLOOKUP(B624,[5]rptBudgetaryBudgetCrossOrganiza!$A$2:$M$1097,4,FALSE),"0")</f>
        <v>0</v>
      </c>
      <c r="I624" s="193">
        <f>IFERROR(VLOOKUP(B624,[5]rptBudgetaryBudgetCrossOrganiza!$A$2:$M$1097,6,FALSE),"0")</f>
        <v>0</v>
      </c>
      <c r="J624" s="193"/>
      <c r="K624" s="193"/>
      <c r="L624" s="193"/>
      <c r="M624" s="193">
        <f>IFERROR(VLOOKUP(B624,[5]rptBudgetaryBudgetCrossOrganiza!$A$2:$M$1097,9,FALSE),"0")</f>
        <v>0</v>
      </c>
      <c r="N624" s="193">
        <v>0</v>
      </c>
      <c r="O624" s="193"/>
      <c r="Q624" s="169">
        <v>0</v>
      </c>
      <c r="R624" s="169">
        <v>0</v>
      </c>
      <c r="S624" s="169"/>
      <c r="T624" s="169"/>
      <c r="U624" s="169"/>
      <c r="V624" s="169">
        <v>0</v>
      </c>
      <c r="W624" s="194">
        <v>0</v>
      </c>
      <c r="X624" s="194"/>
      <c r="Z624" s="171"/>
      <c r="AA624" s="171"/>
      <c r="AB624" s="171"/>
      <c r="AC624" s="171"/>
      <c r="AD624" s="171"/>
      <c r="AE624" s="171"/>
      <c r="AF624" s="195"/>
      <c r="AG624" s="195"/>
      <c r="AI624" s="173"/>
      <c r="AJ624" s="173"/>
      <c r="AK624" s="196">
        <f t="shared" si="116"/>
        <v>0</v>
      </c>
      <c r="AL624" s="196">
        <f>IFERROR(VLOOKUP(B624,[4]rptBudgetaryBudgetCrossOrganiza!$A$10385:$O$11376,13,FALSE),"0")</f>
        <v>0</v>
      </c>
      <c r="AM624" s="196"/>
      <c r="AN624" s="196"/>
      <c r="AO624" s="196"/>
      <c r="AP624" s="196"/>
      <c r="AQ624" s="196"/>
      <c r="AS624" s="194"/>
      <c r="AT624" s="194"/>
      <c r="AU624" s="194"/>
      <c r="AV624" s="194"/>
      <c r="AW624" s="194"/>
      <c r="AX624" s="194"/>
      <c r="AY624" s="194"/>
      <c r="AZ624" s="194"/>
    </row>
    <row r="625" spans="1:52" x14ac:dyDescent="0.2">
      <c r="A625" s="141">
        <v>6</v>
      </c>
      <c r="B625" s="141" t="s">
        <v>917</v>
      </c>
      <c r="C625" s="149" t="str">
        <f t="shared" si="112"/>
        <v>45</v>
      </c>
      <c r="D625" s="149" t="str">
        <f t="shared" si="113"/>
        <v>40</v>
      </c>
      <c r="E625" s="147" t="str">
        <f t="shared" si="114"/>
        <v>000</v>
      </c>
      <c r="F625" s="129" t="str">
        <f t="shared" si="115"/>
        <v>6350.06</v>
      </c>
      <c r="G625" s="141" t="s">
        <v>1023</v>
      </c>
      <c r="H625" s="193">
        <f>IFERROR(VLOOKUP(B625,[5]rptBudgetaryBudgetCrossOrganiza!$A$2:$M$1097,4,FALSE),"0")</f>
        <v>0</v>
      </c>
      <c r="I625" s="193">
        <f>IFERROR(VLOOKUP(B625,[5]rptBudgetaryBudgetCrossOrganiza!$A$2:$M$1097,6,FALSE),"0")</f>
        <v>0</v>
      </c>
      <c r="J625" s="193"/>
      <c r="K625" s="193"/>
      <c r="L625" s="193"/>
      <c r="M625" s="193">
        <f>IFERROR(VLOOKUP(B625,[5]rptBudgetaryBudgetCrossOrganiza!$A$2:$M$1097,9,FALSE),"0")</f>
        <v>0</v>
      </c>
      <c r="N625" s="193">
        <v>0</v>
      </c>
      <c r="O625" s="193"/>
      <c r="Q625" s="169">
        <v>0</v>
      </c>
      <c r="R625" s="169">
        <v>0</v>
      </c>
      <c r="S625" s="169"/>
      <c r="T625" s="169"/>
      <c r="U625" s="169"/>
      <c r="V625" s="169">
        <v>0</v>
      </c>
      <c r="W625" s="194">
        <v>0</v>
      </c>
      <c r="X625" s="194"/>
      <c r="Z625" s="171"/>
      <c r="AA625" s="171"/>
      <c r="AB625" s="171"/>
      <c r="AC625" s="171"/>
      <c r="AD625" s="171"/>
      <c r="AE625" s="171"/>
      <c r="AF625" s="195"/>
      <c r="AG625" s="195"/>
      <c r="AI625" s="173"/>
      <c r="AJ625" s="173"/>
      <c r="AK625" s="196">
        <f t="shared" si="116"/>
        <v>0</v>
      </c>
      <c r="AL625" s="196">
        <f>IFERROR(VLOOKUP(B625,[4]rptBudgetaryBudgetCrossOrganiza!$A$10385:$O$11376,13,FALSE),"0")</f>
        <v>0</v>
      </c>
      <c r="AM625" s="196"/>
      <c r="AN625" s="196"/>
      <c r="AO625" s="196"/>
      <c r="AP625" s="196"/>
      <c r="AQ625" s="196"/>
      <c r="AS625" s="194"/>
      <c r="AT625" s="194"/>
      <c r="AU625" s="194"/>
      <c r="AV625" s="194"/>
      <c r="AW625" s="194"/>
      <c r="AX625" s="194"/>
      <c r="AY625" s="194"/>
      <c r="AZ625" s="194"/>
    </row>
    <row r="626" spans="1:52" x14ac:dyDescent="0.2">
      <c r="A626" s="141">
        <v>6</v>
      </c>
      <c r="B626" s="141" t="s">
        <v>918</v>
      </c>
      <c r="C626" s="149" t="str">
        <f t="shared" si="112"/>
        <v>45</v>
      </c>
      <c r="D626" s="149" t="str">
        <f t="shared" si="113"/>
        <v>40</v>
      </c>
      <c r="E626" s="147" t="str">
        <f t="shared" si="114"/>
        <v>000</v>
      </c>
      <c r="F626" s="129" t="str">
        <f t="shared" si="115"/>
        <v>6400.01</v>
      </c>
      <c r="G626" s="141" t="s">
        <v>449</v>
      </c>
      <c r="H626" s="193">
        <f>IFERROR(VLOOKUP(B626,[5]rptBudgetaryBudgetCrossOrganiza!$A$2:$M$1097,4,FALSE),"0")</f>
        <v>0</v>
      </c>
      <c r="I626" s="193">
        <f>IFERROR(VLOOKUP(B626,[5]rptBudgetaryBudgetCrossOrganiza!$A$2:$M$1097,6,FALSE),"0")</f>
        <v>0</v>
      </c>
      <c r="J626" s="193"/>
      <c r="K626" s="193"/>
      <c r="L626" s="193"/>
      <c r="M626" s="193">
        <f>IFERROR(VLOOKUP(B626,[5]rptBudgetaryBudgetCrossOrganiza!$A$2:$M$1097,9,FALSE),"0")</f>
        <v>0</v>
      </c>
      <c r="N626" s="193">
        <v>0</v>
      </c>
      <c r="O626" s="193"/>
      <c r="Q626" s="169">
        <v>0</v>
      </c>
      <c r="R626" s="169">
        <v>0</v>
      </c>
      <c r="S626" s="169"/>
      <c r="T626" s="169"/>
      <c r="U626" s="169"/>
      <c r="V626" s="169">
        <v>0</v>
      </c>
      <c r="W626" s="194">
        <v>0</v>
      </c>
      <c r="X626" s="194"/>
      <c r="Z626" s="171"/>
      <c r="AA626" s="171"/>
      <c r="AB626" s="171"/>
      <c r="AC626" s="171"/>
      <c r="AD626" s="171"/>
      <c r="AE626" s="171"/>
      <c r="AF626" s="195"/>
      <c r="AG626" s="195"/>
      <c r="AI626" s="173"/>
      <c r="AJ626" s="173"/>
      <c r="AK626" s="196">
        <f t="shared" si="116"/>
        <v>0</v>
      </c>
      <c r="AL626" s="196">
        <f>IFERROR(VLOOKUP(B626,[4]rptBudgetaryBudgetCrossOrganiza!$A$10385:$O$11376,13,FALSE),"0")</f>
        <v>0</v>
      </c>
      <c r="AM626" s="196"/>
      <c r="AN626" s="196"/>
      <c r="AO626" s="196"/>
      <c r="AP626" s="196"/>
      <c r="AQ626" s="196"/>
      <c r="AS626" s="194"/>
      <c r="AT626" s="194"/>
      <c r="AU626" s="194"/>
      <c r="AV626" s="194"/>
      <c r="AW626" s="194"/>
      <c r="AX626" s="194"/>
      <c r="AY626" s="194"/>
      <c r="AZ626" s="194"/>
    </row>
    <row r="627" spans="1:52" x14ac:dyDescent="0.2">
      <c r="A627" s="141">
        <v>9</v>
      </c>
      <c r="B627" s="141" t="s">
        <v>919</v>
      </c>
      <c r="C627" s="149" t="str">
        <f t="shared" si="112"/>
        <v>45</v>
      </c>
      <c r="D627" s="149" t="str">
        <f t="shared" si="113"/>
        <v>40</v>
      </c>
      <c r="E627" s="147" t="str">
        <f t="shared" si="114"/>
        <v>000</v>
      </c>
      <c r="F627" s="129" t="str">
        <f t="shared" si="115"/>
        <v>6400.02</v>
      </c>
      <c r="G627" s="141" t="s">
        <v>658</v>
      </c>
      <c r="H627" s="193">
        <f>IFERROR(VLOOKUP(B627,[5]rptBudgetaryBudgetCrossOrganiza!$A$2:$M$1097,4,FALSE),"0")</f>
        <v>0</v>
      </c>
      <c r="I627" s="193">
        <f>IFERROR(VLOOKUP(B627,[5]rptBudgetaryBudgetCrossOrganiza!$A$2:$M$1097,6,FALSE),"0")</f>
        <v>0</v>
      </c>
      <c r="J627" s="193"/>
      <c r="K627" s="193"/>
      <c r="L627" s="193"/>
      <c r="M627" s="193">
        <f>IFERROR(VLOOKUP(B627,[5]rptBudgetaryBudgetCrossOrganiza!$A$2:$M$1097,9,FALSE),"0")</f>
        <v>0</v>
      </c>
      <c r="N627" s="193">
        <v>0</v>
      </c>
      <c r="O627" s="193"/>
      <c r="Q627" s="169">
        <v>0</v>
      </c>
      <c r="R627" s="169">
        <v>0</v>
      </c>
      <c r="S627" s="169"/>
      <c r="T627" s="169"/>
      <c r="U627" s="169"/>
      <c r="V627" s="169">
        <v>0</v>
      </c>
      <c r="W627" s="194">
        <v>0</v>
      </c>
      <c r="X627" s="194"/>
      <c r="Z627" s="171"/>
      <c r="AA627" s="171"/>
      <c r="AB627" s="171"/>
      <c r="AC627" s="171"/>
      <c r="AD627" s="171"/>
      <c r="AE627" s="171"/>
      <c r="AF627" s="195"/>
      <c r="AG627" s="195"/>
      <c r="AI627" s="173"/>
      <c r="AJ627" s="173"/>
      <c r="AK627" s="196">
        <f t="shared" si="116"/>
        <v>0</v>
      </c>
      <c r="AL627" s="196">
        <f>IFERROR(VLOOKUP(B627,[4]rptBudgetaryBudgetCrossOrganiza!$A$10385:$O$11376,13,FALSE),"0")</f>
        <v>0</v>
      </c>
      <c r="AM627" s="196"/>
      <c r="AN627" s="196"/>
      <c r="AO627" s="196"/>
      <c r="AP627" s="196"/>
      <c r="AQ627" s="196"/>
      <c r="AS627" s="194"/>
      <c r="AT627" s="194"/>
      <c r="AU627" s="194"/>
      <c r="AV627" s="194"/>
      <c r="AW627" s="194"/>
      <c r="AX627" s="194"/>
      <c r="AY627" s="194"/>
      <c r="AZ627" s="194"/>
    </row>
    <row r="628" spans="1:52" x14ac:dyDescent="0.2">
      <c r="A628" s="141">
        <v>9</v>
      </c>
      <c r="B628" s="141" t="s">
        <v>920</v>
      </c>
      <c r="C628" s="149" t="str">
        <f t="shared" si="112"/>
        <v>45</v>
      </c>
      <c r="D628" s="149" t="str">
        <f t="shared" si="113"/>
        <v>40</v>
      </c>
      <c r="E628" s="147" t="str">
        <f t="shared" si="114"/>
        <v>000</v>
      </c>
      <c r="F628" s="129" t="str">
        <f t="shared" si="115"/>
        <v>6400.03</v>
      </c>
      <c r="G628" s="141" t="s">
        <v>660</v>
      </c>
      <c r="H628" s="193">
        <f>IFERROR(VLOOKUP(B628,[5]rptBudgetaryBudgetCrossOrganiza!$A$2:$M$1097,4,FALSE),"0")</f>
        <v>0</v>
      </c>
      <c r="I628" s="193">
        <f>IFERROR(VLOOKUP(B628,[5]rptBudgetaryBudgetCrossOrganiza!$A$2:$M$1097,6,FALSE),"0")</f>
        <v>0</v>
      </c>
      <c r="J628" s="193"/>
      <c r="K628" s="193"/>
      <c r="L628" s="193"/>
      <c r="M628" s="193">
        <f>IFERROR(VLOOKUP(B628,[5]rptBudgetaryBudgetCrossOrganiza!$A$2:$M$1097,9,FALSE),"0")</f>
        <v>0</v>
      </c>
      <c r="N628" s="193">
        <v>0</v>
      </c>
      <c r="O628" s="193"/>
      <c r="Q628" s="169">
        <v>0</v>
      </c>
      <c r="R628" s="169">
        <v>0</v>
      </c>
      <c r="S628" s="169"/>
      <c r="T628" s="169"/>
      <c r="U628" s="169"/>
      <c r="V628" s="169">
        <v>0</v>
      </c>
      <c r="W628" s="194">
        <v>0</v>
      </c>
      <c r="X628" s="194"/>
      <c r="Z628" s="171"/>
      <c r="AA628" s="171"/>
      <c r="AB628" s="171"/>
      <c r="AC628" s="171"/>
      <c r="AD628" s="171"/>
      <c r="AE628" s="171"/>
      <c r="AF628" s="195"/>
      <c r="AG628" s="195"/>
      <c r="AI628" s="173"/>
      <c r="AJ628" s="173"/>
      <c r="AK628" s="196">
        <f t="shared" si="116"/>
        <v>0</v>
      </c>
      <c r="AL628" s="196">
        <f>IFERROR(VLOOKUP(B628,[4]rptBudgetaryBudgetCrossOrganiza!$A$10385:$O$11376,13,FALSE),"0")</f>
        <v>0</v>
      </c>
      <c r="AM628" s="196"/>
      <c r="AN628" s="196"/>
      <c r="AO628" s="196"/>
      <c r="AP628" s="196"/>
      <c r="AQ628" s="196"/>
      <c r="AS628" s="194"/>
      <c r="AT628" s="194"/>
      <c r="AU628" s="194"/>
      <c r="AV628" s="194"/>
      <c r="AW628" s="194"/>
      <c r="AX628" s="194"/>
      <c r="AY628" s="194"/>
      <c r="AZ628" s="194"/>
    </row>
    <row r="629" spans="1:52" x14ac:dyDescent="0.2">
      <c r="A629" s="141">
        <v>9</v>
      </c>
      <c r="B629" s="141" t="s">
        <v>921</v>
      </c>
      <c r="C629" s="149" t="str">
        <f t="shared" si="112"/>
        <v>45</v>
      </c>
      <c r="D629" s="149" t="str">
        <f t="shared" si="113"/>
        <v>40</v>
      </c>
      <c r="E629" s="147" t="str">
        <f t="shared" si="114"/>
        <v>000</v>
      </c>
      <c r="F629" s="129" t="str">
        <f t="shared" si="115"/>
        <v>6400.04</v>
      </c>
      <c r="G629" s="141" t="s">
        <v>662</v>
      </c>
      <c r="H629" s="193">
        <f>IFERROR(VLOOKUP(B629,[5]rptBudgetaryBudgetCrossOrganiza!$A$2:$M$1097,4,FALSE),"0")</f>
        <v>0</v>
      </c>
      <c r="I629" s="193">
        <f>IFERROR(VLOOKUP(B629,[5]rptBudgetaryBudgetCrossOrganiza!$A$2:$M$1097,6,FALSE),"0")</f>
        <v>0</v>
      </c>
      <c r="J629" s="193"/>
      <c r="K629" s="193"/>
      <c r="L629" s="193"/>
      <c r="M629" s="193">
        <f>IFERROR(VLOOKUP(B629,[5]rptBudgetaryBudgetCrossOrganiza!$A$2:$M$1097,9,FALSE),"0")</f>
        <v>0</v>
      </c>
      <c r="N629" s="193">
        <v>0</v>
      </c>
      <c r="O629" s="193"/>
      <c r="Q629" s="169">
        <v>0</v>
      </c>
      <c r="R629" s="169">
        <v>0</v>
      </c>
      <c r="S629" s="169"/>
      <c r="T629" s="169"/>
      <c r="U629" s="169"/>
      <c r="V629" s="169">
        <v>0</v>
      </c>
      <c r="W629" s="194">
        <v>0</v>
      </c>
      <c r="X629" s="194"/>
      <c r="Z629" s="171"/>
      <c r="AA629" s="171"/>
      <c r="AB629" s="171"/>
      <c r="AC629" s="171"/>
      <c r="AD629" s="171"/>
      <c r="AE629" s="171"/>
      <c r="AF629" s="195"/>
      <c r="AG629" s="195"/>
      <c r="AI629" s="173"/>
      <c r="AJ629" s="173"/>
      <c r="AK629" s="196">
        <f t="shared" si="116"/>
        <v>0</v>
      </c>
      <c r="AL629" s="196">
        <f>IFERROR(VLOOKUP(B629,[4]rptBudgetaryBudgetCrossOrganiza!$A$10385:$O$11376,13,FALSE),"0")</f>
        <v>0</v>
      </c>
      <c r="AM629" s="196"/>
      <c r="AN629" s="196"/>
      <c r="AO629" s="196"/>
      <c r="AP629" s="196"/>
      <c r="AQ629" s="196"/>
      <c r="AS629" s="194"/>
      <c r="AT629" s="194"/>
      <c r="AU629" s="194"/>
      <c r="AV629" s="194"/>
      <c r="AW629" s="194"/>
      <c r="AX629" s="194"/>
      <c r="AY629" s="194"/>
      <c r="AZ629" s="194"/>
    </row>
    <row r="630" spans="1:52" x14ac:dyDescent="0.2">
      <c r="A630" s="141">
        <v>9</v>
      </c>
      <c r="B630" s="141" t="s">
        <v>922</v>
      </c>
      <c r="C630" s="149" t="str">
        <f t="shared" si="112"/>
        <v>45</v>
      </c>
      <c r="D630" s="149" t="str">
        <f t="shared" si="113"/>
        <v>40</v>
      </c>
      <c r="E630" s="147" t="str">
        <f t="shared" si="114"/>
        <v>000</v>
      </c>
      <c r="F630" s="129" t="str">
        <f t="shared" si="115"/>
        <v>6400.05</v>
      </c>
      <c r="G630" s="141" t="s">
        <v>514</v>
      </c>
      <c r="H630" s="193">
        <f>IFERROR(VLOOKUP(B630,[5]rptBudgetaryBudgetCrossOrganiza!$A$2:$M$1097,4,FALSE),"0")</f>
        <v>0</v>
      </c>
      <c r="I630" s="193">
        <f>IFERROR(VLOOKUP(B630,[5]rptBudgetaryBudgetCrossOrganiza!$A$2:$M$1097,6,FALSE),"0")</f>
        <v>0</v>
      </c>
      <c r="J630" s="193"/>
      <c r="K630" s="193"/>
      <c r="L630" s="193"/>
      <c r="M630" s="193">
        <f>IFERROR(VLOOKUP(B630,[5]rptBudgetaryBudgetCrossOrganiza!$A$2:$M$1097,9,FALSE),"0")</f>
        <v>0</v>
      </c>
      <c r="N630" s="193">
        <v>0</v>
      </c>
      <c r="O630" s="193"/>
      <c r="Q630" s="169">
        <v>0</v>
      </c>
      <c r="R630" s="169">
        <v>0</v>
      </c>
      <c r="S630" s="169"/>
      <c r="T630" s="169"/>
      <c r="U630" s="169"/>
      <c r="V630" s="169">
        <v>0</v>
      </c>
      <c r="W630" s="194">
        <v>0</v>
      </c>
      <c r="X630" s="194"/>
      <c r="Z630" s="171"/>
      <c r="AA630" s="171"/>
      <c r="AB630" s="171"/>
      <c r="AC630" s="171"/>
      <c r="AD630" s="171"/>
      <c r="AE630" s="171"/>
      <c r="AF630" s="195"/>
      <c r="AG630" s="195"/>
      <c r="AI630" s="173"/>
      <c r="AJ630" s="173"/>
      <c r="AK630" s="196">
        <f t="shared" si="116"/>
        <v>0</v>
      </c>
      <c r="AL630" s="196">
        <f>IFERROR(VLOOKUP(B630,[4]rptBudgetaryBudgetCrossOrganiza!$A$10385:$O$11376,13,FALSE),"0")</f>
        <v>0</v>
      </c>
      <c r="AM630" s="196"/>
      <c r="AN630" s="196"/>
      <c r="AO630" s="196"/>
      <c r="AP630" s="196"/>
      <c r="AQ630" s="196"/>
      <c r="AS630" s="194"/>
      <c r="AT630" s="194"/>
      <c r="AU630" s="194"/>
      <c r="AV630" s="194"/>
      <c r="AW630" s="194"/>
      <c r="AX630" s="194"/>
      <c r="AY630" s="194"/>
      <c r="AZ630" s="194"/>
    </row>
    <row r="631" spans="1:52" x14ac:dyDescent="0.2">
      <c r="A631" s="141">
        <v>6</v>
      </c>
      <c r="B631" s="141" t="s">
        <v>923</v>
      </c>
      <c r="C631" s="149" t="str">
        <f t="shared" si="112"/>
        <v>45</v>
      </c>
      <c r="D631" s="149" t="str">
        <f t="shared" si="113"/>
        <v>40</v>
      </c>
      <c r="E631" s="147" t="str">
        <f t="shared" si="114"/>
        <v>000</v>
      </c>
      <c r="F631" s="129" t="str">
        <f t="shared" si="115"/>
        <v>6600.01</v>
      </c>
      <c r="G631" s="141" t="s">
        <v>675</v>
      </c>
      <c r="H631" s="193">
        <f>IFERROR(VLOOKUP(B631,[5]rptBudgetaryBudgetCrossOrganiza!$A$2:$M$1097,4,FALSE),"0")</f>
        <v>0</v>
      </c>
      <c r="I631" s="193">
        <f>IFERROR(VLOOKUP(B631,[5]rptBudgetaryBudgetCrossOrganiza!$A$2:$M$1097,6,FALSE),"0")</f>
        <v>0</v>
      </c>
      <c r="J631" s="193"/>
      <c r="K631" s="193"/>
      <c r="L631" s="193"/>
      <c r="M631" s="193">
        <f>IFERROR(VLOOKUP(B631,[5]rptBudgetaryBudgetCrossOrganiza!$A$2:$M$1097,9,FALSE),"0")</f>
        <v>0</v>
      </c>
      <c r="N631" s="193">
        <v>0</v>
      </c>
      <c r="O631" s="193"/>
      <c r="Q631" s="169">
        <v>0</v>
      </c>
      <c r="R631" s="169">
        <v>0</v>
      </c>
      <c r="S631" s="169"/>
      <c r="T631" s="169"/>
      <c r="U631" s="169"/>
      <c r="V631" s="169">
        <v>0</v>
      </c>
      <c r="W631" s="194">
        <v>0</v>
      </c>
      <c r="X631" s="194"/>
      <c r="Z631" s="171"/>
      <c r="AA631" s="171"/>
      <c r="AB631" s="171"/>
      <c r="AC631" s="171"/>
      <c r="AD631" s="171"/>
      <c r="AE631" s="171"/>
      <c r="AF631" s="195"/>
      <c r="AG631" s="195"/>
      <c r="AI631" s="173"/>
      <c r="AJ631" s="173"/>
      <c r="AK631" s="196">
        <f t="shared" si="116"/>
        <v>0</v>
      </c>
      <c r="AL631" s="196">
        <f>IFERROR(VLOOKUP(B631,[4]rptBudgetaryBudgetCrossOrganiza!$A$10385:$O$11376,13,FALSE),"0")</f>
        <v>0</v>
      </c>
      <c r="AM631" s="196"/>
      <c r="AN631" s="196"/>
      <c r="AO631" s="196"/>
      <c r="AP631" s="196"/>
      <c r="AQ631" s="196"/>
      <c r="AS631" s="194"/>
      <c r="AT631" s="194"/>
      <c r="AU631" s="194"/>
      <c r="AV631" s="194"/>
      <c r="AW631" s="194"/>
      <c r="AX631" s="194"/>
      <c r="AY631" s="194"/>
      <c r="AZ631" s="194"/>
    </row>
    <row r="632" spans="1:52" x14ac:dyDescent="0.2">
      <c r="A632" s="141">
        <v>6</v>
      </c>
      <c r="B632" s="141" t="s">
        <v>924</v>
      </c>
      <c r="C632" s="149" t="str">
        <f t="shared" si="112"/>
        <v>45</v>
      </c>
      <c r="D632" s="149" t="str">
        <f t="shared" si="113"/>
        <v>40</v>
      </c>
      <c r="E632" s="147" t="str">
        <f t="shared" si="114"/>
        <v>000</v>
      </c>
      <c r="F632" s="129" t="str">
        <f t="shared" si="115"/>
        <v>6600.03</v>
      </c>
      <c r="G632" s="141" t="s">
        <v>677</v>
      </c>
      <c r="H632" s="193">
        <f>IFERROR(VLOOKUP(B632,[5]rptBudgetaryBudgetCrossOrganiza!$A$2:$M$1097,4,FALSE),"0")</f>
        <v>0</v>
      </c>
      <c r="I632" s="193">
        <f>IFERROR(VLOOKUP(B632,[5]rptBudgetaryBudgetCrossOrganiza!$A$2:$M$1097,6,FALSE),"0")</f>
        <v>0</v>
      </c>
      <c r="J632" s="193"/>
      <c r="K632" s="193"/>
      <c r="L632" s="193"/>
      <c r="M632" s="193">
        <f>IFERROR(VLOOKUP(B632,[5]rptBudgetaryBudgetCrossOrganiza!$A$2:$M$1097,9,FALSE),"0")</f>
        <v>0</v>
      </c>
      <c r="N632" s="193">
        <v>0</v>
      </c>
      <c r="O632" s="193"/>
      <c r="Q632" s="169">
        <v>0</v>
      </c>
      <c r="R632" s="169">
        <v>0</v>
      </c>
      <c r="S632" s="169"/>
      <c r="T632" s="169"/>
      <c r="U632" s="169"/>
      <c r="V632" s="169">
        <v>0</v>
      </c>
      <c r="W632" s="194">
        <v>0</v>
      </c>
      <c r="X632" s="194"/>
      <c r="Z632" s="171"/>
      <c r="AA632" s="171"/>
      <c r="AB632" s="171"/>
      <c r="AC632" s="171"/>
      <c r="AD632" s="171"/>
      <c r="AE632" s="171"/>
      <c r="AF632" s="195"/>
      <c r="AG632" s="195"/>
      <c r="AI632" s="173"/>
      <c r="AJ632" s="173"/>
      <c r="AK632" s="196">
        <f t="shared" si="116"/>
        <v>0</v>
      </c>
      <c r="AL632" s="196">
        <f>IFERROR(VLOOKUP(B632,[4]rptBudgetaryBudgetCrossOrganiza!$A$10385:$O$11376,13,FALSE),"0")</f>
        <v>0</v>
      </c>
      <c r="AM632" s="196"/>
      <c r="AN632" s="196"/>
      <c r="AO632" s="196"/>
      <c r="AP632" s="196"/>
      <c r="AQ632" s="196"/>
      <c r="AS632" s="194"/>
      <c r="AT632" s="194"/>
      <c r="AU632" s="194"/>
      <c r="AV632" s="194"/>
      <c r="AW632" s="194"/>
      <c r="AX632" s="194"/>
      <c r="AY632" s="194"/>
      <c r="AZ632" s="194"/>
    </row>
    <row r="633" spans="1:52" x14ac:dyDescent="0.2">
      <c r="A633" s="141">
        <v>6</v>
      </c>
      <c r="B633" s="141" t="s">
        <v>925</v>
      </c>
      <c r="C633" s="149" t="str">
        <f t="shared" si="112"/>
        <v>45</v>
      </c>
      <c r="D633" s="149" t="str">
        <f t="shared" si="113"/>
        <v>40</v>
      </c>
      <c r="E633" s="147" t="str">
        <f t="shared" si="114"/>
        <v>000</v>
      </c>
      <c r="F633" s="129" t="str">
        <f t="shared" si="115"/>
        <v>6600.04</v>
      </c>
      <c r="G633" s="141" t="s">
        <v>318</v>
      </c>
      <c r="H633" s="193">
        <f>IFERROR(VLOOKUP(B633,[5]rptBudgetaryBudgetCrossOrganiza!$A$2:$M$1097,4,FALSE),"0")</f>
        <v>0</v>
      </c>
      <c r="I633" s="193">
        <f>IFERROR(VLOOKUP(B633,[5]rptBudgetaryBudgetCrossOrganiza!$A$2:$M$1097,6,FALSE),"0")</f>
        <v>0</v>
      </c>
      <c r="J633" s="193"/>
      <c r="K633" s="193"/>
      <c r="L633" s="193"/>
      <c r="M633" s="193">
        <f>IFERROR(VLOOKUP(B633,[5]rptBudgetaryBudgetCrossOrganiza!$A$2:$M$1097,9,FALSE),"0")</f>
        <v>0</v>
      </c>
      <c r="N633" s="193">
        <v>0</v>
      </c>
      <c r="O633" s="193"/>
      <c r="Q633" s="169">
        <v>0</v>
      </c>
      <c r="R633" s="169">
        <v>0</v>
      </c>
      <c r="S633" s="169"/>
      <c r="T633" s="169"/>
      <c r="U633" s="169"/>
      <c r="V633" s="169">
        <v>0</v>
      </c>
      <c r="W633" s="194">
        <v>0</v>
      </c>
      <c r="X633" s="194"/>
      <c r="Z633" s="171"/>
      <c r="AA633" s="171"/>
      <c r="AB633" s="171"/>
      <c r="AC633" s="171"/>
      <c r="AD633" s="171"/>
      <c r="AE633" s="171"/>
      <c r="AF633" s="195"/>
      <c r="AG633" s="195"/>
      <c r="AI633" s="173"/>
      <c r="AJ633" s="173"/>
      <c r="AK633" s="196">
        <f t="shared" si="116"/>
        <v>0</v>
      </c>
      <c r="AL633" s="196">
        <f>IFERROR(VLOOKUP(B633,[4]rptBudgetaryBudgetCrossOrganiza!$A$10385:$O$11376,13,FALSE),"0")</f>
        <v>0</v>
      </c>
      <c r="AM633" s="196"/>
      <c r="AN633" s="196"/>
      <c r="AO633" s="196"/>
      <c r="AP633" s="196"/>
      <c r="AQ633" s="196"/>
      <c r="AS633" s="194"/>
      <c r="AT633" s="194"/>
      <c r="AU633" s="194"/>
      <c r="AV633" s="194"/>
      <c r="AW633" s="194"/>
      <c r="AX633" s="194"/>
      <c r="AY633" s="194"/>
      <c r="AZ633" s="194"/>
    </row>
    <row r="634" spans="1:52" x14ac:dyDescent="0.2">
      <c r="A634" s="141">
        <v>6</v>
      </c>
      <c r="B634" s="141" t="s">
        <v>926</v>
      </c>
      <c r="C634" s="149" t="str">
        <f t="shared" si="112"/>
        <v>45</v>
      </c>
      <c r="D634" s="149" t="str">
        <f t="shared" si="113"/>
        <v>40</v>
      </c>
      <c r="E634" s="147" t="str">
        <f t="shared" si="114"/>
        <v>000</v>
      </c>
      <c r="F634" s="129" t="str">
        <f t="shared" si="115"/>
        <v>6600.05</v>
      </c>
      <c r="G634" s="141" t="s">
        <v>1024</v>
      </c>
      <c r="H634" s="193">
        <f>IFERROR(VLOOKUP(B634,[5]rptBudgetaryBudgetCrossOrganiza!$A$2:$M$1097,4,FALSE),"0")</f>
        <v>0</v>
      </c>
      <c r="I634" s="193">
        <f>IFERROR(VLOOKUP(B634,[5]rptBudgetaryBudgetCrossOrganiza!$A$2:$M$1097,6,FALSE),"0")</f>
        <v>0</v>
      </c>
      <c r="J634" s="193"/>
      <c r="K634" s="193"/>
      <c r="L634" s="193"/>
      <c r="M634" s="193">
        <f>IFERROR(VLOOKUP(B634,[5]rptBudgetaryBudgetCrossOrganiza!$A$2:$M$1097,9,FALSE),"0")</f>
        <v>0</v>
      </c>
      <c r="N634" s="193">
        <v>0</v>
      </c>
      <c r="O634" s="193"/>
      <c r="Q634" s="169">
        <v>0</v>
      </c>
      <c r="R634" s="169">
        <v>0</v>
      </c>
      <c r="S634" s="169"/>
      <c r="T634" s="169"/>
      <c r="U634" s="169"/>
      <c r="V634" s="169">
        <v>0</v>
      </c>
      <c r="W634" s="194">
        <v>0</v>
      </c>
      <c r="X634" s="194"/>
      <c r="Z634" s="171"/>
      <c r="AA634" s="171"/>
      <c r="AB634" s="171"/>
      <c r="AC634" s="171"/>
      <c r="AD634" s="171"/>
      <c r="AE634" s="171"/>
      <c r="AF634" s="195"/>
      <c r="AG634" s="195"/>
      <c r="AI634" s="173"/>
      <c r="AJ634" s="173"/>
      <c r="AK634" s="196">
        <f t="shared" si="116"/>
        <v>0</v>
      </c>
      <c r="AL634" s="196">
        <f>IFERROR(VLOOKUP(B634,[4]rptBudgetaryBudgetCrossOrganiza!$A$10385:$O$11376,13,FALSE),"0")</f>
        <v>0</v>
      </c>
      <c r="AM634" s="196"/>
      <c r="AN634" s="196"/>
      <c r="AO634" s="196"/>
      <c r="AP634" s="196"/>
      <c r="AQ634" s="196"/>
      <c r="AS634" s="194"/>
      <c r="AT634" s="194"/>
      <c r="AU634" s="194"/>
      <c r="AV634" s="194"/>
      <c r="AW634" s="194"/>
      <c r="AX634" s="194"/>
      <c r="AY634" s="194"/>
      <c r="AZ634" s="194"/>
    </row>
    <row r="635" spans="1:52" x14ac:dyDescent="0.2">
      <c r="A635" s="141">
        <v>6</v>
      </c>
      <c r="B635" s="141" t="s">
        <v>927</v>
      </c>
      <c r="C635" s="149" t="str">
        <f t="shared" si="112"/>
        <v>45</v>
      </c>
      <c r="D635" s="149" t="str">
        <f t="shared" si="113"/>
        <v>40</v>
      </c>
      <c r="E635" s="147" t="str">
        <f t="shared" si="114"/>
        <v>000</v>
      </c>
      <c r="F635" s="129" t="str">
        <f t="shared" si="115"/>
        <v>6600.06</v>
      </c>
      <c r="G635" s="141" t="s">
        <v>1025</v>
      </c>
      <c r="H635" s="193">
        <f>IFERROR(VLOOKUP(B635,[5]rptBudgetaryBudgetCrossOrganiza!$A$2:$M$1097,4,FALSE),"0")</f>
        <v>0</v>
      </c>
      <c r="I635" s="193">
        <f>IFERROR(VLOOKUP(B635,[5]rptBudgetaryBudgetCrossOrganiza!$A$2:$M$1097,6,FALSE),"0")</f>
        <v>0</v>
      </c>
      <c r="J635" s="193"/>
      <c r="K635" s="193"/>
      <c r="L635" s="193"/>
      <c r="M635" s="193">
        <f>IFERROR(VLOOKUP(B635,[5]rptBudgetaryBudgetCrossOrganiza!$A$2:$M$1097,9,FALSE),"0")</f>
        <v>0</v>
      </c>
      <c r="N635" s="193">
        <v>0</v>
      </c>
      <c r="O635" s="193"/>
      <c r="Q635" s="169">
        <v>0</v>
      </c>
      <c r="R635" s="169">
        <v>0</v>
      </c>
      <c r="S635" s="169"/>
      <c r="T635" s="169"/>
      <c r="U635" s="169"/>
      <c r="V635" s="169">
        <v>0</v>
      </c>
      <c r="W635" s="194">
        <v>0</v>
      </c>
      <c r="X635" s="194"/>
      <c r="Z635" s="171"/>
      <c r="AA635" s="171"/>
      <c r="AB635" s="171"/>
      <c r="AC635" s="171"/>
      <c r="AD635" s="171"/>
      <c r="AE635" s="171"/>
      <c r="AF635" s="195"/>
      <c r="AG635" s="195"/>
      <c r="AI635" s="173"/>
      <c r="AJ635" s="173"/>
      <c r="AK635" s="196">
        <f t="shared" si="116"/>
        <v>0</v>
      </c>
      <c r="AL635" s="196">
        <f>IFERROR(VLOOKUP(B635,[4]rptBudgetaryBudgetCrossOrganiza!$A$10385:$O$11376,13,FALSE),"0")</f>
        <v>0</v>
      </c>
      <c r="AM635" s="196"/>
      <c r="AN635" s="196"/>
      <c r="AO635" s="196"/>
      <c r="AP635" s="196"/>
      <c r="AQ635" s="196"/>
      <c r="AS635" s="194"/>
      <c r="AT635" s="194"/>
      <c r="AU635" s="194"/>
      <c r="AV635" s="194"/>
      <c r="AW635" s="194"/>
      <c r="AX635" s="194"/>
      <c r="AY635" s="194"/>
      <c r="AZ635" s="194"/>
    </row>
    <row r="636" spans="1:52" x14ac:dyDescent="0.2">
      <c r="A636" s="141">
        <v>6</v>
      </c>
      <c r="B636" s="141" t="s">
        <v>928</v>
      </c>
      <c r="C636" s="149" t="str">
        <f t="shared" si="112"/>
        <v>45</v>
      </c>
      <c r="D636" s="149" t="str">
        <f t="shared" si="113"/>
        <v>40</v>
      </c>
      <c r="E636" s="147" t="str">
        <f t="shared" si="114"/>
        <v>000</v>
      </c>
      <c r="F636" s="129" t="str">
        <f t="shared" si="115"/>
        <v>6600.07</v>
      </c>
      <c r="G636" s="141" t="s">
        <v>320</v>
      </c>
      <c r="H636" s="193">
        <f>IFERROR(VLOOKUP(B636,[5]rptBudgetaryBudgetCrossOrganiza!$A$2:$M$1097,4,FALSE),"0")</f>
        <v>0</v>
      </c>
      <c r="I636" s="193">
        <f>IFERROR(VLOOKUP(B636,[5]rptBudgetaryBudgetCrossOrganiza!$A$2:$M$1097,6,FALSE),"0")</f>
        <v>0</v>
      </c>
      <c r="J636" s="193"/>
      <c r="K636" s="193"/>
      <c r="L636" s="193"/>
      <c r="M636" s="193">
        <f>IFERROR(VLOOKUP(B636,[5]rptBudgetaryBudgetCrossOrganiza!$A$2:$M$1097,9,FALSE),"0")</f>
        <v>0</v>
      </c>
      <c r="N636" s="193">
        <v>0</v>
      </c>
      <c r="O636" s="193"/>
      <c r="Q636" s="169">
        <v>0</v>
      </c>
      <c r="R636" s="169">
        <v>0</v>
      </c>
      <c r="S636" s="169"/>
      <c r="T636" s="169"/>
      <c r="U636" s="169"/>
      <c r="V636" s="169">
        <v>0</v>
      </c>
      <c r="W636" s="194">
        <v>0</v>
      </c>
      <c r="X636" s="194"/>
      <c r="Z636" s="171"/>
      <c r="AA636" s="171"/>
      <c r="AB636" s="171"/>
      <c r="AC636" s="171"/>
      <c r="AD636" s="171"/>
      <c r="AE636" s="171"/>
      <c r="AF636" s="195"/>
      <c r="AG636" s="195"/>
      <c r="AI636" s="173"/>
      <c r="AJ636" s="173"/>
      <c r="AK636" s="196">
        <f t="shared" si="116"/>
        <v>0</v>
      </c>
      <c r="AL636" s="196">
        <f>IFERROR(VLOOKUP(B636,[4]rptBudgetaryBudgetCrossOrganiza!$A$10385:$O$11376,13,FALSE),"0")</f>
        <v>0</v>
      </c>
      <c r="AM636" s="196"/>
      <c r="AN636" s="196"/>
      <c r="AO636" s="196"/>
      <c r="AP636" s="196"/>
      <c r="AQ636" s="196"/>
      <c r="AS636" s="194"/>
      <c r="AT636" s="194"/>
      <c r="AU636" s="194"/>
      <c r="AV636" s="194"/>
      <c r="AW636" s="194"/>
      <c r="AX636" s="194"/>
      <c r="AY636" s="194"/>
      <c r="AZ636" s="194"/>
    </row>
    <row r="637" spans="1:52" x14ac:dyDescent="0.2">
      <c r="A637" s="141">
        <v>6</v>
      </c>
      <c r="B637" s="141" t="s">
        <v>929</v>
      </c>
      <c r="C637" s="149" t="str">
        <f t="shared" si="112"/>
        <v>45</v>
      </c>
      <c r="D637" s="149" t="str">
        <f t="shared" si="113"/>
        <v>40</v>
      </c>
      <c r="E637" s="147" t="str">
        <f t="shared" si="114"/>
        <v>000</v>
      </c>
      <c r="F637" s="129" t="str">
        <f t="shared" si="115"/>
        <v>6600.08</v>
      </c>
      <c r="G637" s="141" t="s">
        <v>1026</v>
      </c>
      <c r="H637" s="193">
        <f>IFERROR(VLOOKUP(B637,[5]rptBudgetaryBudgetCrossOrganiza!$A$2:$M$1097,4,FALSE),"0")</f>
        <v>0</v>
      </c>
      <c r="I637" s="193">
        <f>IFERROR(VLOOKUP(B637,[5]rptBudgetaryBudgetCrossOrganiza!$A$2:$M$1097,6,FALSE),"0")</f>
        <v>0</v>
      </c>
      <c r="J637" s="193"/>
      <c r="K637" s="193"/>
      <c r="L637" s="193"/>
      <c r="M637" s="193">
        <f>IFERROR(VLOOKUP(B637,[5]rptBudgetaryBudgetCrossOrganiza!$A$2:$M$1097,9,FALSE),"0")</f>
        <v>0</v>
      </c>
      <c r="N637" s="193">
        <v>0</v>
      </c>
      <c r="O637" s="193"/>
      <c r="Q637" s="169">
        <v>0</v>
      </c>
      <c r="R637" s="169">
        <v>0</v>
      </c>
      <c r="S637" s="169"/>
      <c r="T637" s="169"/>
      <c r="U637" s="169"/>
      <c r="V637" s="169">
        <v>0</v>
      </c>
      <c r="W637" s="194">
        <v>0</v>
      </c>
      <c r="X637" s="194"/>
      <c r="Z637" s="171"/>
      <c r="AA637" s="171"/>
      <c r="AB637" s="171"/>
      <c r="AC637" s="171"/>
      <c r="AD637" s="171"/>
      <c r="AE637" s="171"/>
      <c r="AF637" s="195"/>
      <c r="AG637" s="195"/>
      <c r="AI637" s="173"/>
      <c r="AJ637" s="173"/>
      <c r="AK637" s="196">
        <f t="shared" si="116"/>
        <v>0</v>
      </c>
      <c r="AL637" s="196">
        <f>IFERROR(VLOOKUP(B637,[4]rptBudgetaryBudgetCrossOrganiza!$A$10385:$O$11376,13,FALSE),"0")</f>
        <v>0</v>
      </c>
      <c r="AM637" s="196"/>
      <c r="AN637" s="196"/>
      <c r="AO637" s="196"/>
      <c r="AP637" s="196"/>
      <c r="AQ637" s="196"/>
      <c r="AS637" s="194"/>
      <c r="AT637" s="194"/>
      <c r="AU637" s="194"/>
      <c r="AV637" s="194"/>
      <c r="AW637" s="194"/>
      <c r="AX637" s="194"/>
      <c r="AY637" s="194"/>
      <c r="AZ637" s="194"/>
    </row>
    <row r="638" spans="1:52" x14ac:dyDescent="0.2">
      <c r="A638" s="141">
        <v>6</v>
      </c>
      <c r="B638" s="141" t="s">
        <v>930</v>
      </c>
      <c r="C638" s="149" t="str">
        <f t="shared" si="112"/>
        <v>45</v>
      </c>
      <c r="D638" s="149" t="str">
        <f t="shared" si="113"/>
        <v>40</v>
      </c>
      <c r="E638" s="147" t="str">
        <f t="shared" si="114"/>
        <v>000</v>
      </c>
      <c r="F638" s="129" t="str">
        <f t="shared" si="115"/>
        <v>6600.14</v>
      </c>
      <c r="G638" s="141" t="s">
        <v>1027</v>
      </c>
      <c r="H638" s="193">
        <f>IFERROR(VLOOKUP(B638,[5]rptBudgetaryBudgetCrossOrganiza!$A$2:$M$1097,4,FALSE),"0")</f>
        <v>0</v>
      </c>
      <c r="I638" s="193">
        <f>IFERROR(VLOOKUP(B638,[5]rptBudgetaryBudgetCrossOrganiza!$A$2:$M$1097,6,FALSE),"0")</f>
        <v>0</v>
      </c>
      <c r="J638" s="193"/>
      <c r="K638" s="193"/>
      <c r="L638" s="193"/>
      <c r="M638" s="193">
        <f>IFERROR(VLOOKUP(B638,[5]rptBudgetaryBudgetCrossOrganiza!$A$2:$M$1097,9,FALSE),"0")</f>
        <v>0</v>
      </c>
      <c r="N638" s="193">
        <v>0</v>
      </c>
      <c r="O638" s="193"/>
      <c r="Q638" s="169">
        <v>0</v>
      </c>
      <c r="R638" s="169">
        <v>0</v>
      </c>
      <c r="S638" s="169"/>
      <c r="T638" s="169"/>
      <c r="U638" s="169"/>
      <c r="V638" s="169">
        <v>0</v>
      </c>
      <c r="W638" s="194">
        <v>0</v>
      </c>
      <c r="X638" s="194"/>
      <c r="Z638" s="171"/>
      <c r="AA638" s="171"/>
      <c r="AB638" s="171"/>
      <c r="AC638" s="171"/>
      <c r="AD638" s="171"/>
      <c r="AE638" s="171"/>
      <c r="AF638" s="195"/>
      <c r="AG638" s="195"/>
      <c r="AI638" s="173"/>
      <c r="AJ638" s="173"/>
      <c r="AK638" s="196">
        <f t="shared" si="116"/>
        <v>0</v>
      </c>
      <c r="AL638" s="196">
        <f>IFERROR(VLOOKUP(B638,[4]rptBudgetaryBudgetCrossOrganiza!$A$10385:$O$11376,13,FALSE),"0")</f>
        <v>0</v>
      </c>
      <c r="AM638" s="196"/>
      <c r="AN638" s="196"/>
      <c r="AO638" s="196"/>
      <c r="AP638" s="196"/>
      <c r="AQ638" s="196"/>
      <c r="AS638" s="194"/>
      <c r="AT638" s="194"/>
      <c r="AU638" s="194"/>
      <c r="AV638" s="194"/>
      <c r="AW638" s="194"/>
      <c r="AX638" s="194"/>
      <c r="AY638" s="194"/>
      <c r="AZ638" s="194"/>
    </row>
    <row r="639" spans="1:52" x14ac:dyDescent="0.2">
      <c r="A639" s="141">
        <v>6</v>
      </c>
      <c r="B639" s="141" t="s">
        <v>931</v>
      </c>
      <c r="C639" s="149" t="str">
        <f t="shared" si="112"/>
        <v>45</v>
      </c>
      <c r="D639" s="149" t="str">
        <f t="shared" si="113"/>
        <v>40</v>
      </c>
      <c r="E639" s="147" t="str">
        <f t="shared" si="114"/>
        <v>000</v>
      </c>
      <c r="F639" s="129" t="str">
        <f t="shared" si="115"/>
        <v>6600.24</v>
      </c>
      <c r="G639" s="141" t="s">
        <v>1028</v>
      </c>
      <c r="H639" s="193">
        <f>IFERROR(VLOOKUP(B639,[5]rptBudgetaryBudgetCrossOrganiza!$A$2:$M$1097,4,FALSE),"0")</f>
        <v>0</v>
      </c>
      <c r="I639" s="193">
        <f>IFERROR(VLOOKUP(B639,[5]rptBudgetaryBudgetCrossOrganiza!$A$2:$M$1097,6,FALSE),"0")</f>
        <v>0</v>
      </c>
      <c r="J639" s="193"/>
      <c r="K639" s="193"/>
      <c r="L639" s="193"/>
      <c r="M639" s="193">
        <f>IFERROR(VLOOKUP(B639,[5]rptBudgetaryBudgetCrossOrganiza!$A$2:$M$1097,9,FALSE),"0")</f>
        <v>0</v>
      </c>
      <c r="N639" s="193">
        <v>0</v>
      </c>
      <c r="O639" s="193"/>
      <c r="Q639" s="169">
        <v>0</v>
      </c>
      <c r="R639" s="169">
        <v>0</v>
      </c>
      <c r="S639" s="169"/>
      <c r="T639" s="169"/>
      <c r="U639" s="169"/>
      <c r="V639" s="169">
        <v>0</v>
      </c>
      <c r="W639" s="194">
        <v>0</v>
      </c>
      <c r="X639" s="194"/>
      <c r="Z639" s="171"/>
      <c r="AA639" s="171"/>
      <c r="AB639" s="171"/>
      <c r="AC639" s="171"/>
      <c r="AD639" s="171"/>
      <c r="AE639" s="171"/>
      <c r="AF639" s="195"/>
      <c r="AG639" s="195"/>
      <c r="AI639" s="173"/>
      <c r="AJ639" s="173"/>
      <c r="AK639" s="196">
        <f t="shared" si="116"/>
        <v>0</v>
      </c>
      <c r="AL639" s="196">
        <f>IFERROR(VLOOKUP(B639,[4]rptBudgetaryBudgetCrossOrganiza!$A$10385:$O$11376,13,FALSE),"0")</f>
        <v>0</v>
      </c>
      <c r="AM639" s="196"/>
      <c r="AN639" s="196"/>
      <c r="AO639" s="196"/>
      <c r="AP639" s="196"/>
      <c r="AQ639" s="196"/>
      <c r="AS639" s="194"/>
      <c r="AT639" s="194"/>
      <c r="AU639" s="194"/>
      <c r="AV639" s="194"/>
      <c r="AW639" s="194"/>
      <c r="AX639" s="194"/>
      <c r="AY639" s="194"/>
      <c r="AZ639" s="194"/>
    </row>
    <row r="640" spans="1:52" x14ac:dyDescent="0.2">
      <c r="A640" s="141">
        <v>6</v>
      </c>
      <c r="B640" s="141" t="s">
        <v>932</v>
      </c>
      <c r="C640" s="149" t="str">
        <f t="shared" si="112"/>
        <v>45</v>
      </c>
      <c r="D640" s="149" t="str">
        <f t="shared" si="113"/>
        <v>40</v>
      </c>
      <c r="E640" s="147" t="str">
        <f t="shared" si="114"/>
        <v>000</v>
      </c>
      <c r="F640" s="129" t="str">
        <f t="shared" si="115"/>
        <v>6600.25</v>
      </c>
      <c r="G640" s="141" t="s">
        <v>681</v>
      </c>
      <c r="H640" s="193">
        <f>IFERROR(VLOOKUP(B640,[5]rptBudgetaryBudgetCrossOrganiza!$A$2:$M$1097,4,FALSE),"0")</f>
        <v>0</v>
      </c>
      <c r="I640" s="193">
        <f>IFERROR(VLOOKUP(B640,[5]rptBudgetaryBudgetCrossOrganiza!$A$2:$M$1097,6,FALSE),"0")</f>
        <v>0</v>
      </c>
      <c r="J640" s="193"/>
      <c r="K640" s="193"/>
      <c r="L640" s="193"/>
      <c r="M640" s="193">
        <f>IFERROR(VLOOKUP(B640,[5]rptBudgetaryBudgetCrossOrganiza!$A$2:$M$1097,9,FALSE),"0")</f>
        <v>0</v>
      </c>
      <c r="N640" s="193">
        <v>0</v>
      </c>
      <c r="O640" s="193"/>
      <c r="Q640" s="169">
        <v>0</v>
      </c>
      <c r="R640" s="169">
        <v>0</v>
      </c>
      <c r="S640" s="169"/>
      <c r="T640" s="169"/>
      <c r="U640" s="169"/>
      <c r="V640" s="169">
        <v>0</v>
      </c>
      <c r="W640" s="194">
        <v>0</v>
      </c>
      <c r="X640" s="194"/>
      <c r="Z640" s="171"/>
      <c r="AA640" s="171"/>
      <c r="AB640" s="171"/>
      <c r="AC640" s="171"/>
      <c r="AD640" s="171"/>
      <c r="AE640" s="171"/>
      <c r="AF640" s="195"/>
      <c r="AG640" s="195"/>
      <c r="AI640" s="173"/>
      <c r="AJ640" s="173"/>
      <c r="AK640" s="196">
        <f t="shared" si="116"/>
        <v>0</v>
      </c>
      <c r="AL640" s="196">
        <f>IFERROR(VLOOKUP(B640,[4]rptBudgetaryBudgetCrossOrganiza!$A$10385:$O$11376,13,FALSE),"0")</f>
        <v>0</v>
      </c>
      <c r="AM640" s="196"/>
      <c r="AN640" s="196"/>
      <c r="AO640" s="196"/>
      <c r="AP640" s="196"/>
      <c r="AQ640" s="196"/>
      <c r="AS640" s="194"/>
      <c r="AT640" s="194"/>
      <c r="AU640" s="194"/>
      <c r="AV640" s="194"/>
      <c r="AW640" s="194"/>
      <c r="AX640" s="194"/>
      <c r="AY640" s="194"/>
      <c r="AZ640" s="194"/>
    </row>
    <row r="641" spans="1:52" x14ac:dyDescent="0.2">
      <c r="A641" s="141">
        <v>6</v>
      </c>
      <c r="B641" s="141" t="s">
        <v>933</v>
      </c>
      <c r="C641" s="149" t="str">
        <f t="shared" si="112"/>
        <v>45</v>
      </c>
      <c r="D641" s="149" t="str">
        <f t="shared" si="113"/>
        <v>40</v>
      </c>
      <c r="E641" s="147" t="str">
        <f t="shared" si="114"/>
        <v>000</v>
      </c>
      <c r="F641" s="129" t="str">
        <f t="shared" si="115"/>
        <v>6600.26</v>
      </c>
      <c r="G641" s="141" t="s">
        <v>683</v>
      </c>
      <c r="H641" s="193">
        <f>IFERROR(VLOOKUP(B641,[5]rptBudgetaryBudgetCrossOrganiza!$A$2:$M$1097,4,FALSE),"0")</f>
        <v>0</v>
      </c>
      <c r="I641" s="193">
        <f>IFERROR(VLOOKUP(B641,[5]rptBudgetaryBudgetCrossOrganiza!$A$2:$M$1097,6,FALSE),"0")</f>
        <v>0</v>
      </c>
      <c r="J641" s="193"/>
      <c r="K641" s="193"/>
      <c r="L641" s="193"/>
      <c r="M641" s="193">
        <f>IFERROR(VLOOKUP(B641,[5]rptBudgetaryBudgetCrossOrganiza!$A$2:$M$1097,9,FALSE),"0")</f>
        <v>0</v>
      </c>
      <c r="N641" s="193">
        <v>0</v>
      </c>
      <c r="O641" s="193"/>
      <c r="Q641" s="169">
        <v>0</v>
      </c>
      <c r="R641" s="169">
        <v>0</v>
      </c>
      <c r="S641" s="169"/>
      <c r="T641" s="169"/>
      <c r="U641" s="169"/>
      <c r="V641" s="169">
        <v>0</v>
      </c>
      <c r="W641" s="194">
        <v>0</v>
      </c>
      <c r="X641" s="194"/>
      <c r="Z641" s="171"/>
      <c r="AA641" s="171"/>
      <c r="AB641" s="171"/>
      <c r="AC641" s="171"/>
      <c r="AD641" s="171"/>
      <c r="AE641" s="171"/>
      <c r="AF641" s="195"/>
      <c r="AG641" s="195"/>
      <c r="AI641" s="173"/>
      <c r="AJ641" s="173"/>
      <c r="AK641" s="196">
        <f t="shared" si="116"/>
        <v>0</v>
      </c>
      <c r="AL641" s="196">
        <f>IFERROR(VLOOKUP(B641,[4]rptBudgetaryBudgetCrossOrganiza!$A$10385:$O$11376,13,FALSE),"0")</f>
        <v>0</v>
      </c>
      <c r="AM641" s="196"/>
      <c r="AN641" s="196"/>
      <c r="AO641" s="196"/>
      <c r="AP641" s="196"/>
      <c r="AQ641" s="196"/>
      <c r="AS641" s="194"/>
      <c r="AT641" s="194"/>
      <c r="AU641" s="194"/>
      <c r="AV641" s="194"/>
      <c r="AW641" s="194"/>
      <c r="AX641" s="194"/>
      <c r="AY641" s="194"/>
      <c r="AZ641" s="194"/>
    </row>
    <row r="642" spans="1:52" x14ac:dyDescent="0.2">
      <c r="A642" s="141">
        <v>6</v>
      </c>
      <c r="B642" s="141" t="s">
        <v>934</v>
      </c>
      <c r="C642" s="149" t="str">
        <f t="shared" si="112"/>
        <v>45</v>
      </c>
      <c r="D642" s="149" t="str">
        <f t="shared" si="113"/>
        <v>40</v>
      </c>
      <c r="E642" s="147" t="str">
        <f t="shared" si="114"/>
        <v>000</v>
      </c>
      <c r="F642" s="129" t="str">
        <f t="shared" si="115"/>
        <v>6600.27</v>
      </c>
      <c r="G642" s="141" t="s">
        <v>1029</v>
      </c>
      <c r="H642" s="193">
        <f>IFERROR(VLOOKUP(B642,[5]rptBudgetaryBudgetCrossOrganiza!$A$2:$M$1097,4,FALSE),"0")</f>
        <v>0</v>
      </c>
      <c r="I642" s="193">
        <f>IFERROR(VLOOKUP(B642,[5]rptBudgetaryBudgetCrossOrganiza!$A$2:$M$1097,6,FALSE),"0")</f>
        <v>0</v>
      </c>
      <c r="J642" s="193"/>
      <c r="K642" s="193"/>
      <c r="L642" s="193"/>
      <c r="M642" s="193">
        <f>IFERROR(VLOOKUP(B642,[5]rptBudgetaryBudgetCrossOrganiza!$A$2:$M$1097,9,FALSE),"0")</f>
        <v>0</v>
      </c>
      <c r="N642" s="193">
        <v>0</v>
      </c>
      <c r="O642" s="193"/>
      <c r="Q642" s="169">
        <v>0</v>
      </c>
      <c r="R642" s="169">
        <v>0</v>
      </c>
      <c r="S642" s="169"/>
      <c r="T642" s="169"/>
      <c r="U642" s="169"/>
      <c r="V642" s="169">
        <v>0</v>
      </c>
      <c r="W642" s="194">
        <v>0</v>
      </c>
      <c r="X642" s="194"/>
      <c r="Z642" s="171"/>
      <c r="AA642" s="171"/>
      <c r="AB642" s="171"/>
      <c r="AC642" s="171"/>
      <c r="AD642" s="171"/>
      <c r="AE642" s="171"/>
      <c r="AF642" s="195"/>
      <c r="AG642" s="195"/>
      <c r="AI642" s="173"/>
      <c r="AJ642" s="173"/>
      <c r="AK642" s="196">
        <f t="shared" si="116"/>
        <v>0</v>
      </c>
      <c r="AL642" s="196">
        <f>IFERROR(VLOOKUP(B642,[4]rptBudgetaryBudgetCrossOrganiza!$A$10385:$O$11376,13,FALSE),"0")</f>
        <v>0</v>
      </c>
      <c r="AM642" s="196"/>
      <c r="AN642" s="196"/>
      <c r="AO642" s="196"/>
      <c r="AP642" s="196"/>
      <c r="AQ642" s="196"/>
      <c r="AS642" s="194"/>
      <c r="AT642" s="194"/>
      <c r="AU642" s="194"/>
      <c r="AV642" s="194"/>
      <c r="AW642" s="194"/>
      <c r="AX642" s="194"/>
      <c r="AY642" s="194"/>
      <c r="AZ642" s="194"/>
    </row>
    <row r="643" spans="1:52" x14ac:dyDescent="0.2">
      <c r="A643" s="141">
        <v>6</v>
      </c>
      <c r="B643" s="141" t="s">
        <v>935</v>
      </c>
      <c r="C643" s="149" t="str">
        <f t="shared" si="112"/>
        <v>45</v>
      </c>
      <c r="D643" s="149" t="str">
        <f t="shared" si="113"/>
        <v>40</v>
      </c>
      <c r="E643" s="147" t="str">
        <f t="shared" si="114"/>
        <v>000</v>
      </c>
      <c r="F643" s="129" t="str">
        <f t="shared" si="115"/>
        <v>6600.29</v>
      </c>
      <c r="G643" s="141" t="s">
        <v>1030</v>
      </c>
      <c r="H643" s="193">
        <f>IFERROR(VLOOKUP(B643,[5]rptBudgetaryBudgetCrossOrganiza!$A$2:$M$1097,4,FALSE),"0")</f>
        <v>0</v>
      </c>
      <c r="I643" s="193">
        <f>IFERROR(VLOOKUP(B643,[5]rptBudgetaryBudgetCrossOrganiza!$A$2:$M$1097,6,FALSE),"0")</f>
        <v>0</v>
      </c>
      <c r="J643" s="193"/>
      <c r="K643" s="193"/>
      <c r="L643" s="193"/>
      <c r="M643" s="193">
        <f>IFERROR(VLOOKUP(B643,[5]rptBudgetaryBudgetCrossOrganiza!$A$2:$M$1097,9,FALSE),"0")</f>
        <v>0</v>
      </c>
      <c r="N643" s="193">
        <v>0</v>
      </c>
      <c r="O643" s="193"/>
      <c r="Q643" s="169">
        <v>0</v>
      </c>
      <c r="R643" s="169">
        <v>0</v>
      </c>
      <c r="S643" s="169"/>
      <c r="T643" s="169"/>
      <c r="U643" s="169"/>
      <c r="V643" s="169">
        <v>0</v>
      </c>
      <c r="W643" s="194">
        <v>0</v>
      </c>
      <c r="X643" s="194"/>
      <c r="Z643" s="171"/>
      <c r="AA643" s="171"/>
      <c r="AB643" s="171"/>
      <c r="AC643" s="171"/>
      <c r="AD643" s="171"/>
      <c r="AE643" s="171"/>
      <c r="AF643" s="195"/>
      <c r="AG643" s="195"/>
      <c r="AI643" s="173"/>
      <c r="AJ643" s="173"/>
      <c r="AK643" s="196">
        <f t="shared" si="116"/>
        <v>0</v>
      </c>
      <c r="AL643" s="196">
        <f>IFERROR(VLOOKUP(B643,[4]rptBudgetaryBudgetCrossOrganiza!$A$10385:$O$11376,13,FALSE),"0")</f>
        <v>0</v>
      </c>
      <c r="AM643" s="196"/>
      <c r="AN643" s="196"/>
      <c r="AO643" s="196"/>
      <c r="AP643" s="196"/>
      <c r="AQ643" s="196"/>
      <c r="AS643" s="194"/>
      <c r="AT643" s="194"/>
      <c r="AU643" s="194"/>
      <c r="AV643" s="194"/>
      <c r="AW643" s="194"/>
      <c r="AX643" s="194"/>
      <c r="AY643" s="194"/>
      <c r="AZ643" s="194"/>
    </row>
    <row r="644" spans="1:52" x14ac:dyDescent="0.2">
      <c r="A644" s="141">
        <v>6</v>
      </c>
      <c r="B644" s="141" t="s">
        <v>936</v>
      </c>
      <c r="C644" s="149" t="str">
        <f t="shared" ref="C644:C707" si="117">MID(B644,5,2)</f>
        <v>45</v>
      </c>
      <c r="D644" s="149" t="str">
        <f t="shared" ref="D644:D707" si="118">MID(B644,8,2)</f>
        <v>40</v>
      </c>
      <c r="E644" s="147" t="str">
        <f t="shared" ref="E644:E707" si="119">MID(B644,11,3)</f>
        <v>000</v>
      </c>
      <c r="F644" s="129" t="str">
        <f t="shared" ref="F644:F707" si="120">RIGHT(B644,7)</f>
        <v>6600.30</v>
      </c>
      <c r="G644" s="141" t="s">
        <v>1031</v>
      </c>
      <c r="H644" s="193">
        <f>IFERROR(VLOOKUP(B644,[5]rptBudgetaryBudgetCrossOrganiza!$A$2:$M$1097,4,FALSE),"0")</f>
        <v>0</v>
      </c>
      <c r="I644" s="193">
        <f>IFERROR(VLOOKUP(B644,[5]rptBudgetaryBudgetCrossOrganiza!$A$2:$M$1097,6,FALSE),"0")</f>
        <v>0</v>
      </c>
      <c r="J644" s="193"/>
      <c r="K644" s="193"/>
      <c r="L644" s="193"/>
      <c r="M644" s="193">
        <f>IFERROR(VLOOKUP(B644,[5]rptBudgetaryBudgetCrossOrganiza!$A$2:$M$1097,9,FALSE),"0")</f>
        <v>0</v>
      </c>
      <c r="N644" s="193">
        <v>0</v>
      </c>
      <c r="O644" s="193"/>
      <c r="Q644" s="169">
        <v>0</v>
      </c>
      <c r="R644" s="169">
        <v>0</v>
      </c>
      <c r="S644" s="169"/>
      <c r="T644" s="169"/>
      <c r="U644" s="169"/>
      <c r="V644" s="169">
        <v>0</v>
      </c>
      <c r="W644" s="194">
        <v>0</v>
      </c>
      <c r="X644" s="194"/>
      <c r="Z644" s="171"/>
      <c r="AA644" s="171"/>
      <c r="AB644" s="171"/>
      <c r="AC644" s="171"/>
      <c r="AD644" s="171"/>
      <c r="AE644" s="171"/>
      <c r="AF644" s="195"/>
      <c r="AG644" s="195"/>
      <c r="AI644" s="173"/>
      <c r="AJ644" s="173"/>
      <c r="AK644" s="196">
        <f t="shared" si="116"/>
        <v>0</v>
      </c>
      <c r="AL644" s="196">
        <f>IFERROR(VLOOKUP(B644,[4]rptBudgetaryBudgetCrossOrganiza!$A$10385:$O$11376,13,FALSE),"0")</f>
        <v>0</v>
      </c>
      <c r="AM644" s="196"/>
      <c r="AN644" s="196"/>
      <c r="AO644" s="196"/>
      <c r="AP644" s="196"/>
      <c r="AQ644" s="196"/>
      <c r="AS644" s="194"/>
      <c r="AT644" s="194"/>
      <c r="AU644" s="194"/>
      <c r="AV644" s="194"/>
      <c r="AW644" s="194"/>
      <c r="AX644" s="194"/>
      <c r="AY644" s="194"/>
      <c r="AZ644" s="194"/>
    </row>
    <row r="645" spans="1:52" x14ac:dyDescent="0.2">
      <c r="A645" s="141">
        <v>7</v>
      </c>
      <c r="B645" s="141" t="s">
        <v>937</v>
      </c>
      <c r="C645" s="149" t="str">
        <f t="shared" si="117"/>
        <v>45</v>
      </c>
      <c r="D645" s="149" t="str">
        <f t="shared" si="118"/>
        <v>40</v>
      </c>
      <c r="E645" s="147" t="str">
        <f t="shared" si="119"/>
        <v>000</v>
      </c>
      <c r="F645" s="129" t="str">
        <f t="shared" si="120"/>
        <v>7000.03</v>
      </c>
      <c r="G645" s="141" t="s">
        <v>180</v>
      </c>
      <c r="H645" s="193">
        <f>IFERROR(VLOOKUP(B645,[5]rptBudgetaryBudgetCrossOrganiza!$A$2:$M$1097,4,FALSE),"0")</f>
        <v>0</v>
      </c>
      <c r="I645" s="193">
        <f>IFERROR(VLOOKUP(B645,[5]rptBudgetaryBudgetCrossOrganiza!$A$2:$M$1097,6,FALSE),"0")</f>
        <v>0</v>
      </c>
      <c r="J645" s="193"/>
      <c r="K645" s="193"/>
      <c r="L645" s="193"/>
      <c r="M645" s="193">
        <f>IFERROR(VLOOKUP(B645,[5]rptBudgetaryBudgetCrossOrganiza!$A$2:$M$1097,9,FALSE),"0")</f>
        <v>0</v>
      </c>
      <c r="N645" s="193">
        <v>0</v>
      </c>
      <c r="O645" s="193"/>
      <c r="Q645" s="169">
        <v>0</v>
      </c>
      <c r="R645" s="169">
        <v>0</v>
      </c>
      <c r="S645" s="169"/>
      <c r="T645" s="169"/>
      <c r="U645" s="169"/>
      <c r="V645" s="169">
        <v>0</v>
      </c>
      <c r="W645" s="194">
        <v>0</v>
      </c>
      <c r="X645" s="194"/>
      <c r="Z645" s="171"/>
      <c r="AA645" s="171"/>
      <c r="AB645" s="171"/>
      <c r="AC645" s="171"/>
      <c r="AD645" s="171"/>
      <c r="AE645" s="171"/>
      <c r="AF645" s="195"/>
      <c r="AG645" s="195"/>
      <c r="AI645" s="173"/>
      <c r="AJ645" s="173"/>
      <c r="AK645" s="196">
        <f t="shared" si="116"/>
        <v>0</v>
      </c>
      <c r="AL645" s="196">
        <f>IFERROR(VLOOKUP(B645,[4]rptBudgetaryBudgetCrossOrganiza!$A$10385:$O$11376,13,FALSE),"0")</f>
        <v>0</v>
      </c>
      <c r="AM645" s="196"/>
      <c r="AN645" s="196"/>
      <c r="AO645" s="196"/>
      <c r="AP645" s="196"/>
      <c r="AQ645" s="196"/>
      <c r="AS645" s="194"/>
      <c r="AT645" s="194"/>
      <c r="AU645" s="194"/>
      <c r="AV645" s="194"/>
      <c r="AW645" s="194"/>
      <c r="AX645" s="194"/>
      <c r="AY645" s="194"/>
      <c r="AZ645" s="194"/>
    </row>
    <row r="646" spans="1:52" x14ac:dyDescent="0.2">
      <c r="A646" s="141">
        <v>7</v>
      </c>
      <c r="B646" s="141" t="s">
        <v>938</v>
      </c>
      <c r="C646" s="149" t="str">
        <f t="shared" si="117"/>
        <v>45</v>
      </c>
      <c r="D646" s="149" t="str">
        <f t="shared" si="118"/>
        <v>40</v>
      </c>
      <c r="E646" s="147" t="str">
        <f t="shared" si="119"/>
        <v>000</v>
      </c>
      <c r="F646" s="129" t="str">
        <f t="shared" si="120"/>
        <v>7000.04</v>
      </c>
      <c r="G646" s="141" t="s">
        <v>182</v>
      </c>
      <c r="H646" s="193">
        <f>IFERROR(VLOOKUP(B646,[5]rptBudgetaryBudgetCrossOrganiza!$A$2:$M$1097,4,FALSE),"0")</f>
        <v>0</v>
      </c>
      <c r="I646" s="193">
        <f>IFERROR(VLOOKUP(B646,[5]rptBudgetaryBudgetCrossOrganiza!$A$2:$M$1097,6,FALSE),"0")</f>
        <v>0</v>
      </c>
      <c r="J646" s="193"/>
      <c r="K646" s="193"/>
      <c r="L646" s="193"/>
      <c r="M646" s="193">
        <f>IFERROR(VLOOKUP(B646,[5]rptBudgetaryBudgetCrossOrganiza!$A$2:$M$1097,9,FALSE),"0")</f>
        <v>0</v>
      </c>
      <c r="N646" s="193">
        <v>0</v>
      </c>
      <c r="O646" s="193"/>
      <c r="Q646" s="169">
        <v>0</v>
      </c>
      <c r="R646" s="169">
        <v>0</v>
      </c>
      <c r="S646" s="169"/>
      <c r="T646" s="169"/>
      <c r="U646" s="169"/>
      <c r="V646" s="169">
        <v>0</v>
      </c>
      <c r="W646" s="194">
        <v>0</v>
      </c>
      <c r="X646" s="194"/>
      <c r="Z646" s="171"/>
      <c r="AA646" s="171"/>
      <c r="AB646" s="171"/>
      <c r="AC646" s="171"/>
      <c r="AD646" s="171"/>
      <c r="AE646" s="171"/>
      <c r="AF646" s="195"/>
      <c r="AG646" s="195"/>
      <c r="AI646" s="173"/>
      <c r="AJ646" s="173"/>
      <c r="AK646" s="196">
        <f t="shared" si="116"/>
        <v>0</v>
      </c>
      <c r="AL646" s="196">
        <f>IFERROR(VLOOKUP(B646,[4]rptBudgetaryBudgetCrossOrganiza!$A$10385:$O$11376,13,FALSE),"0")</f>
        <v>0</v>
      </c>
      <c r="AM646" s="196"/>
      <c r="AN646" s="196"/>
      <c r="AO646" s="196"/>
      <c r="AP646" s="196"/>
      <c r="AQ646" s="196"/>
      <c r="AS646" s="194"/>
      <c r="AT646" s="194"/>
      <c r="AU646" s="194"/>
      <c r="AV646" s="194"/>
      <c r="AW646" s="194"/>
      <c r="AX646" s="194"/>
      <c r="AY646" s="194"/>
      <c r="AZ646" s="194"/>
    </row>
    <row r="647" spans="1:52" x14ac:dyDescent="0.2">
      <c r="A647" s="141">
        <v>7</v>
      </c>
      <c r="B647" s="141" t="s">
        <v>939</v>
      </c>
      <c r="C647" s="149" t="str">
        <f t="shared" si="117"/>
        <v>45</v>
      </c>
      <c r="D647" s="149" t="str">
        <f t="shared" si="118"/>
        <v>40</v>
      </c>
      <c r="E647" s="147" t="str">
        <f t="shared" si="119"/>
        <v>000</v>
      </c>
      <c r="F647" s="129" t="str">
        <f t="shared" si="120"/>
        <v>7000.07</v>
      </c>
      <c r="G647" s="141" t="s">
        <v>188</v>
      </c>
      <c r="H647" s="193">
        <f>IFERROR(VLOOKUP(B647,[5]rptBudgetaryBudgetCrossOrganiza!$A$2:$M$1097,4,FALSE),"0")</f>
        <v>0</v>
      </c>
      <c r="I647" s="193">
        <f>IFERROR(VLOOKUP(B647,[5]rptBudgetaryBudgetCrossOrganiza!$A$2:$M$1097,6,FALSE),"0")</f>
        <v>0</v>
      </c>
      <c r="J647" s="193"/>
      <c r="K647" s="193"/>
      <c r="L647" s="193"/>
      <c r="M647" s="193">
        <f>IFERROR(VLOOKUP(B647,[5]rptBudgetaryBudgetCrossOrganiza!$A$2:$M$1097,9,FALSE),"0")</f>
        <v>0</v>
      </c>
      <c r="N647" s="193">
        <v>0</v>
      </c>
      <c r="O647" s="193"/>
      <c r="Q647" s="169">
        <v>0</v>
      </c>
      <c r="R647" s="169">
        <v>0</v>
      </c>
      <c r="S647" s="169"/>
      <c r="T647" s="169"/>
      <c r="U647" s="169"/>
      <c r="V647" s="169">
        <v>0</v>
      </c>
      <c r="W647" s="194">
        <v>0</v>
      </c>
      <c r="X647" s="194"/>
      <c r="Z647" s="171"/>
      <c r="AA647" s="171"/>
      <c r="AB647" s="171"/>
      <c r="AC647" s="171"/>
      <c r="AD647" s="171"/>
      <c r="AE647" s="171"/>
      <c r="AF647" s="195"/>
      <c r="AG647" s="195"/>
      <c r="AI647" s="173"/>
      <c r="AJ647" s="173"/>
      <c r="AK647" s="196">
        <f t="shared" si="116"/>
        <v>0</v>
      </c>
      <c r="AL647" s="196">
        <f>IFERROR(VLOOKUP(B647,[4]rptBudgetaryBudgetCrossOrganiza!$A$10385:$O$11376,13,FALSE),"0")</f>
        <v>0</v>
      </c>
      <c r="AM647" s="196"/>
      <c r="AN647" s="196"/>
      <c r="AO647" s="196"/>
      <c r="AP647" s="196"/>
      <c r="AQ647" s="196"/>
      <c r="AS647" s="194"/>
      <c r="AT647" s="194"/>
      <c r="AU647" s="194"/>
      <c r="AV647" s="194"/>
      <c r="AW647" s="194"/>
      <c r="AX647" s="194"/>
      <c r="AY647" s="194"/>
      <c r="AZ647" s="194"/>
    </row>
    <row r="648" spans="1:52" x14ac:dyDescent="0.2">
      <c r="A648" s="141">
        <v>7</v>
      </c>
      <c r="B648" s="141" t="s">
        <v>940</v>
      </c>
      <c r="C648" s="149" t="str">
        <f t="shared" si="117"/>
        <v>45</v>
      </c>
      <c r="D648" s="149" t="str">
        <f t="shared" si="118"/>
        <v>40</v>
      </c>
      <c r="E648" s="147" t="str">
        <f t="shared" si="119"/>
        <v>000</v>
      </c>
      <c r="F648" s="129" t="str">
        <f t="shared" si="120"/>
        <v>7000.08</v>
      </c>
      <c r="G648" s="141" t="s">
        <v>190</v>
      </c>
      <c r="H648" s="193">
        <f>IFERROR(VLOOKUP(B648,[5]rptBudgetaryBudgetCrossOrganiza!$A$2:$M$1097,4,FALSE),"0")</f>
        <v>0</v>
      </c>
      <c r="I648" s="193">
        <f>IFERROR(VLOOKUP(B648,[5]rptBudgetaryBudgetCrossOrganiza!$A$2:$M$1097,6,FALSE),"0")</f>
        <v>0</v>
      </c>
      <c r="J648" s="193"/>
      <c r="K648" s="193"/>
      <c r="L648" s="193"/>
      <c r="M648" s="193">
        <f>IFERROR(VLOOKUP(B648,[5]rptBudgetaryBudgetCrossOrganiza!$A$2:$M$1097,9,FALSE),"0")</f>
        <v>0</v>
      </c>
      <c r="N648" s="193">
        <v>0</v>
      </c>
      <c r="O648" s="193"/>
      <c r="Q648" s="169">
        <v>0</v>
      </c>
      <c r="R648" s="169">
        <v>0</v>
      </c>
      <c r="S648" s="169"/>
      <c r="T648" s="169"/>
      <c r="U648" s="169"/>
      <c r="V648" s="169">
        <v>0</v>
      </c>
      <c r="W648" s="194">
        <v>0</v>
      </c>
      <c r="X648" s="194"/>
      <c r="Z648" s="171"/>
      <c r="AA648" s="171"/>
      <c r="AB648" s="171"/>
      <c r="AC648" s="171"/>
      <c r="AD648" s="171"/>
      <c r="AE648" s="171"/>
      <c r="AF648" s="195"/>
      <c r="AG648" s="195"/>
      <c r="AI648" s="173"/>
      <c r="AJ648" s="173"/>
      <c r="AK648" s="196">
        <f t="shared" si="116"/>
        <v>0</v>
      </c>
      <c r="AL648" s="196">
        <f>IFERROR(VLOOKUP(B648,[4]rptBudgetaryBudgetCrossOrganiza!$A$10385:$O$11376,13,FALSE),"0")</f>
        <v>0</v>
      </c>
      <c r="AM648" s="196"/>
      <c r="AN648" s="196"/>
      <c r="AO648" s="196"/>
      <c r="AP648" s="196"/>
      <c r="AQ648" s="196"/>
      <c r="AS648" s="194"/>
      <c r="AT648" s="194"/>
      <c r="AU648" s="194"/>
      <c r="AV648" s="194"/>
      <c r="AW648" s="194"/>
      <c r="AX648" s="194"/>
      <c r="AY648" s="194"/>
      <c r="AZ648" s="194"/>
    </row>
    <row r="649" spans="1:52" x14ac:dyDescent="0.2">
      <c r="A649" s="141">
        <v>7</v>
      </c>
      <c r="B649" s="141" t="s">
        <v>941</v>
      </c>
      <c r="C649" s="149" t="str">
        <f t="shared" si="117"/>
        <v>45</v>
      </c>
      <c r="D649" s="149" t="str">
        <f t="shared" si="118"/>
        <v>40</v>
      </c>
      <c r="E649" s="147" t="str">
        <f t="shared" si="119"/>
        <v>000</v>
      </c>
      <c r="F649" s="129" t="str">
        <f t="shared" si="120"/>
        <v>7000.12</v>
      </c>
      <c r="G649" s="141" t="s">
        <v>1032</v>
      </c>
      <c r="H649" s="193">
        <f>IFERROR(VLOOKUP(B649,[5]rptBudgetaryBudgetCrossOrganiza!$A$2:$M$1097,4,FALSE),"0")</f>
        <v>0</v>
      </c>
      <c r="I649" s="193">
        <f>IFERROR(VLOOKUP(B649,[5]rptBudgetaryBudgetCrossOrganiza!$A$2:$M$1097,6,FALSE),"0")</f>
        <v>0</v>
      </c>
      <c r="J649" s="193"/>
      <c r="K649" s="193"/>
      <c r="L649" s="193"/>
      <c r="M649" s="193">
        <f>IFERROR(VLOOKUP(B649,[5]rptBudgetaryBudgetCrossOrganiza!$A$2:$M$1097,9,FALSE),"0")</f>
        <v>0</v>
      </c>
      <c r="N649" s="193">
        <v>0</v>
      </c>
      <c r="O649" s="193"/>
      <c r="Q649" s="169">
        <v>0</v>
      </c>
      <c r="R649" s="169">
        <v>0</v>
      </c>
      <c r="S649" s="169"/>
      <c r="T649" s="169"/>
      <c r="U649" s="169"/>
      <c r="V649" s="169">
        <v>0</v>
      </c>
      <c r="W649" s="194">
        <v>0</v>
      </c>
      <c r="X649" s="194"/>
      <c r="Z649" s="171"/>
      <c r="AA649" s="171"/>
      <c r="AB649" s="171"/>
      <c r="AC649" s="171"/>
      <c r="AD649" s="171"/>
      <c r="AE649" s="171"/>
      <c r="AF649" s="195"/>
      <c r="AG649" s="195"/>
      <c r="AI649" s="173"/>
      <c r="AJ649" s="173"/>
      <c r="AK649" s="196">
        <f t="shared" si="116"/>
        <v>0</v>
      </c>
      <c r="AL649" s="196">
        <f>IFERROR(VLOOKUP(B649,[4]rptBudgetaryBudgetCrossOrganiza!$A$10385:$O$11376,13,FALSE),"0")</f>
        <v>0</v>
      </c>
      <c r="AM649" s="196"/>
      <c r="AN649" s="196"/>
      <c r="AO649" s="196"/>
      <c r="AP649" s="196"/>
      <c r="AQ649" s="196"/>
      <c r="AS649" s="194"/>
      <c r="AT649" s="194"/>
      <c r="AU649" s="194"/>
      <c r="AV649" s="194"/>
      <c r="AW649" s="194"/>
      <c r="AX649" s="194"/>
      <c r="AY649" s="194"/>
      <c r="AZ649" s="194"/>
    </row>
    <row r="650" spans="1:52" x14ac:dyDescent="0.2">
      <c r="A650" s="141">
        <v>7</v>
      </c>
      <c r="B650" s="141" t="s">
        <v>942</v>
      </c>
      <c r="C650" s="149" t="str">
        <f t="shared" si="117"/>
        <v>45</v>
      </c>
      <c r="D650" s="149" t="str">
        <f t="shared" si="118"/>
        <v>40</v>
      </c>
      <c r="E650" s="147" t="str">
        <f t="shared" si="119"/>
        <v>000</v>
      </c>
      <c r="F650" s="129" t="str">
        <f t="shared" si="120"/>
        <v>7000.99</v>
      </c>
      <c r="G650" s="141" t="s">
        <v>198</v>
      </c>
      <c r="H650" s="193">
        <f>IFERROR(VLOOKUP(B650,[5]rptBudgetaryBudgetCrossOrganiza!$A$2:$M$1097,4,FALSE),"0")</f>
        <v>0</v>
      </c>
      <c r="I650" s="193">
        <f>IFERROR(VLOOKUP(B650,[5]rptBudgetaryBudgetCrossOrganiza!$A$2:$M$1097,6,FALSE),"0")</f>
        <v>0</v>
      </c>
      <c r="J650" s="193"/>
      <c r="K650" s="193"/>
      <c r="L650" s="193"/>
      <c r="M650" s="193">
        <f>IFERROR(VLOOKUP(B650,[5]rptBudgetaryBudgetCrossOrganiza!$A$2:$M$1097,9,FALSE),"0")</f>
        <v>0</v>
      </c>
      <c r="N650" s="193">
        <v>0</v>
      </c>
      <c r="O650" s="193"/>
      <c r="Q650" s="169">
        <v>0</v>
      </c>
      <c r="R650" s="169">
        <v>0</v>
      </c>
      <c r="S650" s="169"/>
      <c r="T650" s="169"/>
      <c r="U650" s="169"/>
      <c r="V650" s="169">
        <v>0</v>
      </c>
      <c r="W650" s="194">
        <v>0</v>
      </c>
      <c r="X650" s="194"/>
      <c r="Z650" s="171"/>
      <c r="AA650" s="171"/>
      <c r="AB650" s="171"/>
      <c r="AC650" s="171"/>
      <c r="AD650" s="171"/>
      <c r="AE650" s="171"/>
      <c r="AF650" s="195"/>
      <c r="AG650" s="195"/>
      <c r="AI650" s="173"/>
      <c r="AJ650" s="173"/>
      <c r="AK650" s="196">
        <f t="shared" si="116"/>
        <v>0</v>
      </c>
      <c r="AL650" s="196">
        <f>IFERROR(VLOOKUP(B650,[4]rptBudgetaryBudgetCrossOrganiza!$A$10385:$O$11376,13,FALSE),"0")</f>
        <v>0</v>
      </c>
      <c r="AM650" s="196"/>
      <c r="AN650" s="196"/>
      <c r="AO650" s="196"/>
      <c r="AP650" s="196"/>
      <c r="AQ650" s="196"/>
      <c r="AS650" s="194"/>
      <c r="AT650" s="194"/>
      <c r="AU650" s="194"/>
      <c r="AV650" s="194"/>
      <c r="AW650" s="194"/>
      <c r="AX650" s="194"/>
      <c r="AY650" s="194"/>
      <c r="AZ650" s="194"/>
    </row>
    <row r="651" spans="1:52" x14ac:dyDescent="0.2">
      <c r="A651" s="141">
        <v>4</v>
      </c>
      <c r="B651" s="141" t="s">
        <v>943</v>
      </c>
      <c r="C651" s="149" t="str">
        <f t="shared" si="117"/>
        <v>45</v>
      </c>
      <c r="D651" s="149" t="str">
        <f t="shared" si="118"/>
        <v>41</v>
      </c>
      <c r="E651" s="147" t="str">
        <f t="shared" si="119"/>
        <v>000</v>
      </c>
      <c r="F651" s="129" t="str">
        <f t="shared" si="120"/>
        <v>5000.01</v>
      </c>
      <c r="G651" s="141" t="s">
        <v>214</v>
      </c>
      <c r="H651" s="193">
        <f>IFERROR(VLOOKUP(B651,[5]rptBudgetaryBudgetCrossOrganiza!$A$2:$M$1097,4,FALSE),"0")</f>
        <v>0</v>
      </c>
      <c r="I651" s="193">
        <f>IFERROR(VLOOKUP(B651,[5]rptBudgetaryBudgetCrossOrganiza!$A$2:$M$1097,6,FALSE),"0")</f>
        <v>0</v>
      </c>
      <c r="J651" s="193"/>
      <c r="K651" s="193"/>
      <c r="L651" s="193"/>
      <c r="M651" s="193">
        <f>IFERROR(VLOOKUP(B651,[5]rptBudgetaryBudgetCrossOrganiza!$A$2:$M$1097,9,FALSE),"0")</f>
        <v>0</v>
      </c>
      <c r="N651" s="193">
        <v>0</v>
      </c>
      <c r="O651" s="193"/>
      <c r="Q651" s="169">
        <v>0</v>
      </c>
      <c r="R651" s="169">
        <v>0</v>
      </c>
      <c r="S651" s="169"/>
      <c r="T651" s="169"/>
      <c r="U651" s="169"/>
      <c r="V651" s="169">
        <v>0</v>
      </c>
      <c r="W651" s="194">
        <v>0</v>
      </c>
      <c r="X651" s="194"/>
      <c r="Z651" s="171"/>
      <c r="AA651" s="171"/>
      <c r="AB651" s="171"/>
      <c r="AC651" s="171"/>
      <c r="AD651" s="171"/>
      <c r="AE651" s="171"/>
      <c r="AF651" s="195"/>
      <c r="AG651" s="195"/>
      <c r="AI651" s="173"/>
      <c r="AJ651" s="173"/>
      <c r="AK651" s="196">
        <f t="shared" si="116"/>
        <v>0</v>
      </c>
      <c r="AL651" s="196">
        <f>IFERROR(VLOOKUP(B651,[4]rptBudgetaryBudgetCrossOrganiza!$A$10385:$O$11376,13,FALSE),"0")</f>
        <v>0</v>
      </c>
      <c r="AM651" s="196"/>
      <c r="AN651" s="196"/>
      <c r="AO651" s="196"/>
      <c r="AP651" s="196"/>
      <c r="AQ651" s="196"/>
      <c r="AS651" s="194"/>
      <c r="AT651" s="194"/>
      <c r="AU651" s="194"/>
      <c r="AV651" s="194"/>
      <c r="AW651" s="194"/>
      <c r="AX651" s="194"/>
      <c r="AY651" s="194"/>
      <c r="AZ651" s="194"/>
    </row>
    <row r="652" spans="1:52" x14ac:dyDescent="0.2">
      <c r="A652" s="141">
        <v>4</v>
      </c>
      <c r="B652" s="141" t="s">
        <v>944</v>
      </c>
      <c r="C652" s="149" t="str">
        <f t="shared" si="117"/>
        <v>45</v>
      </c>
      <c r="D652" s="149" t="str">
        <f t="shared" si="118"/>
        <v>41</v>
      </c>
      <c r="E652" s="147" t="str">
        <f t="shared" si="119"/>
        <v>000</v>
      </c>
      <c r="F652" s="129" t="str">
        <f t="shared" si="120"/>
        <v>5000.02</v>
      </c>
      <c r="G652" s="141" t="s">
        <v>216</v>
      </c>
      <c r="H652" s="193">
        <f>IFERROR(VLOOKUP(B652,[5]rptBudgetaryBudgetCrossOrganiza!$A$2:$M$1097,4,FALSE),"0")</f>
        <v>0</v>
      </c>
      <c r="I652" s="193">
        <f>IFERROR(VLOOKUP(B652,[5]rptBudgetaryBudgetCrossOrganiza!$A$2:$M$1097,6,FALSE),"0")</f>
        <v>0</v>
      </c>
      <c r="J652" s="193"/>
      <c r="K652" s="193"/>
      <c r="L652" s="193"/>
      <c r="M652" s="193">
        <f>IFERROR(VLOOKUP(B652,[5]rptBudgetaryBudgetCrossOrganiza!$A$2:$M$1097,9,FALSE),"0")</f>
        <v>0</v>
      </c>
      <c r="N652" s="193">
        <v>0</v>
      </c>
      <c r="O652" s="193"/>
      <c r="Q652" s="169">
        <v>0</v>
      </c>
      <c r="R652" s="169">
        <v>0</v>
      </c>
      <c r="S652" s="169"/>
      <c r="T652" s="169"/>
      <c r="U652" s="169"/>
      <c r="V652" s="169">
        <v>0</v>
      </c>
      <c r="W652" s="194">
        <v>0</v>
      </c>
      <c r="X652" s="194"/>
      <c r="Z652" s="171"/>
      <c r="AA652" s="171"/>
      <c r="AB652" s="171"/>
      <c r="AC652" s="171"/>
      <c r="AD652" s="171"/>
      <c r="AE652" s="171"/>
      <c r="AF652" s="195"/>
      <c r="AG652" s="195"/>
      <c r="AI652" s="173"/>
      <c r="AJ652" s="173"/>
      <c r="AK652" s="196">
        <f t="shared" si="116"/>
        <v>0</v>
      </c>
      <c r="AL652" s="196">
        <f>IFERROR(VLOOKUP(B652,[4]rptBudgetaryBudgetCrossOrganiza!$A$10385:$O$11376,13,FALSE),"0")</f>
        <v>0</v>
      </c>
      <c r="AM652" s="196"/>
      <c r="AN652" s="196"/>
      <c r="AO652" s="196"/>
      <c r="AP652" s="196"/>
      <c r="AQ652" s="196"/>
      <c r="AS652" s="194"/>
      <c r="AT652" s="194"/>
      <c r="AU652" s="194"/>
      <c r="AV652" s="194"/>
      <c r="AW652" s="194"/>
      <c r="AX652" s="194"/>
      <c r="AY652" s="194"/>
      <c r="AZ652" s="194"/>
    </row>
    <row r="653" spans="1:52" x14ac:dyDescent="0.2">
      <c r="A653" s="141">
        <v>4</v>
      </c>
      <c r="B653" s="141" t="s">
        <v>945</v>
      </c>
      <c r="C653" s="149" t="str">
        <f t="shared" si="117"/>
        <v>45</v>
      </c>
      <c r="D653" s="149" t="str">
        <f t="shared" si="118"/>
        <v>41</v>
      </c>
      <c r="E653" s="147" t="str">
        <f t="shared" si="119"/>
        <v>000</v>
      </c>
      <c r="F653" s="129" t="str">
        <f t="shared" si="120"/>
        <v>5000.03</v>
      </c>
      <c r="G653" s="141" t="s">
        <v>218</v>
      </c>
      <c r="H653" s="193">
        <f>IFERROR(VLOOKUP(B653,[5]rptBudgetaryBudgetCrossOrganiza!$A$2:$M$1097,4,FALSE),"0")</f>
        <v>0</v>
      </c>
      <c r="I653" s="193">
        <f>IFERROR(VLOOKUP(B653,[5]rptBudgetaryBudgetCrossOrganiza!$A$2:$M$1097,6,FALSE),"0")</f>
        <v>0</v>
      </c>
      <c r="J653" s="193"/>
      <c r="K653" s="193"/>
      <c r="L653" s="193"/>
      <c r="M653" s="193">
        <f>IFERROR(VLOOKUP(B653,[5]rptBudgetaryBudgetCrossOrganiza!$A$2:$M$1097,9,FALSE),"0")</f>
        <v>0</v>
      </c>
      <c r="N653" s="193">
        <v>0</v>
      </c>
      <c r="O653" s="193"/>
      <c r="Q653" s="169">
        <v>0</v>
      </c>
      <c r="R653" s="169">
        <v>0</v>
      </c>
      <c r="S653" s="169"/>
      <c r="T653" s="169"/>
      <c r="U653" s="169"/>
      <c r="V653" s="169">
        <v>0</v>
      </c>
      <c r="W653" s="194">
        <v>0</v>
      </c>
      <c r="X653" s="194"/>
      <c r="Z653" s="171"/>
      <c r="AA653" s="171"/>
      <c r="AB653" s="171"/>
      <c r="AC653" s="171"/>
      <c r="AD653" s="171"/>
      <c r="AE653" s="171"/>
      <c r="AF653" s="195"/>
      <c r="AG653" s="195"/>
      <c r="AI653" s="173"/>
      <c r="AJ653" s="173"/>
      <c r="AK653" s="196">
        <f t="shared" si="116"/>
        <v>0</v>
      </c>
      <c r="AL653" s="196">
        <f>IFERROR(VLOOKUP(B653,[4]rptBudgetaryBudgetCrossOrganiza!$A$10385:$O$11376,13,FALSE),"0")</f>
        <v>0</v>
      </c>
      <c r="AM653" s="196"/>
      <c r="AN653" s="196"/>
      <c r="AO653" s="196"/>
      <c r="AP653" s="196"/>
      <c r="AQ653" s="196"/>
      <c r="AS653" s="194"/>
      <c r="AT653" s="194"/>
      <c r="AU653" s="194"/>
      <c r="AV653" s="194"/>
      <c r="AW653" s="194"/>
      <c r="AX653" s="194"/>
      <c r="AY653" s="194"/>
      <c r="AZ653" s="194"/>
    </row>
    <row r="654" spans="1:52" x14ac:dyDescent="0.2">
      <c r="A654" s="141">
        <v>4</v>
      </c>
      <c r="B654" s="141" t="s">
        <v>946</v>
      </c>
      <c r="C654" s="149" t="str">
        <f t="shared" si="117"/>
        <v>45</v>
      </c>
      <c r="D654" s="149" t="str">
        <f t="shared" si="118"/>
        <v>41</v>
      </c>
      <c r="E654" s="147" t="str">
        <f t="shared" si="119"/>
        <v>000</v>
      </c>
      <c r="F654" s="129" t="str">
        <f t="shared" si="120"/>
        <v>5000.04</v>
      </c>
      <c r="G654" s="141" t="s">
        <v>220</v>
      </c>
      <c r="H654" s="193">
        <f>IFERROR(VLOOKUP(B654,[5]rptBudgetaryBudgetCrossOrganiza!$A$2:$M$1097,4,FALSE),"0")</f>
        <v>0</v>
      </c>
      <c r="I654" s="193">
        <f>IFERROR(VLOOKUP(B654,[5]rptBudgetaryBudgetCrossOrganiza!$A$2:$M$1097,6,FALSE),"0")</f>
        <v>0</v>
      </c>
      <c r="J654" s="193"/>
      <c r="K654" s="193"/>
      <c r="L654" s="193"/>
      <c r="M654" s="193">
        <f>IFERROR(VLOOKUP(B654,[5]rptBudgetaryBudgetCrossOrganiza!$A$2:$M$1097,9,FALSE),"0")</f>
        <v>0</v>
      </c>
      <c r="N654" s="193">
        <v>0</v>
      </c>
      <c r="O654" s="193"/>
      <c r="Q654" s="169">
        <v>0</v>
      </c>
      <c r="R654" s="169">
        <v>0</v>
      </c>
      <c r="S654" s="169"/>
      <c r="T654" s="169"/>
      <c r="U654" s="169"/>
      <c r="V654" s="169">
        <v>0</v>
      </c>
      <c r="W654" s="194">
        <v>0</v>
      </c>
      <c r="X654" s="194"/>
      <c r="Z654" s="171"/>
      <c r="AA654" s="171"/>
      <c r="AB654" s="171"/>
      <c r="AC654" s="171"/>
      <c r="AD654" s="171"/>
      <c r="AE654" s="171"/>
      <c r="AF654" s="195"/>
      <c r="AG654" s="195"/>
      <c r="AI654" s="173"/>
      <c r="AJ654" s="173"/>
      <c r="AK654" s="196">
        <f t="shared" si="116"/>
        <v>0</v>
      </c>
      <c r="AL654" s="196">
        <f>IFERROR(VLOOKUP(B654,[4]rptBudgetaryBudgetCrossOrganiza!$A$10385:$O$11376,13,FALSE),"0")</f>
        <v>0</v>
      </c>
      <c r="AM654" s="196"/>
      <c r="AN654" s="196"/>
      <c r="AO654" s="196"/>
      <c r="AP654" s="196"/>
      <c r="AQ654" s="196"/>
      <c r="AS654" s="194"/>
      <c r="AT654" s="194"/>
      <c r="AU654" s="194"/>
      <c r="AV654" s="194"/>
      <c r="AW654" s="194"/>
      <c r="AX654" s="194"/>
      <c r="AY654" s="194"/>
      <c r="AZ654" s="194"/>
    </row>
    <row r="655" spans="1:52" x14ac:dyDescent="0.2">
      <c r="A655" s="141">
        <v>4</v>
      </c>
      <c r="B655" s="141" t="s">
        <v>947</v>
      </c>
      <c r="C655" s="149" t="str">
        <f t="shared" si="117"/>
        <v>45</v>
      </c>
      <c r="D655" s="149" t="str">
        <f t="shared" si="118"/>
        <v>41</v>
      </c>
      <c r="E655" s="147" t="str">
        <f t="shared" si="119"/>
        <v>000</v>
      </c>
      <c r="F655" s="129" t="str">
        <f t="shared" si="120"/>
        <v>5000.06</v>
      </c>
      <c r="G655" s="141" t="s">
        <v>224</v>
      </c>
      <c r="H655" s="193">
        <f>IFERROR(VLOOKUP(B655,[5]rptBudgetaryBudgetCrossOrganiza!$A$2:$M$1097,4,FALSE),"0")</f>
        <v>0</v>
      </c>
      <c r="I655" s="193">
        <f>IFERROR(VLOOKUP(B655,[5]rptBudgetaryBudgetCrossOrganiza!$A$2:$M$1097,6,FALSE),"0")</f>
        <v>0</v>
      </c>
      <c r="J655" s="193"/>
      <c r="K655" s="193"/>
      <c r="L655" s="193"/>
      <c r="M655" s="193">
        <f>IFERROR(VLOOKUP(B655,[5]rptBudgetaryBudgetCrossOrganiza!$A$2:$M$1097,9,FALSE),"0")</f>
        <v>0</v>
      </c>
      <c r="N655" s="193">
        <v>0</v>
      </c>
      <c r="O655" s="193"/>
      <c r="Q655" s="169">
        <v>0</v>
      </c>
      <c r="R655" s="169">
        <v>0</v>
      </c>
      <c r="S655" s="169"/>
      <c r="T655" s="169"/>
      <c r="U655" s="169"/>
      <c r="V655" s="169">
        <v>0</v>
      </c>
      <c r="W655" s="194">
        <v>0</v>
      </c>
      <c r="X655" s="194"/>
      <c r="Z655" s="171"/>
      <c r="AA655" s="171"/>
      <c r="AB655" s="171"/>
      <c r="AC655" s="171"/>
      <c r="AD655" s="171"/>
      <c r="AE655" s="171"/>
      <c r="AF655" s="195"/>
      <c r="AG655" s="195"/>
      <c r="AI655" s="173"/>
      <c r="AJ655" s="173"/>
      <c r="AK655" s="196">
        <f t="shared" si="116"/>
        <v>0</v>
      </c>
      <c r="AL655" s="196">
        <f>IFERROR(VLOOKUP(B655,[4]rptBudgetaryBudgetCrossOrganiza!$A$10385:$O$11376,13,FALSE),"0")</f>
        <v>0</v>
      </c>
      <c r="AM655" s="196"/>
      <c r="AN655" s="196"/>
      <c r="AO655" s="196"/>
      <c r="AP655" s="196"/>
      <c r="AQ655" s="196"/>
      <c r="AS655" s="194"/>
      <c r="AT655" s="194"/>
      <c r="AU655" s="194"/>
      <c r="AV655" s="194"/>
      <c r="AW655" s="194"/>
      <c r="AX655" s="194"/>
      <c r="AY655" s="194"/>
      <c r="AZ655" s="194"/>
    </row>
    <row r="656" spans="1:52" x14ac:dyDescent="0.2">
      <c r="A656" s="141">
        <v>4</v>
      </c>
      <c r="B656" s="141" t="s">
        <v>948</v>
      </c>
      <c r="C656" s="149" t="str">
        <f t="shared" si="117"/>
        <v>45</v>
      </c>
      <c r="D656" s="149" t="str">
        <f t="shared" si="118"/>
        <v>41</v>
      </c>
      <c r="E656" s="147" t="str">
        <f t="shared" si="119"/>
        <v>000</v>
      </c>
      <c r="F656" s="129" t="str">
        <f t="shared" si="120"/>
        <v>5000.07</v>
      </c>
      <c r="G656" s="141" t="s">
        <v>226</v>
      </c>
      <c r="H656" s="193">
        <f>IFERROR(VLOOKUP(B656,[5]rptBudgetaryBudgetCrossOrganiza!$A$2:$M$1097,4,FALSE),"0")</f>
        <v>0</v>
      </c>
      <c r="I656" s="193">
        <f>IFERROR(VLOOKUP(B656,[5]rptBudgetaryBudgetCrossOrganiza!$A$2:$M$1097,6,FALSE),"0")</f>
        <v>0</v>
      </c>
      <c r="J656" s="193"/>
      <c r="K656" s="193"/>
      <c r="L656" s="193"/>
      <c r="M656" s="193">
        <f>IFERROR(VLOOKUP(B656,[5]rptBudgetaryBudgetCrossOrganiza!$A$2:$M$1097,9,FALSE),"0")</f>
        <v>0</v>
      </c>
      <c r="N656" s="193">
        <v>0</v>
      </c>
      <c r="O656" s="193"/>
      <c r="Q656" s="169">
        <v>0</v>
      </c>
      <c r="R656" s="169">
        <v>0</v>
      </c>
      <c r="S656" s="169"/>
      <c r="T656" s="169"/>
      <c r="U656" s="169"/>
      <c r="V656" s="169">
        <v>0</v>
      </c>
      <c r="W656" s="194">
        <v>0</v>
      </c>
      <c r="X656" s="194"/>
      <c r="Z656" s="171"/>
      <c r="AA656" s="171"/>
      <c r="AB656" s="171"/>
      <c r="AC656" s="171"/>
      <c r="AD656" s="171"/>
      <c r="AE656" s="171"/>
      <c r="AF656" s="195"/>
      <c r="AG656" s="195"/>
      <c r="AI656" s="173"/>
      <c r="AJ656" s="173"/>
      <c r="AK656" s="196">
        <f t="shared" si="116"/>
        <v>0</v>
      </c>
      <c r="AL656" s="196">
        <f>IFERROR(VLOOKUP(B656,[4]rptBudgetaryBudgetCrossOrganiza!$A$10385:$O$11376,13,FALSE),"0")</f>
        <v>0</v>
      </c>
      <c r="AM656" s="196"/>
      <c r="AN656" s="196"/>
      <c r="AO656" s="196"/>
      <c r="AP656" s="196"/>
      <c r="AQ656" s="196"/>
      <c r="AS656" s="194"/>
      <c r="AT656" s="194"/>
      <c r="AU656" s="194"/>
      <c r="AV656" s="194"/>
      <c r="AW656" s="194"/>
      <c r="AX656" s="194"/>
      <c r="AY656" s="194"/>
      <c r="AZ656" s="194"/>
    </row>
    <row r="657" spans="1:52" x14ac:dyDescent="0.2">
      <c r="A657" s="141">
        <v>4</v>
      </c>
      <c r="B657" s="141" t="s">
        <v>949</v>
      </c>
      <c r="C657" s="149" t="str">
        <f t="shared" si="117"/>
        <v>45</v>
      </c>
      <c r="D657" s="149" t="str">
        <f t="shared" si="118"/>
        <v>41</v>
      </c>
      <c r="E657" s="147" t="str">
        <f t="shared" si="119"/>
        <v>000</v>
      </c>
      <c r="F657" s="129" t="str">
        <f t="shared" si="120"/>
        <v>5000.08</v>
      </c>
      <c r="G657" s="141" t="s">
        <v>228</v>
      </c>
      <c r="H657" s="193">
        <f>IFERROR(VLOOKUP(B657,[5]rptBudgetaryBudgetCrossOrganiza!$A$2:$M$1097,4,FALSE),"0")</f>
        <v>0</v>
      </c>
      <c r="I657" s="193">
        <f>IFERROR(VLOOKUP(B657,[5]rptBudgetaryBudgetCrossOrganiza!$A$2:$M$1097,6,FALSE),"0")</f>
        <v>0</v>
      </c>
      <c r="J657" s="193"/>
      <c r="K657" s="193"/>
      <c r="L657" s="193"/>
      <c r="M657" s="193">
        <f>IFERROR(VLOOKUP(B657,[5]rptBudgetaryBudgetCrossOrganiza!$A$2:$M$1097,9,FALSE),"0")</f>
        <v>0</v>
      </c>
      <c r="N657" s="193">
        <v>0</v>
      </c>
      <c r="O657" s="193"/>
      <c r="Q657" s="169">
        <v>0</v>
      </c>
      <c r="R657" s="169">
        <v>0</v>
      </c>
      <c r="S657" s="169"/>
      <c r="T657" s="169"/>
      <c r="U657" s="169"/>
      <c r="V657" s="169">
        <v>0</v>
      </c>
      <c r="W657" s="194">
        <v>0</v>
      </c>
      <c r="X657" s="194"/>
      <c r="Z657" s="171"/>
      <c r="AA657" s="171"/>
      <c r="AB657" s="171"/>
      <c r="AC657" s="171"/>
      <c r="AD657" s="171"/>
      <c r="AE657" s="171"/>
      <c r="AF657" s="195"/>
      <c r="AG657" s="195"/>
      <c r="AI657" s="173"/>
      <c r="AJ657" s="173"/>
      <c r="AK657" s="196">
        <f t="shared" si="116"/>
        <v>0</v>
      </c>
      <c r="AL657" s="196">
        <f>IFERROR(VLOOKUP(B657,[4]rptBudgetaryBudgetCrossOrganiza!$A$10385:$O$11376,13,FALSE),"0")</f>
        <v>0</v>
      </c>
      <c r="AM657" s="196"/>
      <c r="AN657" s="196"/>
      <c r="AO657" s="196"/>
      <c r="AP657" s="196"/>
      <c r="AQ657" s="196"/>
      <c r="AS657" s="194"/>
      <c r="AT657" s="194"/>
      <c r="AU657" s="194"/>
      <c r="AV657" s="194"/>
      <c r="AW657" s="194"/>
      <c r="AX657" s="194"/>
      <c r="AY657" s="194"/>
      <c r="AZ657" s="194"/>
    </row>
    <row r="658" spans="1:52" x14ac:dyDescent="0.2">
      <c r="A658" s="141">
        <v>4</v>
      </c>
      <c r="B658" s="141" t="s">
        <v>950</v>
      </c>
      <c r="C658" s="149" t="str">
        <f t="shared" si="117"/>
        <v>45</v>
      </c>
      <c r="D658" s="149" t="str">
        <f t="shared" si="118"/>
        <v>41</v>
      </c>
      <c r="E658" s="147" t="str">
        <f t="shared" si="119"/>
        <v>000</v>
      </c>
      <c r="F658" s="129" t="str">
        <f t="shared" si="120"/>
        <v>5000.11</v>
      </c>
      <c r="G658" s="141" t="s">
        <v>234</v>
      </c>
      <c r="H658" s="193">
        <f>IFERROR(VLOOKUP(B658,[5]rptBudgetaryBudgetCrossOrganiza!$A$2:$M$1097,4,FALSE),"0")</f>
        <v>0</v>
      </c>
      <c r="I658" s="193">
        <f>IFERROR(VLOOKUP(B658,[5]rptBudgetaryBudgetCrossOrganiza!$A$2:$M$1097,6,FALSE),"0")</f>
        <v>0</v>
      </c>
      <c r="J658" s="193"/>
      <c r="K658" s="193"/>
      <c r="L658" s="193"/>
      <c r="M658" s="193">
        <f>IFERROR(VLOOKUP(B658,[5]rptBudgetaryBudgetCrossOrganiza!$A$2:$M$1097,9,FALSE),"0")</f>
        <v>0</v>
      </c>
      <c r="N658" s="193">
        <v>0</v>
      </c>
      <c r="O658" s="193"/>
      <c r="Q658" s="169">
        <v>0</v>
      </c>
      <c r="R658" s="169">
        <v>0</v>
      </c>
      <c r="S658" s="169"/>
      <c r="T658" s="169"/>
      <c r="U658" s="169"/>
      <c r="V658" s="169">
        <v>0</v>
      </c>
      <c r="W658" s="194">
        <v>0</v>
      </c>
      <c r="X658" s="194"/>
      <c r="Z658" s="171"/>
      <c r="AA658" s="171"/>
      <c r="AB658" s="171"/>
      <c r="AC658" s="171"/>
      <c r="AD658" s="171"/>
      <c r="AE658" s="171"/>
      <c r="AF658" s="195"/>
      <c r="AG658" s="195"/>
      <c r="AI658" s="173"/>
      <c r="AJ658" s="173"/>
      <c r="AK658" s="196">
        <f t="shared" si="116"/>
        <v>0</v>
      </c>
      <c r="AL658" s="196">
        <f>IFERROR(VLOOKUP(B658,[4]rptBudgetaryBudgetCrossOrganiza!$A$10385:$O$11376,13,FALSE),"0")</f>
        <v>0</v>
      </c>
      <c r="AM658" s="196"/>
      <c r="AN658" s="196"/>
      <c r="AO658" s="196"/>
      <c r="AP658" s="196"/>
      <c r="AQ658" s="196"/>
      <c r="AS658" s="194"/>
      <c r="AT658" s="194"/>
      <c r="AU658" s="194"/>
      <c r="AV658" s="194"/>
      <c r="AW658" s="194"/>
      <c r="AX658" s="194"/>
      <c r="AY658" s="194"/>
      <c r="AZ658" s="194"/>
    </row>
    <row r="659" spans="1:52" x14ac:dyDescent="0.2">
      <c r="A659" s="141">
        <v>4</v>
      </c>
      <c r="B659" s="141" t="s">
        <v>951</v>
      </c>
      <c r="C659" s="149" t="str">
        <f t="shared" si="117"/>
        <v>45</v>
      </c>
      <c r="D659" s="149" t="str">
        <f t="shared" si="118"/>
        <v>41</v>
      </c>
      <c r="E659" s="147" t="str">
        <f t="shared" si="119"/>
        <v>000</v>
      </c>
      <c r="F659" s="129" t="str">
        <f t="shared" si="120"/>
        <v>5000.99</v>
      </c>
      <c r="G659" s="141" t="s">
        <v>238</v>
      </c>
      <c r="H659" s="193">
        <f>IFERROR(VLOOKUP(B659,[5]rptBudgetaryBudgetCrossOrganiza!$A$2:$M$1097,4,FALSE),"0")</f>
        <v>0</v>
      </c>
      <c r="I659" s="193">
        <f>IFERROR(VLOOKUP(B659,[5]rptBudgetaryBudgetCrossOrganiza!$A$2:$M$1097,6,FALSE),"0")</f>
        <v>0</v>
      </c>
      <c r="J659" s="193"/>
      <c r="K659" s="193"/>
      <c r="L659" s="193"/>
      <c r="M659" s="193">
        <f>IFERROR(VLOOKUP(B659,[5]rptBudgetaryBudgetCrossOrganiza!$A$2:$M$1097,9,FALSE),"0")</f>
        <v>0</v>
      </c>
      <c r="N659" s="193">
        <v>0</v>
      </c>
      <c r="O659" s="193"/>
      <c r="Q659" s="169">
        <v>0</v>
      </c>
      <c r="R659" s="169">
        <v>0</v>
      </c>
      <c r="S659" s="169"/>
      <c r="T659" s="169"/>
      <c r="U659" s="169"/>
      <c r="V659" s="169">
        <v>0</v>
      </c>
      <c r="W659" s="194">
        <v>0</v>
      </c>
      <c r="X659" s="194"/>
      <c r="Z659" s="171"/>
      <c r="AA659" s="171"/>
      <c r="AB659" s="171"/>
      <c r="AC659" s="171"/>
      <c r="AD659" s="171"/>
      <c r="AE659" s="171"/>
      <c r="AF659" s="195"/>
      <c r="AG659" s="195"/>
      <c r="AI659" s="173"/>
      <c r="AJ659" s="173"/>
      <c r="AK659" s="196">
        <f t="shared" si="116"/>
        <v>0</v>
      </c>
      <c r="AL659" s="196">
        <f>IFERROR(VLOOKUP(B659,[4]rptBudgetaryBudgetCrossOrganiza!$A$10385:$O$11376,13,FALSE),"0")</f>
        <v>0</v>
      </c>
      <c r="AM659" s="196"/>
      <c r="AN659" s="196"/>
      <c r="AO659" s="196"/>
      <c r="AP659" s="196"/>
      <c r="AQ659" s="196"/>
      <c r="AS659" s="194"/>
      <c r="AT659" s="194"/>
      <c r="AU659" s="194"/>
      <c r="AV659" s="194"/>
      <c r="AW659" s="194"/>
      <c r="AX659" s="194"/>
      <c r="AY659" s="194"/>
      <c r="AZ659" s="194"/>
    </row>
    <row r="660" spans="1:52" x14ac:dyDescent="0.2">
      <c r="A660" s="141">
        <v>4</v>
      </c>
      <c r="B660" s="141" t="s">
        <v>952</v>
      </c>
      <c r="C660" s="149" t="str">
        <f t="shared" si="117"/>
        <v>45</v>
      </c>
      <c r="D660" s="149" t="str">
        <f t="shared" si="118"/>
        <v>41</v>
      </c>
      <c r="E660" s="147" t="str">
        <f t="shared" si="119"/>
        <v>000</v>
      </c>
      <c r="F660" s="129" t="str">
        <f t="shared" si="120"/>
        <v>5100.00</v>
      </c>
      <c r="G660" s="141" t="s">
        <v>240</v>
      </c>
      <c r="H660" s="193">
        <f>IFERROR(VLOOKUP(B660,[5]rptBudgetaryBudgetCrossOrganiza!$A$2:$M$1097,4,FALSE),"0")</f>
        <v>0</v>
      </c>
      <c r="I660" s="193">
        <f>IFERROR(VLOOKUP(B660,[5]rptBudgetaryBudgetCrossOrganiza!$A$2:$M$1097,6,FALSE),"0")</f>
        <v>0</v>
      </c>
      <c r="J660" s="193"/>
      <c r="K660" s="193"/>
      <c r="L660" s="193"/>
      <c r="M660" s="193">
        <f>IFERROR(VLOOKUP(B660,[5]rptBudgetaryBudgetCrossOrganiza!$A$2:$M$1097,9,FALSE),"0")</f>
        <v>0</v>
      </c>
      <c r="N660" s="193">
        <v>0</v>
      </c>
      <c r="O660" s="193"/>
      <c r="Q660" s="169">
        <v>0</v>
      </c>
      <c r="R660" s="169">
        <v>0</v>
      </c>
      <c r="S660" s="169"/>
      <c r="T660" s="169"/>
      <c r="U660" s="169"/>
      <c r="V660" s="169">
        <v>0</v>
      </c>
      <c r="W660" s="194">
        <v>0</v>
      </c>
      <c r="X660" s="194"/>
      <c r="Z660" s="171"/>
      <c r="AA660" s="171"/>
      <c r="AB660" s="171"/>
      <c r="AC660" s="171"/>
      <c r="AD660" s="171"/>
      <c r="AE660" s="171"/>
      <c r="AF660" s="195"/>
      <c r="AG660" s="195"/>
      <c r="AI660" s="173"/>
      <c r="AJ660" s="173"/>
      <c r="AK660" s="196">
        <f t="shared" si="116"/>
        <v>0</v>
      </c>
      <c r="AL660" s="196">
        <f>IFERROR(VLOOKUP(B660,[4]rptBudgetaryBudgetCrossOrganiza!$A$10385:$O$11376,13,FALSE),"0")</f>
        <v>0</v>
      </c>
      <c r="AM660" s="196"/>
      <c r="AN660" s="196"/>
      <c r="AO660" s="196"/>
      <c r="AP660" s="196"/>
      <c r="AQ660" s="196"/>
      <c r="AS660" s="194"/>
      <c r="AT660" s="194"/>
      <c r="AU660" s="194"/>
      <c r="AV660" s="194"/>
      <c r="AW660" s="194"/>
      <c r="AX660" s="194"/>
      <c r="AY660" s="194"/>
      <c r="AZ660" s="194"/>
    </row>
    <row r="661" spans="1:52" x14ac:dyDescent="0.2">
      <c r="A661" s="141">
        <v>4</v>
      </c>
      <c r="B661" s="141" t="s">
        <v>953</v>
      </c>
      <c r="C661" s="149" t="str">
        <f t="shared" si="117"/>
        <v>45</v>
      </c>
      <c r="D661" s="149" t="str">
        <f t="shared" si="118"/>
        <v>41</v>
      </c>
      <c r="E661" s="147" t="str">
        <f t="shared" si="119"/>
        <v>000</v>
      </c>
      <c r="F661" s="129" t="str">
        <f t="shared" si="120"/>
        <v>5100.01</v>
      </c>
      <c r="G661" s="141" t="s">
        <v>242</v>
      </c>
      <c r="H661" s="193">
        <f>IFERROR(VLOOKUP(B661,[5]rptBudgetaryBudgetCrossOrganiza!$A$2:$M$1097,4,FALSE),"0")</f>
        <v>0</v>
      </c>
      <c r="I661" s="193">
        <f>IFERROR(VLOOKUP(B661,[5]rptBudgetaryBudgetCrossOrganiza!$A$2:$M$1097,6,FALSE),"0")</f>
        <v>0</v>
      </c>
      <c r="J661" s="193"/>
      <c r="K661" s="193"/>
      <c r="L661" s="193"/>
      <c r="M661" s="193">
        <f>IFERROR(VLOOKUP(B661,[5]rptBudgetaryBudgetCrossOrganiza!$A$2:$M$1097,9,FALSE),"0")</f>
        <v>0</v>
      </c>
      <c r="N661" s="193">
        <v>0</v>
      </c>
      <c r="O661" s="193"/>
      <c r="Q661" s="169">
        <v>0</v>
      </c>
      <c r="R661" s="169">
        <v>0</v>
      </c>
      <c r="S661" s="169"/>
      <c r="T661" s="169"/>
      <c r="U661" s="169"/>
      <c r="V661" s="169">
        <v>0</v>
      </c>
      <c r="W661" s="194">
        <v>0</v>
      </c>
      <c r="X661" s="194"/>
      <c r="Z661" s="171"/>
      <c r="AA661" s="171"/>
      <c r="AB661" s="171"/>
      <c r="AC661" s="171"/>
      <c r="AD661" s="171"/>
      <c r="AE661" s="171"/>
      <c r="AF661" s="195"/>
      <c r="AG661" s="195"/>
      <c r="AI661" s="173"/>
      <c r="AJ661" s="173"/>
      <c r="AK661" s="196">
        <f t="shared" si="116"/>
        <v>0</v>
      </c>
      <c r="AL661" s="196">
        <f>IFERROR(VLOOKUP(B661,[4]rptBudgetaryBudgetCrossOrganiza!$A$10385:$O$11376,13,FALSE),"0")</f>
        <v>0</v>
      </c>
      <c r="AM661" s="196"/>
      <c r="AN661" s="196"/>
      <c r="AO661" s="196"/>
      <c r="AP661" s="196"/>
      <c r="AQ661" s="196"/>
      <c r="AS661" s="194"/>
      <c r="AT661" s="194"/>
      <c r="AU661" s="194"/>
      <c r="AV661" s="194"/>
      <c r="AW661" s="194"/>
      <c r="AX661" s="194"/>
      <c r="AY661" s="194"/>
      <c r="AZ661" s="194"/>
    </row>
    <row r="662" spans="1:52" x14ac:dyDescent="0.2">
      <c r="A662" s="141">
        <v>4</v>
      </c>
      <c r="B662" s="141" t="s">
        <v>954</v>
      </c>
      <c r="C662" s="149" t="str">
        <f t="shared" si="117"/>
        <v>45</v>
      </c>
      <c r="D662" s="149" t="str">
        <f t="shared" si="118"/>
        <v>41</v>
      </c>
      <c r="E662" s="147" t="str">
        <f t="shared" si="119"/>
        <v>000</v>
      </c>
      <c r="F662" s="129" t="str">
        <f t="shared" si="120"/>
        <v>5100.02</v>
      </c>
      <c r="G662" s="141" t="s">
        <v>244</v>
      </c>
      <c r="H662" s="193">
        <f>IFERROR(VLOOKUP(B662,[5]rptBudgetaryBudgetCrossOrganiza!$A$2:$M$1097,4,FALSE),"0")</f>
        <v>0</v>
      </c>
      <c r="I662" s="193">
        <f>IFERROR(VLOOKUP(B662,[5]rptBudgetaryBudgetCrossOrganiza!$A$2:$M$1097,6,FALSE),"0")</f>
        <v>0</v>
      </c>
      <c r="J662" s="193"/>
      <c r="K662" s="193"/>
      <c r="L662" s="193"/>
      <c r="M662" s="193">
        <f>IFERROR(VLOOKUP(B662,[5]rptBudgetaryBudgetCrossOrganiza!$A$2:$M$1097,9,FALSE),"0")</f>
        <v>0</v>
      </c>
      <c r="N662" s="193">
        <v>0</v>
      </c>
      <c r="O662" s="193"/>
      <c r="Q662" s="169">
        <v>0</v>
      </c>
      <c r="R662" s="169">
        <v>0</v>
      </c>
      <c r="S662" s="169"/>
      <c r="T662" s="169"/>
      <c r="U662" s="169"/>
      <c r="V662" s="169">
        <v>0</v>
      </c>
      <c r="W662" s="194">
        <v>0</v>
      </c>
      <c r="X662" s="194"/>
      <c r="Z662" s="171"/>
      <c r="AA662" s="171"/>
      <c r="AB662" s="171"/>
      <c r="AC662" s="171"/>
      <c r="AD662" s="171"/>
      <c r="AE662" s="171"/>
      <c r="AF662" s="195"/>
      <c r="AG662" s="195"/>
      <c r="AI662" s="173"/>
      <c r="AJ662" s="173"/>
      <c r="AK662" s="196">
        <f t="shared" si="116"/>
        <v>0</v>
      </c>
      <c r="AL662" s="196">
        <f>IFERROR(VLOOKUP(B662,[4]rptBudgetaryBudgetCrossOrganiza!$A$10385:$O$11376,13,FALSE),"0")</f>
        <v>0</v>
      </c>
      <c r="AM662" s="196"/>
      <c r="AN662" s="196"/>
      <c r="AO662" s="196"/>
      <c r="AP662" s="196"/>
      <c r="AQ662" s="196"/>
      <c r="AS662" s="194"/>
      <c r="AT662" s="194"/>
      <c r="AU662" s="194"/>
      <c r="AV662" s="194"/>
      <c r="AW662" s="194"/>
      <c r="AX662" s="194"/>
      <c r="AY662" s="194"/>
      <c r="AZ662" s="194"/>
    </row>
    <row r="663" spans="1:52" x14ac:dyDescent="0.2">
      <c r="A663" s="141">
        <v>4</v>
      </c>
      <c r="B663" s="141" t="s">
        <v>955</v>
      </c>
      <c r="C663" s="149" t="str">
        <f t="shared" si="117"/>
        <v>45</v>
      </c>
      <c r="D663" s="149" t="str">
        <f t="shared" si="118"/>
        <v>41</v>
      </c>
      <c r="E663" s="147" t="str">
        <f t="shared" si="119"/>
        <v>000</v>
      </c>
      <c r="F663" s="129" t="str">
        <f t="shared" si="120"/>
        <v>5100.03</v>
      </c>
      <c r="G663" s="141" t="s">
        <v>246</v>
      </c>
      <c r="H663" s="193">
        <f>IFERROR(VLOOKUP(B663,[5]rptBudgetaryBudgetCrossOrganiza!$A$2:$M$1097,4,FALSE),"0")</f>
        <v>0</v>
      </c>
      <c r="I663" s="193">
        <f>IFERROR(VLOOKUP(B663,[5]rptBudgetaryBudgetCrossOrganiza!$A$2:$M$1097,6,FALSE),"0")</f>
        <v>0</v>
      </c>
      <c r="J663" s="193"/>
      <c r="K663" s="193"/>
      <c r="L663" s="193"/>
      <c r="M663" s="193">
        <f>IFERROR(VLOOKUP(B663,[5]rptBudgetaryBudgetCrossOrganiza!$A$2:$M$1097,9,FALSE),"0")</f>
        <v>0</v>
      </c>
      <c r="N663" s="193">
        <v>0</v>
      </c>
      <c r="O663" s="193"/>
      <c r="Q663" s="169">
        <v>0</v>
      </c>
      <c r="R663" s="169">
        <v>0</v>
      </c>
      <c r="S663" s="169"/>
      <c r="T663" s="169"/>
      <c r="U663" s="169"/>
      <c r="V663" s="169">
        <v>0</v>
      </c>
      <c r="W663" s="194">
        <v>0</v>
      </c>
      <c r="X663" s="194"/>
      <c r="Z663" s="171"/>
      <c r="AA663" s="171"/>
      <c r="AB663" s="171"/>
      <c r="AC663" s="171"/>
      <c r="AD663" s="171"/>
      <c r="AE663" s="171"/>
      <c r="AF663" s="195"/>
      <c r="AG663" s="195"/>
      <c r="AI663" s="173"/>
      <c r="AJ663" s="173"/>
      <c r="AK663" s="196">
        <f t="shared" si="116"/>
        <v>0</v>
      </c>
      <c r="AL663" s="196">
        <f>IFERROR(VLOOKUP(B663,[4]rptBudgetaryBudgetCrossOrganiza!$A$10385:$O$11376,13,FALSE),"0")</f>
        <v>0</v>
      </c>
      <c r="AM663" s="196"/>
      <c r="AN663" s="196"/>
      <c r="AO663" s="196"/>
      <c r="AP663" s="196"/>
      <c r="AQ663" s="196"/>
      <c r="AS663" s="194"/>
      <c r="AT663" s="194"/>
      <c r="AU663" s="194"/>
      <c r="AV663" s="194"/>
      <c r="AW663" s="194"/>
      <c r="AX663" s="194"/>
      <c r="AY663" s="194"/>
      <c r="AZ663" s="194"/>
    </row>
    <row r="664" spans="1:52" x14ac:dyDescent="0.2">
      <c r="A664" s="141">
        <v>4</v>
      </c>
      <c r="B664" s="141" t="s">
        <v>956</v>
      </c>
      <c r="C664" s="149" t="str">
        <f t="shared" si="117"/>
        <v>45</v>
      </c>
      <c r="D664" s="149" t="str">
        <f t="shared" si="118"/>
        <v>41</v>
      </c>
      <c r="E664" s="147" t="str">
        <f t="shared" si="119"/>
        <v>000</v>
      </c>
      <c r="F664" s="129" t="str">
        <f t="shared" si="120"/>
        <v>5100.04</v>
      </c>
      <c r="G664" s="141" t="s">
        <v>248</v>
      </c>
      <c r="H664" s="193">
        <f>IFERROR(VLOOKUP(B664,[5]rptBudgetaryBudgetCrossOrganiza!$A$2:$M$1097,4,FALSE),"0")</f>
        <v>0</v>
      </c>
      <c r="I664" s="193">
        <f>IFERROR(VLOOKUP(B664,[5]rptBudgetaryBudgetCrossOrganiza!$A$2:$M$1097,6,FALSE),"0")</f>
        <v>0</v>
      </c>
      <c r="J664" s="193"/>
      <c r="K664" s="193"/>
      <c r="L664" s="193"/>
      <c r="M664" s="193">
        <f>IFERROR(VLOOKUP(B664,[5]rptBudgetaryBudgetCrossOrganiza!$A$2:$M$1097,9,FALSE),"0")</f>
        <v>0</v>
      </c>
      <c r="N664" s="193">
        <v>0</v>
      </c>
      <c r="O664" s="193"/>
      <c r="Q664" s="169">
        <v>0</v>
      </c>
      <c r="R664" s="169">
        <v>0</v>
      </c>
      <c r="S664" s="169"/>
      <c r="T664" s="169"/>
      <c r="U664" s="169"/>
      <c r="V664" s="169">
        <v>0</v>
      </c>
      <c r="W664" s="194">
        <v>0</v>
      </c>
      <c r="X664" s="194"/>
      <c r="Z664" s="171"/>
      <c r="AA664" s="171"/>
      <c r="AB664" s="171"/>
      <c r="AC664" s="171"/>
      <c r="AD664" s="171"/>
      <c r="AE664" s="171"/>
      <c r="AF664" s="195"/>
      <c r="AG664" s="195"/>
      <c r="AI664" s="173"/>
      <c r="AJ664" s="173"/>
      <c r="AK664" s="196">
        <f t="shared" si="116"/>
        <v>0</v>
      </c>
      <c r="AL664" s="196">
        <f>IFERROR(VLOOKUP(B664,[4]rptBudgetaryBudgetCrossOrganiza!$A$10385:$O$11376,13,FALSE),"0")</f>
        <v>0</v>
      </c>
      <c r="AM664" s="196"/>
      <c r="AN664" s="196"/>
      <c r="AO664" s="196"/>
      <c r="AP664" s="196"/>
      <c r="AQ664" s="196"/>
      <c r="AS664" s="194"/>
      <c r="AT664" s="194"/>
      <c r="AU664" s="194"/>
      <c r="AV664" s="194"/>
      <c r="AW664" s="194"/>
      <c r="AX664" s="194"/>
      <c r="AY664" s="194"/>
      <c r="AZ664" s="194"/>
    </row>
    <row r="665" spans="1:52" x14ac:dyDescent="0.2">
      <c r="A665" s="141">
        <v>4</v>
      </c>
      <c r="B665" s="141" t="s">
        <v>957</v>
      </c>
      <c r="C665" s="149" t="str">
        <f t="shared" si="117"/>
        <v>45</v>
      </c>
      <c r="D665" s="149" t="str">
        <f t="shared" si="118"/>
        <v>41</v>
      </c>
      <c r="E665" s="147" t="str">
        <f t="shared" si="119"/>
        <v>000</v>
      </c>
      <c r="F665" s="129" t="str">
        <f t="shared" si="120"/>
        <v>5100.05</v>
      </c>
      <c r="G665" s="141" t="s">
        <v>250</v>
      </c>
      <c r="H665" s="193">
        <f>IFERROR(VLOOKUP(B665,[5]rptBudgetaryBudgetCrossOrganiza!$A$2:$M$1097,4,FALSE),"0")</f>
        <v>0</v>
      </c>
      <c r="I665" s="193">
        <f>IFERROR(VLOOKUP(B665,[5]rptBudgetaryBudgetCrossOrganiza!$A$2:$M$1097,6,FALSE),"0")</f>
        <v>0</v>
      </c>
      <c r="J665" s="193"/>
      <c r="K665" s="193"/>
      <c r="L665" s="193"/>
      <c r="M665" s="193">
        <f>IFERROR(VLOOKUP(B665,[5]rptBudgetaryBudgetCrossOrganiza!$A$2:$M$1097,9,FALSE),"0")</f>
        <v>0</v>
      </c>
      <c r="N665" s="193">
        <v>0</v>
      </c>
      <c r="O665" s="193"/>
      <c r="Q665" s="169">
        <v>0</v>
      </c>
      <c r="R665" s="169">
        <v>0</v>
      </c>
      <c r="S665" s="169"/>
      <c r="T665" s="169"/>
      <c r="U665" s="169"/>
      <c r="V665" s="169">
        <v>0</v>
      </c>
      <c r="W665" s="194">
        <v>0</v>
      </c>
      <c r="X665" s="194"/>
      <c r="Z665" s="171"/>
      <c r="AA665" s="171"/>
      <c r="AB665" s="171"/>
      <c r="AC665" s="171"/>
      <c r="AD665" s="171"/>
      <c r="AE665" s="171"/>
      <c r="AF665" s="195"/>
      <c r="AG665" s="195"/>
      <c r="AI665" s="173"/>
      <c r="AJ665" s="173"/>
      <c r="AK665" s="196">
        <f t="shared" si="116"/>
        <v>0</v>
      </c>
      <c r="AL665" s="196">
        <f>IFERROR(VLOOKUP(B665,[4]rptBudgetaryBudgetCrossOrganiza!$A$10385:$O$11376,13,FALSE),"0")</f>
        <v>0</v>
      </c>
      <c r="AM665" s="196"/>
      <c r="AN665" s="196"/>
      <c r="AO665" s="196"/>
      <c r="AP665" s="196"/>
      <c r="AQ665" s="196"/>
      <c r="AS665" s="194"/>
      <c r="AT665" s="194"/>
      <c r="AU665" s="194"/>
      <c r="AV665" s="194"/>
      <c r="AW665" s="194"/>
      <c r="AX665" s="194"/>
      <c r="AY665" s="194"/>
      <c r="AZ665" s="194"/>
    </row>
    <row r="666" spans="1:52" x14ac:dyDescent="0.2">
      <c r="A666" s="141">
        <v>4</v>
      </c>
      <c r="B666" s="141" t="s">
        <v>958</v>
      </c>
      <c r="C666" s="149" t="str">
        <f t="shared" si="117"/>
        <v>45</v>
      </c>
      <c r="D666" s="149" t="str">
        <f t="shared" si="118"/>
        <v>41</v>
      </c>
      <c r="E666" s="147" t="str">
        <f t="shared" si="119"/>
        <v>000</v>
      </c>
      <c r="F666" s="129" t="str">
        <f t="shared" si="120"/>
        <v>5100.06</v>
      </c>
      <c r="G666" s="141" t="s">
        <v>252</v>
      </c>
      <c r="H666" s="193">
        <f>IFERROR(VLOOKUP(B666,[5]rptBudgetaryBudgetCrossOrganiza!$A$2:$M$1097,4,FALSE),"0")</f>
        <v>0</v>
      </c>
      <c r="I666" s="193">
        <f>IFERROR(VLOOKUP(B666,[5]rptBudgetaryBudgetCrossOrganiza!$A$2:$M$1097,6,FALSE),"0")</f>
        <v>0</v>
      </c>
      <c r="J666" s="193"/>
      <c r="K666" s="193"/>
      <c r="L666" s="193"/>
      <c r="M666" s="193">
        <f>IFERROR(VLOOKUP(B666,[5]rptBudgetaryBudgetCrossOrganiza!$A$2:$M$1097,9,FALSE),"0")</f>
        <v>0</v>
      </c>
      <c r="N666" s="193">
        <v>0</v>
      </c>
      <c r="O666" s="193"/>
      <c r="Q666" s="169">
        <v>0</v>
      </c>
      <c r="R666" s="169">
        <v>0</v>
      </c>
      <c r="S666" s="169"/>
      <c r="T666" s="169"/>
      <c r="U666" s="169"/>
      <c r="V666" s="169">
        <v>0</v>
      </c>
      <c r="W666" s="194">
        <v>0</v>
      </c>
      <c r="X666" s="194"/>
      <c r="Z666" s="171"/>
      <c r="AA666" s="171"/>
      <c r="AB666" s="171"/>
      <c r="AC666" s="171"/>
      <c r="AD666" s="171"/>
      <c r="AE666" s="171"/>
      <c r="AF666" s="195"/>
      <c r="AG666" s="195"/>
      <c r="AI666" s="173"/>
      <c r="AJ666" s="173"/>
      <c r="AK666" s="196">
        <f t="shared" si="116"/>
        <v>0</v>
      </c>
      <c r="AL666" s="196">
        <f>IFERROR(VLOOKUP(B666,[4]rptBudgetaryBudgetCrossOrganiza!$A$10385:$O$11376,13,FALSE),"0")</f>
        <v>0</v>
      </c>
      <c r="AM666" s="196"/>
      <c r="AN666" s="196"/>
      <c r="AO666" s="196"/>
      <c r="AP666" s="196"/>
      <c r="AQ666" s="196"/>
      <c r="AS666" s="194"/>
      <c r="AT666" s="194"/>
      <c r="AU666" s="194"/>
      <c r="AV666" s="194"/>
      <c r="AW666" s="194"/>
      <c r="AX666" s="194"/>
      <c r="AY666" s="194"/>
      <c r="AZ666" s="194"/>
    </row>
    <row r="667" spans="1:52" x14ac:dyDescent="0.2">
      <c r="A667" s="141">
        <v>4</v>
      </c>
      <c r="B667" s="141" t="s">
        <v>959</v>
      </c>
      <c r="C667" s="149" t="str">
        <f t="shared" si="117"/>
        <v>45</v>
      </c>
      <c r="D667" s="149" t="str">
        <f t="shared" si="118"/>
        <v>41</v>
      </c>
      <c r="E667" s="147" t="str">
        <f t="shared" si="119"/>
        <v>000</v>
      </c>
      <c r="F667" s="129" t="str">
        <f t="shared" si="120"/>
        <v>5100.07</v>
      </c>
      <c r="G667" s="141" t="s">
        <v>254</v>
      </c>
      <c r="H667" s="193">
        <f>IFERROR(VLOOKUP(B667,[5]rptBudgetaryBudgetCrossOrganiza!$A$2:$M$1097,4,FALSE),"0")</f>
        <v>0</v>
      </c>
      <c r="I667" s="193">
        <f>IFERROR(VLOOKUP(B667,[5]rptBudgetaryBudgetCrossOrganiza!$A$2:$M$1097,6,FALSE),"0")</f>
        <v>0</v>
      </c>
      <c r="J667" s="193"/>
      <c r="K667" s="193"/>
      <c r="L667" s="193"/>
      <c r="M667" s="193">
        <f>IFERROR(VLOOKUP(B667,[5]rptBudgetaryBudgetCrossOrganiza!$A$2:$M$1097,9,FALSE),"0")</f>
        <v>0</v>
      </c>
      <c r="N667" s="193">
        <v>0</v>
      </c>
      <c r="O667" s="193"/>
      <c r="Q667" s="169">
        <v>0</v>
      </c>
      <c r="R667" s="169">
        <v>0</v>
      </c>
      <c r="S667" s="169"/>
      <c r="T667" s="169"/>
      <c r="U667" s="169"/>
      <c r="V667" s="169">
        <v>0</v>
      </c>
      <c r="W667" s="194">
        <v>0</v>
      </c>
      <c r="X667" s="194"/>
      <c r="Z667" s="171"/>
      <c r="AA667" s="171"/>
      <c r="AB667" s="171"/>
      <c r="AC667" s="171"/>
      <c r="AD667" s="171"/>
      <c r="AE667" s="171"/>
      <c r="AF667" s="195"/>
      <c r="AG667" s="195"/>
      <c r="AI667" s="173"/>
      <c r="AJ667" s="173"/>
      <c r="AK667" s="196">
        <f t="shared" si="116"/>
        <v>0</v>
      </c>
      <c r="AL667" s="196">
        <f>IFERROR(VLOOKUP(B667,[4]rptBudgetaryBudgetCrossOrganiza!$A$10385:$O$11376,13,FALSE),"0")</f>
        <v>0</v>
      </c>
      <c r="AM667" s="196"/>
      <c r="AN667" s="196"/>
      <c r="AO667" s="196"/>
      <c r="AP667" s="196"/>
      <c r="AQ667" s="196"/>
      <c r="AS667" s="194"/>
      <c r="AT667" s="194"/>
      <c r="AU667" s="194"/>
      <c r="AV667" s="194"/>
      <c r="AW667" s="194"/>
      <c r="AX667" s="194"/>
      <c r="AY667" s="194"/>
      <c r="AZ667" s="194"/>
    </row>
    <row r="668" spans="1:52" x14ac:dyDescent="0.2">
      <c r="A668" s="141">
        <v>4</v>
      </c>
      <c r="B668" s="141" t="s">
        <v>960</v>
      </c>
      <c r="C668" s="149" t="str">
        <f t="shared" si="117"/>
        <v>45</v>
      </c>
      <c r="D668" s="149" t="str">
        <f t="shared" si="118"/>
        <v>41</v>
      </c>
      <c r="E668" s="147" t="str">
        <f t="shared" si="119"/>
        <v>000</v>
      </c>
      <c r="F668" s="129" t="str">
        <f t="shared" si="120"/>
        <v>5100.08</v>
      </c>
      <c r="G668" s="141" t="s">
        <v>256</v>
      </c>
      <c r="H668" s="193">
        <f>IFERROR(VLOOKUP(B668,[5]rptBudgetaryBudgetCrossOrganiza!$A$2:$M$1097,4,FALSE),"0")</f>
        <v>0</v>
      </c>
      <c r="I668" s="193">
        <f>IFERROR(VLOOKUP(B668,[5]rptBudgetaryBudgetCrossOrganiza!$A$2:$M$1097,6,FALSE),"0")</f>
        <v>0</v>
      </c>
      <c r="J668" s="193"/>
      <c r="K668" s="193"/>
      <c r="L668" s="193"/>
      <c r="M668" s="193">
        <f>IFERROR(VLOOKUP(B668,[5]rptBudgetaryBudgetCrossOrganiza!$A$2:$M$1097,9,FALSE),"0")</f>
        <v>0</v>
      </c>
      <c r="N668" s="193">
        <v>0</v>
      </c>
      <c r="O668" s="193"/>
      <c r="Q668" s="169">
        <v>0</v>
      </c>
      <c r="R668" s="169">
        <v>0</v>
      </c>
      <c r="S668" s="169"/>
      <c r="T668" s="169"/>
      <c r="U668" s="169"/>
      <c r="V668" s="169">
        <v>0</v>
      </c>
      <c r="W668" s="194">
        <v>0</v>
      </c>
      <c r="X668" s="194"/>
      <c r="Z668" s="171"/>
      <c r="AA668" s="171"/>
      <c r="AB668" s="171"/>
      <c r="AC668" s="171"/>
      <c r="AD668" s="171"/>
      <c r="AE668" s="171"/>
      <c r="AF668" s="195"/>
      <c r="AG668" s="195"/>
      <c r="AI668" s="173"/>
      <c r="AJ668" s="173"/>
      <c r="AK668" s="196">
        <f t="shared" si="116"/>
        <v>0</v>
      </c>
      <c r="AL668" s="196">
        <f>IFERROR(VLOOKUP(B668,[4]rptBudgetaryBudgetCrossOrganiza!$A$10385:$O$11376,13,FALSE),"0")</f>
        <v>0</v>
      </c>
      <c r="AM668" s="196"/>
      <c r="AN668" s="196"/>
      <c r="AO668" s="196"/>
      <c r="AP668" s="196"/>
      <c r="AQ668" s="196"/>
      <c r="AS668" s="194"/>
      <c r="AT668" s="194"/>
      <c r="AU668" s="194"/>
      <c r="AV668" s="194"/>
      <c r="AW668" s="194"/>
      <c r="AX668" s="194"/>
      <c r="AY668" s="194"/>
      <c r="AZ668" s="194"/>
    </row>
    <row r="669" spans="1:52" x14ac:dyDescent="0.2">
      <c r="A669" s="141">
        <v>4</v>
      </c>
      <c r="B669" s="141" t="s">
        <v>961</v>
      </c>
      <c r="C669" s="149" t="str">
        <f t="shared" si="117"/>
        <v>45</v>
      </c>
      <c r="D669" s="149" t="str">
        <f t="shared" si="118"/>
        <v>41</v>
      </c>
      <c r="E669" s="147" t="str">
        <f t="shared" si="119"/>
        <v>000</v>
      </c>
      <c r="F669" s="129" t="str">
        <f t="shared" si="120"/>
        <v>5100.09</v>
      </c>
      <c r="G669" s="141" t="s">
        <v>258</v>
      </c>
      <c r="H669" s="193">
        <f>IFERROR(VLOOKUP(B669,[5]rptBudgetaryBudgetCrossOrganiza!$A$2:$M$1097,4,FALSE),"0")</f>
        <v>0</v>
      </c>
      <c r="I669" s="193">
        <f>IFERROR(VLOOKUP(B669,[5]rptBudgetaryBudgetCrossOrganiza!$A$2:$M$1097,6,FALSE),"0")</f>
        <v>0</v>
      </c>
      <c r="J669" s="193"/>
      <c r="K669" s="193"/>
      <c r="L669" s="193"/>
      <c r="M669" s="193">
        <f>IFERROR(VLOOKUP(B669,[5]rptBudgetaryBudgetCrossOrganiza!$A$2:$M$1097,9,FALSE),"0")</f>
        <v>0</v>
      </c>
      <c r="N669" s="193">
        <v>0</v>
      </c>
      <c r="O669" s="193"/>
      <c r="Q669" s="169">
        <v>0</v>
      </c>
      <c r="R669" s="169">
        <v>0</v>
      </c>
      <c r="S669" s="169"/>
      <c r="T669" s="169"/>
      <c r="U669" s="169"/>
      <c r="V669" s="169">
        <v>0</v>
      </c>
      <c r="W669" s="194">
        <v>0</v>
      </c>
      <c r="X669" s="194"/>
      <c r="Z669" s="171"/>
      <c r="AA669" s="171"/>
      <c r="AB669" s="171"/>
      <c r="AC669" s="171"/>
      <c r="AD669" s="171"/>
      <c r="AE669" s="171"/>
      <c r="AF669" s="195"/>
      <c r="AG669" s="195"/>
      <c r="AI669" s="173"/>
      <c r="AJ669" s="173"/>
      <c r="AK669" s="196">
        <f t="shared" si="116"/>
        <v>0</v>
      </c>
      <c r="AL669" s="196">
        <f>IFERROR(VLOOKUP(B669,[4]rptBudgetaryBudgetCrossOrganiza!$A$10385:$O$11376,13,FALSE),"0")</f>
        <v>0</v>
      </c>
      <c r="AM669" s="196"/>
      <c r="AN669" s="196"/>
      <c r="AO669" s="196"/>
      <c r="AP669" s="196"/>
      <c r="AQ669" s="196"/>
      <c r="AS669" s="194"/>
      <c r="AT669" s="194"/>
      <c r="AU669" s="194"/>
      <c r="AV669" s="194"/>
      <c r="AW669" s="194"/>
      <c r="AX669" s="194"/>
      <c r="AY669" s="194"/>
      <c r="AZ669" s="194"/>
    </row>
    <row r="670" spans="1:52" x14ac:dyDescent="0.2">
      <c r="A670" s="141">
        <v>4</v>
      </c>
      <c r="B670" s="141" t="s">
        <v>962</v>
      </c>
      <c r="C670" s="149" t="str">
        <f t="shared" si="117"/>
        <v>45</v>
      </c>
      <c r="D670" s="149" t="str">
        <f t="shared" si="118"/>
        <v>41</v>
      </c>
      <c r="E670" s="147" t="str">
        <f t="shared" si="119"/>
        <v>000</v>
      </c>
      <c r="F670" s="129" t="str">
        <f t="shared" si="120"/>
        <v>5100.11</v>
      </c>
      <c r="G670" s="141" t="s">
        <v>262</v>
      </c>
      <c r="H670" s="193">
        <f>IFERROR(VLOOKUP(B670,[5]rptBudgetaryBudgetCrossOrganiza!$A$2:$M$1097,4,FALSE),"0")</f>
        <v>0</v>
      </c>
      <c r="I670" s="193">
        <f>IFERROR(VLOOKUP(B670,[5]rptBudgetaryBudgetCrossOrganiza!$A$2:$M$1097,6,FALSE),"0")</f>
        <v>0</v>
      </c>
      <c r="J670" s="193"/>
      <c r="K670" s="193"/>
      <c r="L670" s="193"/>
      <c r="M670" s="193">
        <f>IFERROR(VLOOKUP(B670,[5]rptBudgetaryBudgetCrossOrganiza!$A$2:$M$1097,9,FALSE),"0")</f>
        <v>0</v>
      </c>
      <c r="N670" s="193">
        <v>0</v>
      </c>
      <c r="O670" s="193"/>
      <c r="Q670" s="169">
        <v>0</v>
      </c>
      <c r="R670" s="169">
        <v>0</v>
      </c>
      <c r="S670" s="169"/>
      <c r="T670" s="169"/>
      <c r="U670" s="169"/>
      <c r="V670" s="169">
        <v>0</v>
      </c>
      <c r="W670" s="194">
        <v>0</v>
      </c>
      <c r="X670" s="194"/>
      <c r="Z670" s="171"/>
      <c r="AA670" s="171"/>
      <c r="AB670" s="171"/>
      <c r="AC670" s="171"/>
      <c r="AD670" s="171"/>
      <c r="AE670" s="171"/>
      <c r="AF670" s="195"/>
      <c r="AG670" s="195"/>
      <c r="AI670" s="173"/>
      <c r="AJ670" s="173"/>
      <c r="AK670" s="196">
        <f t="shared" si="116"/>
        <v>0</v>
      </c>
      <c r="AL670" s="196">
        <f>IFERROR(VLOOKUP(B670,[4]rptBudgetaryBudgetCrossOrganiza!$A$10385:$O$11376,13,FALSE),"0")</f>
        <v>0</v>
      </c>
      <c r="AM670" s="196"/>
      <c r="AN670" s="196"/>
      <c r="AO670" s="196"/>
      <c r="AP670" s="196"/>
      <c r="AQ670" s="196"/>
      <c r="AS670" s="194"/>
      <c r="AT670" s="194"/>
      <c r="AU670" s="194"/>
      <c r="AV670" s="194"/>
      <c r="AW670" s="194"/>
      <c r="AX670" s="194"/>
      <c r="AY670" s="194"/>
      <c r="AZ670" s="194"/>
    </row>
    <row r="671" spans="1:52" x14ac:dyDescent="0.2">
      <c r="A671" s="141">
        <v>4</v>
      </c>
      <c r="B671" s="141" t="s">
        <v>963</v>
      </c>
      <c r="C671" s="149" t="str">
        <f t="shared" si="117"/>
        <v>45</v>
      </c>
      <c r="D671" s="149" t="str">
        <f t="shared" si="118"/>
        <v>41</v>
      </c>
      <c r="E671" s="147" t="str">
        <f t="shared" si="119"/>
        <v>000</v>
      </c>
      <c r="F671" s="129" t="str">
        <f t="shared" si="120"/>
        <v>5100.15</v>
      </c>
      <c r="G671" s="141" t="s">
        <v>270</v>
      </c>
      <c r="H671" s="193">
        <f>IFERROR(VLOOKUP(B671,[5]rptBudgetaryBudgetCrossOrganiza!$A$2:$M$1097,4,FALSE),"0")</f>
        <v>0</v>
      </c>
      <c r="I671" s="193">
        <f>IFERROR(VLOOKUP(B671,[5]rptBudgetaryBudgetCrossOrganiza!$A$2:$M$1097,6,FALSE),"0")</f>
        <v>0</v>
      </c>
      <c r="J671" s="193"/>
      <c r="K671" s="193"/>
      <c r="L671" s="193"/>
      <c r="M671" s="193">
        <f>IFERROR(VLOOKUP(B671,[5]rptBudgetaryBudgetCrossOrganiza!$A$2:$M$1097,9,FALSE),"0")</f>
        <v>0</v>
      </c>
      <c r="N671" s="193">
        <v>0</v>
      </c>
      <c r="O671" s="193"/>
      <c r="Q671" s="169">
        <v>0</v>
      </c>
      <c r="R671" s="169">
        <v>0</v>
      </c>
      <c r="S671" s="169"/>
      <c r="T671" s="169"/>
      <c r="U671" s="169"/>
      <c r="V671" s="169">
        <v>0</v>
      </c>
      <c r="W671" s="194">
        <v>0</v>
      </c>
      <c r="X671" s="194"/>
      <c r="Z671" s="171"/>
      <c r="AA671" s="171"/>
      <c r="AB671" s="171"/>
      <c r="AC671" s="171"/>
      <c r="AD671" s="171"/>
      <c r="AE671" s="171"/>
      <c r="AF671" s="195"/>
      <c r="AG671" s="195"/>
      <c r="AI671" s="173"/>
      <c r="AJ671" s="173"/>
      <c r="AK671" s="196">
        <f t="shared" si="116"/>
        <v>0</v>
      </c>
      <c r="AL671" s="196">
        <f>IFERROR(VLOOKUP(B671,[4]rptBudgetaryBudgetCrossOrganiza!$A$10385:$O$11376,13,FALSE),"0")</f>
        <v>0</v>
      </c>
      <c r="AM671" s="196"/>
      <c r="AN671" s="196"/>
      <c r="AO671" s="196"/>
      <c r="AP671" s="196"/>
      <c r="AQ671" s="196"/>
      <c r="AS671" s="194"/>
      <c r="AT671" s="194"/>
      <c r="AU671" s="194"/>
      <c r="AV671" s="194"/>
      <c r="AW671" s="194"/>
      <c r="AX671" s="194"/>
      <c r="AY671" s="194"/>
      <c r="AZ671" s="194"/>
    </row>
    <row r="672" spans="1:52" x14ac:dyDescent="0.2">
      <c r="A672" s="141">
        <v>4</v>
      </c>
      <c r="B672" s="141" t="s">
        <v>964</v>
      </c>
      <c r="C672" s="149" t="str">
        <f t="shared" si="117"/>
        <v>45</v>
      </c>
      <c r="D672" s="149" t="str">
        <f t="shared" si="118"/>
        <v>41</v>
      </c>
      <c r="E672" s="147" t="str">
        <f t="shared" si="119"/>
        <v>000</v>
      </c>
      <c r="F672" s="129" t="str">
        <f t="shared" si="120"/>
        <v>5100.17</v>
      </c>
      <c r="G672" s="141" t="s">
        <v>1014</v>
      </c>
      <c r="H672" s="193">
        <f>IFERROR(VLOOKUP(B672,[5]rptBudgetaryBudgetCrossOrganiza!$A$2:$M$1097,4,FALSE),"0")</f>
        <v>0</v>
      </c>
      <c r="I672" s="193">
        <f>IFERROR(VLOOKUP(B672,[5]rptBudgetaryBudgetCrossOrganiza!$A$2:$M$1097,6,FALSE),"0")</f>
        <v>0</v>
      </c>
      <c r="J672" s="193"/>
      <c r="K672" s="193"/>
      <c r="L672" s="193"/>
      <c r="M672" s="193">
        <f>IFERROR(VLOOKUP(B672,[5]rptBudgetaryBudgetCrossOrganiza!$A$2:$M$1097,9,FALSE),"0")</f>
        <v>0</v>
      </c>
      <c r="N672" s="193">
        <v>0</v>
      </c>
      <c r="O672" s="193"/>
      <c r="Q672" s="169">
        <v>0</v>
      </c>
      <c r="R672" s="169">
        <v>0</v>
      </c>
      <c r="S672" s="169"/>
      <c r="T672" s="169"/>
      <c r="U672" s="169"/>
      <c r="V672" s="169">
        <v>0</v>
      </c>
      <c r="W672" s="194">
        <v>0</v>
      </c>
      <c r="X672" s="194"/>
      <c r="Z672" s="171"/>
      <c r="AA672" s="171"/>
      <c r="AB672" s="171"/>
      <c r="AC672" s="171"/>
      <c r="AD672" s="171"/>
      <c r="AE672" s="171"/>
      <c r="AF672" s="195"/>
      <c r="AG672" s="195"/>
      <c r="AI672" s="173"/>
      <c r="AJ672" s="173"/>
      <c r="AK672" s="196">
        <f t="shared" si="116"/>
        <v>0</v>
      </c>
      <c r="AL672" s="196">
        <f>IFERROR(VLOOKUP(B672,[4]rptBudgetaryBudgetCrossOrganiza!$A$10385:$O$11376,13,FALSE),"0")</f>
        <v>0</v>
      </c>
      <c r="AM672" s="196"/>
      <c r="AN672" s="196"/>
      <c r="AO672" s="196"/>
      <c r="AP672" s="196"/>
      <c r="AQ672" s="196"/>
      <c r="AS672" s="194"/>
      <c r="AT672" s="194"/>
      <c r="AU672" s="194"/>
      <c r="AV672" s="194"/>
      <c r="AW672" s="194"/>
      <c r="AX672" s="194"/>
      <c r="AY672" s="194"/>
      <c r="AZ672" s="194"/>
    </row>
    <row r="673" spans="1:52" x14ac:dyDescent="0.2">
      <c r="A673" s="141">
        <v>5</v>
      </c>
      <c r="B673" s="141" t="s">
        <v>965</v>
      </c>
      <c r="C673" s="149" t="str">
        <f t="shared" si="117"/>
        <v>45</v>
      </c>
      <c r="D673" s="149" t="str">
        <f t="shared" si="118"/>
        <v>41</v>
      </c>
      <c r="E673" s="147" t="str">
        <f t="shared" si="119"/>
        <v>000</v>
      </c>
      <c r="F673" s="129" t="str">
        <f t="shared" si="120"/>
        <v>6000.01</v>
      </c>
      <c r="G673" s="141" t="s">
        <v>276</v>
      </c>
      <c r="H673" s="193">
        <f>IFERROR(VLOOKUP(B673,[5]rptBudgetaryBudgetCrossOrganiza!$A$2:$M$1097,4,FALSE),"0")</f>
        <v>0</v>
      </c>
      <c r="I673" s="193">
        <f>IFERROR(VLOOKUP(B673,[5]rptBudgetaryBudgetCrossOrganiza!$A$2:$M$1097,6,FALSE),"0")</f>
        <v>0</v>
      </c>
      <c r="J673" s="193"/>
      <c r="K673" s="193"/>
      <c r="L673" s="193"/>
      <c r="M673" s="193">
        <f>IFERROR(VLOOKUP(B673,[5]rptBudgetaryBudgetCrossOrganiza!$A$2:$M$1097,9,FALSE),"0")</f>
        <v>0</v>
      </c>
      <c r="N673" s="193">
        <v>0</v>
      </c>
      <c r="O673" s="193"/>
      <c r="Q673" s="169">
        <v>0</v>
      </c>
      <c r="R673" s="169">
        <v>0</v>
      </c>
      <c r="S673" s="169"/>
      <c r="T673" s="169"/>
      <c r="U673" s="169"/>
      <c r="V673" s="169">
        <v>0</v>
      </c>
      <c r="W673" s="194">
        <v>0</v>
      </c>
      <c r="X673" s="194"/>
      <c r="Z673" s="171"/>
      <c r="AA673" s="171"/>
      <c r="AB673" s="171"/>
      <c r="AC673" s="171"/>
      <c r="AD673" s="171"/>
      <c r="AE673" s="171"/>
      <c r="AF673" s="195"/>
      <c r="AG673" s="195"/>
      <c r="AI673" s="173"/>
      <c r="AJ673" s="173"/>
      <c r="AK673" s="196">
        <f t="shared" si="116"/>
        <v>0</v>
      </c>
      <c r="AL673" s="196">
        <f>IFERROR(VLOOKUP(B673,[4]rptBudgetaryBudgetCrossOrganiza!$A$10385:$O$11376,13,FALSE),"0")</f>
        <v>0</v>
      </c>
      <c r="AM673" s="196"/>
      <c r="AN673" s="196"/>
      <c r="AO673" s="196"/>
      <c r="AP673" s="196"/>
      <c r="AQ673" s="196"/>
      <c r="AS673" s="194"/>
      <c r="AT673" s="194"/>
      <c r="AU673" s="194"/>
      <c r="AV673" s="194"/>
      <c r="AW673" s="194"/>
      <c r="AX673" s="194"/>
      <c r="AY673" s="194"/>
      <c r="AZ673" s="194"/>
    </row>
    <row r="674" spans="1:52" x14ac:dyDescent="0.2">
      <c r="A674" s="141">
        <v>5</v>
      </c>
      <c r="B674" s="141" t="s">
        <v>966</v>
      </c>
      <c r="C674" s="149" t="str">
        <f t="shared" si="117"/>
        <v>45</v>
      </c>
      <c r="D674" s="149" t="str">
        <f t="shared" si="118"/>
        <v>41</v>
      </c>
      <c r="E674" s="147" t="str">
        <f t="shared" si="119"/>
        <v>000</v>
      </c>
      <c r="F674" s="129" t="str">
        <f t="shared" si="120"/>
        <v>6000.10</v>
      </c>
      <c r="G674" s="141" t="s">
        <v>1015</v>
      </c>
      <c r="H674" s="193">
        <f>IFERROR(VLOOKUP(B674,[5]rptBudgetaryBudgetCrossOrganiza!$A$2:$M$1097,4,FALSE),"0")</f>
        <v>0</v>
      </c>
      <c r="I674" s="193">
        <f>IFERROR(VLOOKUP(B674,[5]rptBudgetaryBudgetCrossOrganiza!$A$2:$M$1097,6,FALSE),"0")</f>
        <v>0</v>
      </c>
      <c r="J674" s="193"/>
      <c r="K674" s="193"/>
      <c r="L674" s="193"/>
      <c r="M674" s="193">
        <f>IFERROR(VLOOKUP(B674,[5]rptBudgetaryBudgetCrossOrganiza!$A$2:$M$1097,9,FALSE),"0")</f>
        <v>0</v>
      </c>
      <c r="N674" s="193">
        <v>0</v>
      </c>
      <c r="O674" s="193"/>
      <c r="Q674" s="169">
        <v>0</v>
      </c>
      <c r="R674" s="169">
        <v>0</v>
      </c>
      <c r="S674" s="169"/>
      <c r="T674" s="169"/>
      <c r="U674" s="169"/>
      <c r="V674" s="169">
        <v>0</v>
      </c>
      <c r="W674" s="194">
        <v>0</v>
      </c>
      <c r="X674" s="194"/>
      <c r="Z674" s="171"/>
      <c r="AA674" s="171"/>
      <c r="AB674" s="171"/>
      <c r="AC674" s="171"/>
      <c r="AD674" s="171"/>
      <c r="AE674" s="171"/>
      <c r="AF674" s="195"/>
      <c r="AG674" s="195"/>
      <c r="AI674" s="173"/>
      <c r="AJ674" s="173"/>
      <c r="AK674" s="196">
        <f t="shared" si="116"/>
        <v>0</v>
      </c>
      <c r="AL674" s="196">
        <f>IFERROR(VLOOKUP(B674,[4]rptBudgetaryBudgetCrossOrganiza!$A$10385:$O$11376,13,FALSE),"0")</f>
        <v>0</v>
      </c>
      <c r="AM674" s="196"/>
      <c r="AN674" s="196"/>
      <c r="AO674" s="196"/>
      <c r="AP674" s="196"/>
      <c r="AQ674" s="196"/>
      <c r="AS674" s="194"/>
      <c r="AT674" s="194"/>
      <c r="AU674" s="194"/>
      <c r="AV674" s="194"/>
      <c r="AW674" s="194"/>
      <c r="AX674" s="194"/>
      <c r="AY674" s="194"/>
      <c r="AZ674" s="194"/>
    </row>
    <row r="675" spans="1:52" x14ac:dyDescent="0.2">
      <c r="A675" s="141">
        <v>5</v>
      </c>
      <c r="B675" s="141" t="s">
        <v>967</v>
      </c>
      <c r="C675" s="149" t="str">
        <f t="shared" si="117"/>
        <v>45</v>
      </c>
      <c r="D675" s="149" t="str">
        <f t="shared" si="118"/>
        <v>41</v>
      </c>
      <c r="E675" s="147" t="str">
        <f t="shared" si="119"/>
        <v>000</v>
      </c>
      <c r="F675" s="129" t="str">
        <f t="shared" si="120"/>
        <v>6000.12</v>
      </c>
      <c r="G675" s="141" t="s">
        <v>731</v>
      </c>
      <c r="H675" s="193">
        <f>IFERROR(VLOOKUP(B675,[5]rptBudgetaryBudgetCrossOrganiza!$A$2:$M$1097,4,FALSE),"0")</f>
        <v>0</v>
      </c>
      <c r="I675" s="193">
        <f>IFERROR(VLOOKUP(B675,[5]rptBudgetaryBudgetCrossOrganiza!$A$2:$M$1097,6,FALSE),"0")</f>
        <v>0</v>
      </c>
      <c r="J675" s="193"/>
      <c r="K675" s="193"/>
      <c r="L675" s="193"/>
      <c r="M675" s="193">
        <f>IFERROR(VLOOKUP(B675,[5]rptBudgetaryBudgetCrossOrganiza!$A$2:$M$1097,9,FALSE),"0")</f>
        <v>0</v>
      </c>
      <c r="N675" s="193">
        <v>0</v>
      </c>
      <c r="O675" s="193"/>
      <c r="Q675" s="169">
        <v>0</v>
      </c>
      <c r="R675" s="169">
        <v>0</v>
      </c>
      <c r="S675" s="169"/>
      <c r="T675" s="169"/>
      <c r="U675" s="169"/>
      <c r="V675" s="169">
        <v>0</v>
      </c>
      <c r="W675" s="194">
        <v>0</v>
      </c>
      <c r="X675" s="194"/>
      <c r="Z675" s="171"/>
      <c r="AA675" s="171"/>
      <c r="AB675" s="171"/>
      <c r="AC675" s="171"/>
      <c r="AD675" s="171"/>
      <c r="AE675" s="171"/>
      <c r="AF675" s="195"/>
      <c r="AG675" s="195"/>
      <c r="AI675" s="173"/>
      <c r="AJ675" s="173"/>
      <c r="AK675" s="196">
        <f t="shared" si="116"/>
        <v>0</v>
      </c>
      <c r="AL675" s="196">
        <f>IFERROR(VLOOKUP(B675,[4]rptBudgetaryBudgetCrossOrganiza!$A$10385:$O$11376,13,FALSE),"0")</f>
        <v>0</v>
      </c>
      <c r="AM675" s="196"/>
      <c r="AN675" s="196"/>
      <c r="AO675" s="196"/>
      <c r="AP675" s="196"/>
      <c r="AQ675" s="196"/>
      <c r="AS675" s="194"/>
      <c r="AT675" s="194"/>
      <c r="AU675" s="194"/>
      <c r="AV675" s="194"/>
      <c r="AW675" s="194"/>
      <c r="AX675" s="194"/>
      <c r="AY675" s="194"/>
      <c r="AZ675" s="194"/>
    </row>
    <row r="676" spans="1:52" x14ac:dyDescent="0.2">
      <c r="A676" s="141">
        <v>5</v>
      </c>
      <c r="B676" s="141" t="s">
        <v>968</v>
      </c>
      <c r="C676" s="149" t="str">
        <f t="shared" si="117"/>
        <v>45</v>
      </c>
      <c r="D676" s="149" t="str">
        <f t="shared" si="118"/>
        <v>41</v>
      </c>
      <c r="E676" s="147" t="str">
        <f t="shared" si="119"/>
        <v>000</v>
      </c>
      <c r="F676" s="129" t="str">
        <f t="shared" si="120"/>
        <v>6000.13</v>
      </c>
      <c r="G676" s="141" t="s">
        <v>1016</v>
      </c>
      <c r="H676" s="193">
        <f>IFERROR(VLOOKUP(B676,[5]rptBudgetaryBudgetCrossOrganiza!$A$2:$M$1097,4,FALSE),"0")</f>
        <v>0</v>
      </c>
      <c r="I676" s="193">
        <f>IFERROR(VLOOKUP(B676,[5]rptBudgetaryBudgetCrossOrganiza!$A$2:$M$1097,6,FALSE),"0")</f>
        <v>0</v>
      </c>
      <c r="J676" s="193"/>
      <c r="K676" s="193"/>
      <c r="L676" s="193"/>
      <c r="M676" s="193">
        <f>IFERROR(VLOOKUP(B676,[5]rptBudgetaryBudgetCrossOrganiza!$A$2:$M$1097,9,FALSE),"0")</f>
        <v>0</v>
      </c>
      <c r="N676" s="193">
        <v>0</v>
      </c>
      <c r="O676" s="193"/>
      <c r="Q676" s="169">
        <v>0</v>
      </c>
      <c r="R676" s="169">
        <v>0</v>
      </c>
      <c r="S676" s="169"/>
      <c r="T676" s="169"/>
      <c r="U676" s="169"/>
      <c r="V676" s="169">
        <v>0</v>
      </c>
      <c r="W676" s="194">
        <v>0</v>
      </c>
      <c r="X676" s="194"/>
      <c r="Z676" s="171"/>
      <c r="AA676" s="171"/>
      <c r="AB676" s="171"/>
      <c r="AC676" s="171"/>
      <c r="AD676" s="171"/>
      <c r="AE676" s="171"/>
      <c r="AF676" s="195"/>
      <c r="AG676" s="195"/>
      <c r="AI676" s="173"/>
      <c r="AJ676" s="173"/>
      <c r="AK676" s="196">
        <f t="shared" si="116"/>
        <v>0</v>
      </c>
      <c r="AL676" s="196">
        <f>IFERROR(VLOOKUP(B676,[4]rptBudgetaryBudgetCrossOrganiza!$A$10385:$O$11376,13,FALSE),"0")</f>
        <v>0</v>
      </c>
      <c r="AM676" s="196"/>
      <c r="AN676" s="196"/>
      <c r="AO676" s="196"/>
      <c r="AP676" s="196"/>
      <c r="AQ676" s="196"/>
      <c r="AS676" s="194"/>
      <c r="AT676" s="194"/>
      <c r="AU676" s="194"/>
      <c r="AV676" s="194"/>
      <c r="AW676" s="194"/>
      <c r="AX676" s="194"/>
      <c r="AY676" s="194"/>
      <c r="AZ676" s="194"/>
    </row>
    <row r="677" spans="1:52" x14ac:dyDescent="0.2">
      <c r="A677" s="141">
        <v>5</v>
      </c>
      <c r="B677" s="141" t="s">
        <v>969</v>
      </c>
      <c r="C677" s="149" t="str">
        <f t="shared" si="117"/>
        <v>45</v>
      </c>
      <c r="D677" s="149" t="str">
        <f t="shared" si="118"/>
        <v>41</v>
      </c>
      <c r="E677" s="147" t="str">
        <f t="shared" si="119"/>
        <v>000</v>
      </c>
      <c r="F677" s="129" t="str">
        <f t="shared" si="120"/>
        <v>6000.14</v>
      </c>
      <c r="G677" s="141" t="s">
        <v>1017</v>
      </c>
      <c r="H677" s="193">
        <f>IFERROR(VLOOKUP(B677,[5]rptBudgetaryBudgetCrossOrganiza!$A$2:$M$1097,4,FALSE),"0")</f>
        <v>0</v>
      </c>
      <c r="I677" s="193">
        <f>IFERROR(VLOOKUP(B677,[5]rptBudgetaryBudgetCrossOrganiza!$A$2:$M$1097,6,FALSE),"0")</f>
        <v>0</v>
      </c>
      <c r="J677" s="193"/>
      <c r="K677" s="193"/>
      <c r="L677" s="193"/>
      <c r="M677" s="193">
        <f>IFERROR(VLOOKUP(B677,[5]rptBudgetaryBudgetCrossOrganiza!$A$2:$M$1097,9,FALSE),"0")</f>
        <v>0</v>
      </c>
      <c r="N677" s="193">
        <v>0</v>
      </c>
      <c r="O677" s="193"/>
      <c r="Q677" s="169">
        <v>0</v>
      </c>
      <c r="R677" s="169">
        <v>0</v>
      </c>
      <c r="S677" s="169"/>
      <c r="T677" s="169"/>
      <c r="U677" s="169"/>
      <c r="V677" s="169">
        <v>0</v>
      </c>
      <c r="W677" s="194">
        <v>0</v>
      </c>
      <c r="X677" s="194"/>
      <c r="Z677" s="171"/>
      <c r="AA677" s="171"/>
      <c r="AB677" s="171"/>
      <c r="AC677" s="171"/>
      <c r="AD677" s="171"/>
      <c r="AE677" s="171"/>
      <c r="AF677" s="195"/>
      <c r="AG677" s="195"/>
      <c r="AI677" s="173"/>
      <c r="AJ677" s="173"/>
      <c r="AK677" s="196">
        <f t="shared" si="116"/>
        <v>0</v>
      </c>
      <c r="AL677" s="196">
        <f>IFERROR(VLOOKUP(B677,[4]rptBudgetaryBudgetCrossOrganiza!$A$10385:$O$11376,13,FALSE),"0")</f>
        <v>0</v>
      </c>
      <c r="AM677" s="196"/>
      <c r="AN677" s="196"/>
      <c r="AO677" s="196"/>
      <c r="AP677" s="196"/>
      <c r="AQ677" s="196"/>
      <c r="AS677" s="194"/>
      <c r="AT677" s="194"/>
      <c r="AU677" s="194"/>
      <c r="AV677" s="194"/>
      <c r="AW677" s="194"/>
      <c r="AX677" s="194"/>
      <c r="AY677" s="194"/>
      <c r="AZ677" s="194"/>
    </row>
    <row r="678" spans="1:52" x14ac:dyDescent="0.2">
      <c r="A678" s="141">
        <v>5</v>
      </c>
      <c r="B678" s="141" t="s">
        <v>970</v>
      </c>
      <c r="C678" s="149" t="str">
        <f t="shared" si="117"/>
        <v>45</v>
      </c>
      <c r="D678" s="149" t="str">
        <f t="shared" si="118"/>
        <v>41</v>
      </c>
      <c r="E678" s="147" t="str">
        <f t="shared" si="119"/>
        <v>000</v>
      </c>
      <c r="F678" s="129" t="str">
        <f t="shared" si="120"/>
        <v>6000.18</v>
      </c>
      <c r="G678" s="141" t="s">
        <v>584</v>
      </c>
      <c r="H678" s="193">
        <f>IFERROR(VLOOKUP(B678,[5]rptBudgetaryBudgetCrossOrganiza!$A$2:$M$1097,4,FALSE),"0")</f>
        <v>0</v>
      </c>
      <c r="I678" s="193">
        <f>IFERROR(VLOOKUP(B678,[5]rptBudgetaryBudgetCrossOrganiza!$A$2:$M$1097,6,FALSE),"0")</f>
        <v>0</v>
      </c>
      <c r="J678" s="193"/>
      <c r="K678" s="193"/>
      <c r="L678" s="193"/>
      <c r="M678" s="193">
        <f>IFERROR(VLOOKUP(B678,[5]rptBudgetaryBudgetCrossOrganiza!$A$2:$M$1097,9,FALSE),"0")</f>
        <v>0</v>
      </c>
      <c r="N678" s="193">
        <v>0</v>
      </c>
      <c r="O678" s="193"/>
      <c r="Q678" s="169">
        <v>0</v>
      </c>
      <c r="R678" s="169">
        <v>0</v>
      </c>
      <c r="S678" s="169"/>
      <c r="T678" s="169"/>
      <c r="U678" s="169"/>
      <c r="V678" s="169">
        <v>0</v>
      </c>
      <c r="W678" s="194">
        <v>0</v>
      </c>
      <c r="X678" s="194"/>
      <c r="Z678" s="171"/>
      <c r="AA678" s="171"/>
      <c r="AB678" s="171"/>
      <c r="AC678" s="171"/>
      <c r="AD678" s="171"/>
      <c r="AE678" s="171"/>
      <c r="AF678" s="195"/>
      <c r="AG678" s="195"/>
      <c r="AI678" s="173"/>
      <c r="AJ678" s="173"/>
      <c r="AK678" s="196">
        <f t="shared" ref="AK678:AK722" si="121">AJ678</f>
        <v>0</v>
      </c>
      <c r="AL678" s="196">
        <f>IFERROR(VLOOKUP(B678,[4]rptBudgetaryBudgetCrossOrganiza!$A$10385:$O$11376,13,FALSE),"0")</f>
        <v>0</v>
      </c>
      <c r="AM678" s="196"/>
      <c r="AN678" s="196"/>
      <c r="AO678" s="196"/>
      <c r="AP678" s="196"/>
      <c r="AQ678" s="196"/>
      <c r="AS678" s="194"/>
      <c r="AT678" s="194"/>
      <c r="AU678" s="194"/>
      <c r="AV678" s="194"/>
      <c r="AW678" s="194"/>
      <c r="AX678" s="194"/>
      <c r="AY678" s="194"/>
      <c r="AZ678" s="194"/>
    </row>
    <row r="679" spans="1:52" x14ac:dyDescent="0.2">
      <c r="A679" s="141">
        <v>6</v>
      </c>
      <c r="B679" s="141" t="s">
        <v>971</v>
      </c>
      <c r="C679" s="149" t="str">
        <f t="shared" si="117"/>
        <v>45</v>
      </c>
      <c r="D679" s="149" t="str">
        <f t="shared" si="118"/>
        <v>41</v>
      </c>
      <c r="E679" s="147" t="str">
        <f t="shared" si="119"/>
        <v>000</v>
      </c>
      <c r="F679" s="129" t="str">
        <f t="shared" si="120"/>
        <v>6100.01</v>
      </c>
      <c r="G679" s="141" t="s">
        <v>586</v>
      </c>
      <c r="H679" s="193">
        <f>IFERROR(VLOOKUP(B679,[5]rptBudgetaryBudgetCrossOrganiza!$A$2:$M$1097,4,FALSE),"0")</f>
        <v>0</v>
      </c>
      <c r="I679" s="193">
        <f>IFERROR(VLOOKUP(B679,[5]rptBudgetaryBudgetCrossOrganiza!$A$2:$M$1097,6,FALSE),"0")</f>
        <v>0</v>
      </c>
      <c r="J679" s="193"/>
      <c r="K679" s="193"/>
      <c r="L679" s="193"/>
      <c r="M679" s="193">
        <f>IFERROR(VLOOKUP(B679,[5]rptBudgetaryBudgetCrossOrganiza!$A$2:$M$1097,9,FALSE),"0")</f>
        <v>0</v>
      </c>
      <c r="N679" s="193">
        <v>0</v>
      </c>
      <c r="O679" s="193"/>
      <c r="Q679" s="169">
        <v>0</v>
      </c>
      <c r="R679" s="169">
        <v>0</v>
      </c>
      <c r="S679" s="169"/>
      <c r="T679" s="169"/>
      <c r="U679" s="169"/>
      <c r="V679" s="169">
        <v>0</v>
      </c>
      <c r="W679" s="194">
        <v>0</v>
      </c>
      <c r="X679" s="194"/>
      <c r="Z679" s="171"/>
      <c r="AA679" s="171"/>
      <c r="AB679" s="171"/>
      <c r="AC679" s="171"/>
      <c r="AD679" s="171"/>
      <c r="AE679" s="171"/>
      <c r="AF679" s="195"/>
      <c r="AG679" s="195"/>
      <c r="AI679" s="173"/>
      <c r="AJ679" s="173"/>
      <c r="AK679" s="196">
        <f t="shared" si="121"/>
        <v>0</v>
      </c>
      <c r="AL679" s="196">
        <f>IFERROR(VLOOKUP(B679,[4]rptBudgetaryBudgetCrossOrganiza!$A$10385:$O$11376,13,FALSE),"0")</f>
        <v>0</v>
      </c>
      <c r="AM679" s="196"/>
      <c r="AN679" s="196"/>
      <c r="AO679" s="196"/>
      <c r="AP679" s="196"/>
      <c r="AQ679" s="196"/>
      <c r="AS679" s="194"/>
      <c r="AT679" s="194"/>
      <c r="AU679" s="194"/>
      <c r="AV679" s="194"/>
      <c r="AW679" s="194"/>
      <c r="AX679" s="194"/>
      <c r="AY679" s="194"/>
      <c r="AZ679" s="194"/>
    </row>
    <row r="680" spans="1:52" x14ac:dyDescent="0.2">
      <c r="A680" s="141">
        <v>6</v>
      </c>
      <c r="B680" s="141" t="s">
        <v>972</v>
      </c>
      <c r="C680" s="149" t="str">
        <f t="shared" si="117"/>
        <v>45</v>
      </c>
      <c r="D680" s="149" t="str">
        <f t="shared" si="118"/>
        <v>41</v>
      </c>
      <c r="E680" s="147" t="str">
        <f t="shared" si="119"/>
        <v>000</v>
      </c>
      <c r="F680" s="129" t="str">
        <f t="shared" si="120"/>
        <v>6100.02</v>
      </c>
      <c r="G680" s="141" t="s">
        <v>588</v>
      </c>
      <c r="H680" s="193">
        <f>IFERROR(VLOOKUP(B680,[5]rptBudgetaryBudgetCrossOrganiza!$A$2:$M$1097,4,FALSE),"0")</f>
        <v>0</v>
      </c>
      <c r="I680" s="193">
        <f>IFERROR(VLOOKUP(B680,[5]rptBudgetaryBudgetCrossOrganiza!$A$2:$M$1097,6,FALSE),"0")</f>
        <v>0</v>
      </c>
      <c r="J680" s="193"/>
      <c r="K680" s="193"/>
      <c r="L680" s="193"/>
      <c r="M680" s="193">
        <f>IFERROR(VLOOKUP(B680,[5]rptBudgetaryBudgetCrossOrganiza!$A$2:$M$1097,9,FALSE),"0")</f>
        <v>0</v>
      </c>
      <c r="N680" s="193">
        <v>0</v>
      </c>
      <c r="O680" s="193"/>
      <c r="Q680" s="169">
        <v>0</v>
      </c>
      <c r="R680" s="169">
        <v>0</v>
      </c>
      <c r="S680" s="169"/>
      <c r="T680" s="169"/>
      <c r="U680" s="169"/>
      <c r="V680" s="169">
        <v>0</v>
      </c>
      <c r="W680" s="194">
        <v>0</v>
      </c>
      <c r="X680" s="194"/>
      <c r="Z680" s="171"/>
      <c r="AA680" s="171"/>
      <c r="AB680" s="171"/>
      <c r="AC680" s="171"/>
      <c r="AD680" s="171"/>
      <c r="AE680" s="171"/>
      <c r="AF680" s="195"/>
      <c r="AG680" s="195"/>
      <c r="AI680" s="173"/>
      <c r="AJ680" s="173"/>
      <c r="AK680" s="196">
        <f t="shared" si="121"/>
        <v>0</v>
      </c>
      <c r="AL680" s="196">
        <f>IFERROR(VLOOKUP(B680,[4]rptBudgetaryBudgetCrossOrganiza!$A$10385:$O$11376,13,FALSE),"0")</f>
        <v>0</v>
      </c>
      <c r="AM680" s="196"/>
      <c r="AN680" s="196"/>
      <c r="AO680" s="196"/>
      <c r="AP680" s="196"/>
      <c r="AQ680" s="196"/>
      <c r="AS680" s="194"/>
      <c r="AT680" s="194"/>
      <c r="AU680" s="194"/>
      <c r="AV680" s="194"/>
      <c r="AW680" s="194"/>
      <c r="AX680" s="194"/>
      <c r="AY680" s="194"/>
      <c r="AZ680" s="194"/>
    </row>
    <row r="681" spans="1:52" x14ac:dyDescent="0.2">
      <c r="A681" s="141">
        <v>6</v>
      </c>
      <c r="B681" s="141" t="s">
        <v>973</v>
      </c>
      <c r="C681" s="149" t="str">
        <f t="shared" si="117"/>
        <v>45</v>
      </c>
      <c r="D681" s="149" t="str">
        <f t="shared" si="118"/>
        <v>41</v>
      </c>
      <c r="E681" s="147" t="str">
        <f t="shared" si="119"/>
        <v>000</v>
      </c>
      <c r="F681" s="129" t="str">
        <f t="shared" si="120"/>
        <v>6100.03</v>
      </c>
      <c r="G681" s="141" t="s">
        <v>590</v>
      </c>
      <c r="H681" s="193">
        <f>IFERROR(VLOOKUP(B681,[5]rptBudgetaryBudgetCrossOrganiza!$A$2:$M$1097,4,FALSE),"0")</f>
        <v>0</v>
      </c>
      <c r="I681" s="193">
        <f>IFERROR(VLOOKUP(B681,[5]rptBudgetaryBudgetCrossOrganiza!$A$2:$M$1097,6,FALSE),"0")</f>
        <v>0</v>
      </c>
      <c r="J681" s="193"/>
      <c r="K681" s="193"/>
      <c r="L681" s="193"/>
      <c r="M681" s="193">
        <f>IFERROR(VLOOKUP(B681,[5]rptBudgetaryBudgetCrossOrganiza!$A$2:$M$1097,9,FALSE),"0")</f>
        <v>0</v>
      </c>
      <c r="N681" s="193">
        <v>0</v>
      </c>
      <c r="O681" s="193"/>
      <c r="Q681" s="169">
        <v>0</v>
      </c>
      <c r="R681" s="169">
        <v>0</v>
      </c>
      <c r="S681" s="169"/>
      <c r="T681" s="169"/>
      <c r="U681" s="169"/>
      <c r="V681" s="169">
        <v>0</v>
      </c>
      <c r="W681" s="194">
        <v>0</v>
      </c>
      <c r="X681" s="194"/>
      <c r="Z681" s="171"/>
      <c r="AA681" s="171"/>
      <c r="AB681" s="171"/>
      <c r="AC681" s="171"/>
      <c r="AD681" s="171"/>
      <c r="AE681" s="171"/>
      <c r="AF681" s="195"/>
      <c r="AG681" s="195"/>
      <c r="AI681" s="173"/>
      <c r="AJ681" s="173"/>
      <c r="AK681" s="196">
        <f t="shared" si="121"/>
        <v>0</v>
      </c>
      <c r="AL681" s="196">
        <f>IFERROR(VLOOKUP(B681,[4]rptBudgetaryBudgetCrossOrganiza!$A$10385:$O$11376,13,FALSE),"0")</f>
        <v>0</v>
      </c>
      <c r="AM681" s="196"/>
      <c r="AN681" s="196"/>
      <c r="AO681" s="196"/>
      <c r="AP681" s="196"/>
      <c r="AQ681" s="196"/>
      <c r="AS681" s="194"/>
      <c r="AT681" s="194"/>
      <c r="AU681" s="194"/>
      <c r="AV681" s="194"/>
      <c r="AW681" s="194"/>
      <c r="AX681" s="194"/>
      <c r="AY681" s="194"/>
      <c r="AZ681" s="194"/>
    </row>
    <row r="682" spans="1:52" x14ac:dyDescent="0.2">
      <c r="A682" s="141">
        <v>6</v>
      </c>
      <c r="B682" s="141" t="s">
        <v>974</v>
      </c>
      <c r="C682" s="149" t="str">
        <f t="shared" si="117"/>
        <v>45</v>
      </c>
      <c r="D682" s="149" t="str">
        <f t="shared" si="118"/>
        <v>41</v>
      </c>
      <c r="E682" s="147" t="str">
        <f t="shared" si="119"/>
        <v>000</v>
      </c>
      <c r="F682" s="129" t="str">
        <f t="shared" si="120"/>
        <v>6200.01</v>
      </c>
      <c r="G682" s="141" t="s">
        <v>592</v>
      </c>
      <c r="H682" s="193">
        <f>IFERROR(VLOOKUP(B682,[5]rptBudgetaryBudgetCrossOrganiza!$A$2:$M$1097,4,FALSE),"0")</f>
        <v>0</v>
      </c>
      <c r="I682" s="193">
        <f>IFERROR(VLOOKUP(B682,[5]rptBudgetaryBudgetCrossOrganiza!$A$2:$M$1097,6,FALSE),"0")</f>
        <v>0</v>
      </c>
      <c r="J682" s="193"/>
      <c r="K682" s="193"/>
      <c r="L682" s="193"/>
      <c r="M682" s="193">
        <f>IFERROR(VLOOKUP(B682,[5]rptBudgetaryBudgetCrossOrganiza!$A$2:$M$1097,9,FALSE),"0")</f>
        <v>0</v>
      </c>
      <c r="N682" s="193">
        <v>0</v>
      </c>
      <c r="O682" s="193"/>
      <c r="Q682" s="169">
        <v>0</v>
      </c>
      <c r="R682" s="169">
        <v>0</v>
      </c>
      <c r="S682" s="169"/>
      <c r="T682" s="169"/>
      <c r="U682" s="169"/>
      <c r="V682" s="169">
        <v>0</v>
      </c>
      <c r="W682" s="194">
        <v>0</v>
      </c>
      <c r="X682" s="194"/>
      <c r="Z682" s="171"/>
      <c r="AA682" s="171"/>
      <c r="AB682" s="171"/>
      <c r="AC682" s="171"/>
      <c r="AD682" s="171"/>
      <c r="AE682" s="171"/>
      <c r="AF682" s="195"/>
      <c r="AG682" s="195"/>
      <c r="AI682" s="173"/>
      <c r="AJ682" s="173"/>
      <c r="AK682" s="196">
        <f t="shared" si="121"/>
        <v>0</v>
      </c>
      <c r="AL682" s="196">
        <f>IFERROR(VLOOKUP(B682,[4]rptBudgetaryBudgetCrossOrganiza!$A$10385:$O$11376,13,FALSE),"0")</f>
        <v>0</v>
      </c>
      <c r="AM682" s="196"/>
      <c r="AN682" s="196"/>
      <c r="AO682" s="196"/>
      <c r="AP682" s="196"/>
      <c r="AQ682" s="196"/>
      <c r="AS682" s="194"/>
      <c r="AT682" s="194"/>
      <c r="AU682" s="194"/>
      <c r="AV682" s="194"/>
      <c r="AW682" s="194"/>
      <c r="AX682" s="194"/>
      <c r="AY682" s="194"/>
      <c r="AZ682" s="194"/>
    </row>
    <row r="683" spans="1:52" x14ac:dyDescent="0.2">
      <c r="A683" s="141">
        <v>6</v>
      </c>
      <c r="B683" s="141" t="s">
        <v>975</v>
      </c>
      <c r="C683" s="149" t="str">
        <f t="shared" si="117"/>
        <v>45</v>
      </c>
      <c r="D683" s="149" t="str">
        <f t="shared" si="118"/>
        <v>41</v>
      </c>
      <c r="E683" s="147" t="str">
        <f t="shared" si="119"/>
        <v>000</v>
      </c>
      <c r="F683" s="129" t="str">
        <f t="shared" si="120"/>
        <v>6200.02</v>
      </c>
      <c r="G683" s="141" t="s">
        <v>278</v>
      </c>
      <c r="H683" s="193">
        <f>IFERROR(VLOOKUP(B683,[5]rptBudgetaryBudgetCrossOrganiza!$A$2:$M$1097,4,FALSE),"0")</f>
        <v>0</v>
      </c>
      <c r="I683" s="193">
        <f>IFERROR(VLOOKUP(B683,[5]rptBudgetaryBudgetCrossOrganiza!$A$2:$M$1097,6,FALSE),"0")</f>
        <v>0</v>
      </c>
      <c r="J683" s="193"/>
      <c r="K683" s="193"/>
      <c r="L683" s="193"/>
      <c r="M683" s="193">
        <f>IFERROR(VLOOKUP(B683,[5]rptBudgetaryBudgetCrossOrganiza!$A$2:$M$1097,9,FALSE),"0")</f>
        <v>0</v>
      </c>
      <c r="N683" s="193">
        <v>0</v>
      </c>
      <c r="O683" s="193"/>
      <c r="Q683" s="169">
        <v>0</v>
      </c>
      <c r="R683" s="169">
        <v>0</v>
      </c>
      <c r="S683" s="169"/>
      <c r="T683" s="169"/>
      <c r="U683" s="169"/>
      <c r="V683" s="169">
        <v>0</v>
      </c>
      <c r="W683" s="194">
        <v>0</v>
      </c>
      <c r="X683" s="194"/>
      <c r="Z683" s="171"/>
      <c r="AA683" s="171"/>
      <c r="AB683" s="171"/>
      <c r="AC683" s="171"/>
      <c r="AD683" s="171"/>
      <c r="AE683" s="171"/>
      <c r="AF683" s="195"/>
      <c r="AG683" s="195"/>
      <c r="AI683" s="173"/>
      <c r="AJ683" s="173"/>
      <c r="AK683" s="196">
        <f t="shared" si="121"/>
        <v>0</v>
      </c>
      <c r="AL683" s="196">
        <f>IFERROR(VLOOKUP(B683,[4]rptBudgetaryBudgetCrossOrganiza!$A$10385:$O$11376,13,FALSE),"0")</f>
        <v>0</v>
      </c>
      <c r="AM683" s="196"/>
      <c r="AN683" s="196"/>
      <c r="AO683" s="196"/>
      <c r="AP683" s="196"/>
      <c r="AQ683" s="196"/>
      <c r="AS683" s="194"/>
      <c r="AT683" s="194"/>
      <c r="AU683" s="194"/>
      <c r="AV683" s="194"/>
      <c r="AW683" s="194"/>
      <c r="AX683" s="194"/>
      <c r="AY683" s="194"/>
      <c r="AZ683" s="194"/>
    </row>
    <row r="684" spans="1:52" x14ac:dyDescent="0.2">
      <c r="A684" s="141">
        <v>6</v>
      </c>
      <c r="B684" s="141" t="s">
        <v>976</v>
      </c>
      <c r="C684" s="149" t="str">
        <f t="shared" si="117"/>
        <v>45</v>
      </c>
      <c r="D684" s="149" t="str">
        <f t="shared" si="118"/>
        <v>41</v>
      </c>
      <c r="E684" s="147" t="str">
        <f t="shared" si="119"/>
        <v>000</v>
      </c>
      <c r="F684" s="129" t="str">
        <f t="shared" si="120"/>
        <v>6200.03</v>
      </c>
      <c r="G684" s="141" t="s">
        <v>595</v>
      </c>
      <c r="H684" s="193">
        <f>IFERROR(VLOOKUP(B684,[5]rptBudgetaryBudgetCrossOrganiza!$A$2:$M$1097,4,FALSE),"0")</f>
        <v>0</v>
      </c>
      <c r="I684" s="193">
        <f>IFERROR(VLOOKUP(B684,[5]rptBudgetaryBudgetCrossOrganiza!$A$2:$M$1097,6,FALSE),"0")</f>
        <v>0</v>
      </c>
      <c r="J684" s="193"/>
      <c r="K684" s="193"/>
      <c r="L684" s="193"/>
      <c r="M684" s="193">
        <f>IFERROR(VLOOKUP(B684,[5]rptBudgetaryBudgetCrossOrganiza!$A$2:$M$1097,9,FALSE),"0")</f>
        <v>0</v>
      </c>
      <c r="N684" s="193">
        <v>0</v>
      </c>
      <c r="O684" s="193"/>
      <c r="Q684" s="169">
        <v>0</v>
      </c>
      <c r="R684" s="169">
        <v>0</v>
      </c>
      <c r="S684" s="169"/>
      <c r="T684" s="169"/>
      <c r="U684" s="169"/>
      <c r="V684" s="169">
        <v>0</v>
      </c>
      <c r="W684" s="194">
        <v>0</v>
      </c>
      <c r="X684" s="194"/>
      <c r="Z684" s="171"/>
      <c r="AA684" s="171"/>
      <c r="AB684" s="171"/>
      <c r="AC684" s="171"/>
      <c r="AD684" s="171"/>
      <c r="AE684" s="171"/>
      <c r="AF684" s="195"/>
      <c r="AG684" s="195"/>
      <c r="AI684" s="173"/>
      <c r="AJ684" s="173"/>
      <c r="AK684" s="196">
        <f t="shared" si="121"/>
        <v>0</v>
      </c>
      <c r="AL684" s="196">
        <f>IFERROR(VLOOKUP(B684,[4]rptBudgetaryBudgetCrossOrganiza!$A$10385:$O$11376,13,FALSE),"0")</f>
        <v>0</v>
      </c>
      <c r="AM684" s="196"/>
      <c r="AN684" s="196"/>
      <c r="AO684" s="196"/>
      <c r="AP684" s="196"/>
      <c r="AQ684" s="196"/>
      <c r="AS684" s="194"/>
      <c r="AT684" s="194"/>
      <c r="AU684" s="194"/>
      <c r="AV684" s="194"/>
      <c r="AW684" s="194"/>
      <c r="AX684" s="194"/>
      <c r="AY684" s="194"/>
      <c r="AZ684" s="194"/>
    </row>
    <row r="685" spans="1:52" x14ac:dyDescent="0.2">
      <c r="A685" s="141">
        <v>6</v>
      </c>
      <c r="B685" s="141" t="s">
        <v>977</v>
      </c>
      <c r="C685" s="149" t="str">
        <f t="shared" si="117"/>
        <v>45</v>
      </c>
      <c r="D685" s="149" t="str">
        <f t="shared" si="118"/>
        <v>41</v>
      </c>
      <c r="E685" s="147" t="str">
        <f t="shared" si="119"/>
        <v>000</v>
      </c>
      <c r="F685" s="129" t="str">
        <f t="shared" si="120"/>
        <v>6200.04</v>
      </c>
      <c r="G685" s="141" t="s">
        <v>597</v>
      </c>
      <c r="H685" s="193">
        <f>IFERROR(VLOOKUP(B685,[5]rptBudgetaryBudgetCrossOrganiza!$A$2:$M$1097,4,FALSE),"0")</f>
        <v>0</v>
      </c>
      <c r="I685" s="193">
        <f>IFERROR(VLOOKUP(B685,[5]rptBudgetaryBudgetCrossOrganiza!$A$2:$M$1097,6,FALSE),"0")</f>
        <v>0</v>
      </c>
      <c r="J685" s="193"/>
      <c r="K685" s="193"/>
      <c r="L685" s="193"/>
      <c r="M685" s="193">
        <f>IFERROR(VLOOKUP(B685,[5]rptBudgetaryBudgetCrossOrganiza!$A$2:$M$1097,9,FALSE),"0")</f>
        <v>0</v>
      </c>
      <c r="N685" s="193">
        <v>0</v>
      </c>
      <c r="O685" s="193"/>
      <c r="Q685" s="169">
        <v>0</v>
      </c>
      <c r="R685" s="169">
        <v>0</v>
      </c>
      <c r="S685" s="169"/>
      <c r="T685" s="169"/>
      <c r="U685" s="169"/>
      <c r="V685" s="169">
        <v>0</v>
      </c>
      <c r="W685" s="194">
        <v>0</v>
      </c>
      <c r="X685" s="194"/>
      <c r="Z685" s="171"/>
      <c r="AA685" s="171"/>
      <c r="AB685" s="171"/>
      <c r="AC685" s="171"/>
      <c r="AD685" s="171"/>
      <c r="AE685" s="171"/>
      <c r="AF685" s="195"/>
      <c r="AG685" s="195"/>
      <c r="AI685" s="173"/>
      <c r="AJ685" s="173"/>
      <c r="AK685" s="196">
        <f t="shared" si="121"/>
        <v>0</v>
      </c>
      <c r="AL685" s="196">
        <f>IFERROR(VLOOKUP(B685,[4]rptBudgetaryBudgetCrossOrganiza!$A$10385:$O$11376,13,FALSE),"0")</f>
        <v>0</v>
      </c>
      <c r="AM685" s="196"/>
      <c r="AN685" s="196"/>
      <c r="AO685" s="196"/>
      <c r="AP685" s="196"/>
      <c r="AQ685" s="196"/>
      <c r="AS685" s="194"/>
      <c r="AT685" s="194"/>
      <c r="AU685" s="194"/>
      <c r="AV685" s="194"/>
      <c r="AW685" s="194"/>
      <c r="AX685" s="194"/>
      <c r="AY685" s="194"/>
      <c r="AZ685" s="194"/>
    </row>
    <row r="686" spans="1:52" x14ac:dyDescent="0.2">
      <c r="A686" s="141">
        <v>6</v>
      </c>
      <c r="B686" s="141" t="s">
        <v>978</v>
      </c>
      <c r="C686" s="149" t="str">
        <f t="shared" si="117"/>
        <v>45</v>
      </c>
      <c r="D686" s="149" t="str">
        <f t="shared" si="118"/>
        <v>41</v>
      </c>
      <c r="E686" s="147" t="str">
        <f t="shared" si="119"/>
        <v>000</v>
      </c>
      <c r="F686" s="129" t="str">
        <f t="shared" si="120"/>
        <v>6200.05</v>
      </c>
      <c r="G686" s="141" t="s">
        <v>599</v>
      </c>
      <c r="H686" s="193">
        <f>IFERROR(VLOOKUP(B686,[5]rptBudgetaryBudgetCrossOrganiza!$A$2:$M$1097,4,FALSE),"0")</f>
        <v>0</v>
      </c>
      <c r="I686" s="193">
        <f>IFERROR(VLOOKUP(B686,[5]rptBudgetaryBudgetCrossOrganiza!$A$2:$M$1097,6,FALSE),"0")</f>
        <v>0</v>
      </c>
      <c r="J686" s="193"/>
      <c r="K686" s="193"/>
      <c r="L686" s="193"/>
      <c r="M686" s="193">
        <f>IFERROR(VLOOKUP(B686,[5]rptBudgetaryBudgetCrossOrganiza!$A$2:$M$1097,9,FALSE),"0")</f>
        <v>0</v>
      </c>
      <c r="N686" s="193">
        <v>0</v>
      </c>
      <c r="O686" s="193"/>
      <c r="Q686" s="169">
        <v>0</v>
      </c>
      <c r="R686" s="169">
        <v>0</v>
      </c>
      <c r="S686" s="169"/>
      <c r="T686" s="169"/>
      <c r="U686" s="169"/>
      <c r="V686" s="169">
        <v>0</v>
      </c>
      <c r="W686" s="194">
        <v>0</v>
      </c>
      <c r="X686" s="194"/>
      <c r="Z686" s="171"/>
      <c r="AA686" s="171"/>
      <c r="AB686" s="171"/>
      <c r="AC686" s="171"/>
      <c r="AD686" s="171"/>
      <c r="AE686" s="171"/>
      <c r="AF686" s="195"/>
      <c r="AG686" s="195"/>
      <c r="AI686" s="173"/>
      <c r="AJ686" s="173"/>
      <c r="AK686" s="196">
        <f t="shared" si="121"/>
        <v>0</v>
      </c>
      <c r="AL686" s="196">
        <f>IFERROR(VLOOKUP(B686,[4]rptBudgetaryBudgetCrossOrganiza!$A$10385:$O$11376,13,FALSE),"0")</f>
        <v>0</v>
      </c>
      <c r="AM686" s="196"/>
      <c r="AN686" s="196"/>
      <c r="AO686" s="196"/>
      <c r="AP686" s="196"/>
      <c r="AQ686" s="196"/>
      <c r="AS686" s="194"/>
      <c r="AT686" s="194"/>
      <c r="AU686" s="194"/>
      <c r="AV686" s="194"/>
      <c r="AW686" s="194"/>
      <c r="AX686" s="194"/>
      <c r="AY686" s="194"/>
      <c r="AZ686" s="194"/>
    </row>
    <row r="687" spans="1:52" x14ac:dyDescent="0.2">
      <c r="A687" s="141">
        <v>6</v>
      </c>
      <c r="B687" s="141" t="s">
        <v>979</v>
      </c>
      <c r="C687" s="149" t="str">
        <f t="shared" si="117"/>
        <v>45</v>
      </c>
      <c r="D687" s="149" t="str">
        <f t="shared" si="118"/>
        <v>41</v>
      </c>
      <c r="E687" s="147" t="str">
        <f t="shared" si="119"/>
        <v>000</v>
      </c>
      <c r="F687" s="129" t="str">
        <f t="shared" si="120"/>
        <v>6200.09</v>
      </c>
      <c r="G687" s="141" t="s">
        <v>314</v>
      </c>
      <c r="H687" s="193">
        <f>IFERROR(VLOOKUP(B687,[5]rptBudgetaryBudgetCrossOrganiza!$A$2:$M$1097,4,FALSE),"0")</f>
        <v>0</v>
      </c>
      <c r="I687" s="193">
        <f>IFERROR(VLOOKUP(B687,[5]rptBudgetaryBudgetCrossOrganiza!$A$2:$M$1097,6,FALSE),"0")</f>
        <v>0</v>
      </c>
      <c r="J687" s="193"/>
      <c r="K687" s="193"/>
      <c r="L687" s="193"/>
      <c r="M687" s="193">
        <f>IFERROR(VLOOKUP(B687,[5]rptBudgetaryBudgetCrossOrganiza!$A$2:$M$1097,9,FALSE),"0")</f>
        <v>0</v>
      </c>
      <c r="N687" s="193">
        <v>0</v>
      </c>
      <c r="O687" s="193"/>
      <c r="Q687" s="169">
        <v>0</v>
      </c>
      <c r="R687" s="169">
        <v>0</v>
      </c>
      <c r="S687" s="169"/>
      <c r="T687" s="169"/>
      <c r="U687" s="169"/>
      <c r="V687" s="169">
        <v>0</v>
      </c>
      <c r="W687" s="194">
        <v>0</v>
      </c>
      <c r="X687" s="194"/>
      <c r="Z687" s="171"/>
      <c r="AA687" s="171"/>
      <c r="AB687" s="171"/>
      <c r="AC687" s="171"/>
      <c r="AD687" s="171"/>
      <c r="AE687" s="171"/>
      <c r="AF687" s="195"/>
      <c r="AG687" s="195"/>
      <c r="AI687" s="173"/>
      <c r="AJ687" s="173"/>
      <c r="AK687" s="196">
        <f t="shared" si="121"/>
        <v>0</v>
      </c>
      <c r="AL687" s="196">
        <f>IFERROR(VLOOKUP(B687,[4]rptBudgetaryBudgetCrossOrganiza!$A$10385:$O$11376,13,FALSE),"0")</f>
        <v>0</v>
      </c>
      <c r="AM687" s="196"/>
      <c r="AN687" s="196"/>
      <c r="AO687" s="196"/>
      <c r="AP687" s="196"/>
      <c r="AQ687" s="196"/>
      <c r="AS687" s="194"/>
      <c r="AT687" s="194"/>
      <c r="AU687" s="194"/>
      <c r="AV687" s="194"/>
      <c r="AW687" s="194"/>
      <c r="AX687" s="194"/>
      <c r="AY687" s="194"/>
      <c r="AZ687" s="194"/>
    </row>
    <row r="688" spans="1:52" x14ac:dyDescent="0.2">
      <c r="A688" s="141">
        <v>6</v>
      </c>
      <c r="B688" s="141" t="s">
        <v>980</v>
      </c>
      <c r="C688" s="149" t="str">
        <f t="shared" si="117"/>
        <v>45</v>
      </c>
      <c r="D688" s="149" t="str">
        <f t="shared" si="118"/>
        <v>41</v>
      </c>
      <c r="E688" s="147" t="str">
        <f t="shared" si="119"/>
        <v>000</v>
      </c>
      <c r="F688" s="129" t="str">
        <f t="shared" si="120"/>
        <v>6300.01</v>
      </c>
      <c r="G688" s="141" t="s">
        <v>627</v>
      </c>
      <c r="H688" s="193">
        <f>IFERROR(VLOOKUP(B688,[5]rptBudgetaryBudgetCrossOrganiza!$A$2:$M$1097,4,FALSE),"0")</f>
        <v>0</v>
      </c>
      <c r="I688" s="193">
        <f>IFERROR(VLOOKUP(B688,[5]rptBudgetaryBudgetCrossOrganiza!$A$2:$M$1097,6,FALSE),"0")</f>
        <v>0</v>
      </c>
      <c r="J688" s="193"/>
      <c r="K688" s="193"/>
      <c r="L688" s="193"/>
      <c r="M688" s="193">
        <f>IFERROR(VLOOKUP(B688,[5]rptBudgetaryBudgetCrossOrganiza!$A$2:$M$1097,9,FALSE),"0")</f>
        <v>0</v>
      </c>
      <c r="N688" s="193">
        <v>0</v>
      </c>
      <c r="O688" s="193"/>
      <c r="Q688" s="169">
        <v>0</v>
      </c>
      <c r="R688" s="169">
        <v>0</v>
      </c>
      <c r="S688" s="169"/>
      <c r="T688" s="169"/>
      <c r="U688" s="169"/>
      <c r="V688" s="169">
        <v>0</v>
      </c>
      <c r="W688" s="194">
        <v>0</v>
      </c>
      <c r="X688" s="194"/>
      <c r="Z688" s="171"/>
      <c r="AA688" s="171"/>
      <c r="AB688" s="171"/>
      <c r="AC688" s="171"/>
      <c r="AD688" s="171"/>
      <c r="AE688" s="171"/>
      <c r="AF688" s="195"/>
      <c r="AG688" s="195"/>
      <c r="AI688" s="173"/>
      <c r="AJ688" s="173"/>
      <c r="AK688" s="196">
        <f t="shared" si="121"/>
        <v>0</v>
      </c>
      <c r="AL688" s="196">
        <f>IFERROR(VLOOKUP(B688,[4]rptBudgetaryBudgetCrossOrganiza!$A$10385:$O$11376,13,FALSE),"0")</f>
        <v>0</v>
      </c>
      <c r="AM688" s="196"/>
      <c r="AN688" s="196"/>
      <c r="AO688" s="196"/>
      <c r="AP688" s="196"/>
      <c r="AQ688" s="196"/>
      <c r="AS688" s="194"/>
      <c r="AT688" s="194"/>
      <c r="AU688" s="194"/>
      <c r="AV688" s="194"/>
      <c r="AW688" s="194"/>
      <c r="AX688" s="194"/>
      <c r="AY688" s="194"/>
      <c r="AZ688" s="194"/>
    </row>
    <row r="689" spans="1:52" x14ac:dyDescent="0.2">
      <c r="A689" s="141">
        <v>6</v>
      </c>
      <c r="B689" s="141" t="s">
        <v>981</v>
      </c>
      <c r="C689" s="149" t="str">
        <f t="shared" si="117"/>
        <v>45</v>
      </c>
      <c r="D689" s="149" t="str">
        <f t="shared" si="118"/>
        <v>41</v>
      </c>
      <c r="E689" s="147" t="str">
        <f t="shared" si="119"/>
        <v>000</v>
      </c>
      <c r="F689" s="129" t="str">
        <f t="shared" si="120"/>
        <v>6300.02</v>
      </c>
      <c r="G689" s="141" t="s">
        <v>1018</v>
      </c>
      <c r="H689" s="193">
        <f>IFERROR(VLOOKUP(B689,[5]rptBudgetaryBudgetCrossOrganiza!$A$2:$M$1097,4,FALSE),"0")</f>
        <v>0</v>
      </c>
      <c r="I689" s="193">
        <f>IFERROR(VLOOKUP(B689,[5]rptBudgetaryBudgetCrossOrganiza!$A$2:$M$1097,6,FALSE),"0")</f>
        <v>0</v>
      </c>
      <c r="J689" s="193"/>
      <c r="K689" s="193"/>
      <c r="L689" s="193"/>
      <c r="M689" s="193">
        <f>IFERROR(VLOOKUP(B689,[5]rptBudgetaryBudgetCrossOrganiza!$A$2:$M$1097,9,FALSE),"0")</f>
        <v>0</v>
      </c>
      <c r="N689" s="193">
        <v>0</v>
      </c>
      <c r="O689" s="193"/>
      <c r="Q689" s="169">
        <v>0</v>
      </c>
      <c r="R689" s="169">
        <v>0</v>
      </c>
      <c r="S689" s="169"/>
      <c r="T689" s="169"/>
      <c r="U689" s="169"/>
      <c r="V689" s="169">
        <v>0</v>
      </c>
      <c r="W689" s="194">
        <v>0</v>
      </c>
      <c r="X689" s="194"/>
      <c r="Z689" s="171"/>
      <c r="AA689" s="171"/>
      <c r="AB689" s="171"/>
      <c r="AC689" s="171"/>
      <c r="AD689" s="171"/>
      <c r="AE689" s="171"/>
      <c r="AF689" s="195"/>
      <c r="AG689" s="195"/>
      <c r="AI689" s="173"/>
      <c r="AJ689" s="173"/>
      <c r="AK689" s="196">
        <f t="shared" si="121"/>
        <v>0</v>
      </c>
      <c r="AL689" s="196">
        <f>IFERROR(VLOOKUP(B689,[4]rptBudgetaryBudgetCrossOrganiza!$A$10385:$O$11376,13,FALSE),"0")</f>
        <v>0</v>
      </c>
      <c r="AM689" s="196"/>
      <c r="AN689" s="196"/>
      <c r="AO689" s="196"/>
      <c r="AP689" s="196"/>
      <c r="AQ689" s="196"/>
      <c r="AS689" s="194"/>
      <c r="AT689" s="194"/>
      <c r="AU689" s="194"/>
      <c r="AV689" s="194"/>
      <c r="AW689" s="194"/>
      <c r="AX689" s="194"/>
      <c r="AY689" s="194"/>
      <c r="AZ689" s="194"/>
    </row>
    <row r="690" spans="1:52" x14ac:dyDescent="0.2">
      <c r="A690" s="141">
        <v>6</v>
      </c>
      <c r="B690" s="141" t="s">
        <v>982</v>
      </c>
      <c r="C690" s="149" t="str">
        <f t="shared" si="117"/>
        <v>45</v>
      </c>
      <c r="D690" s="149" t="str">
        <f t="shared" si="118"/>
        <v>41</v>
      </c>
      <c r="E690" s="147" t="str">
        <f t="shared" si="119"/>
        <v>000</v>
      </c>
      <c r="F690" s="129" t="str">
        <f t="shared" si="120"/>
        <v>6300.03</v>
      </c>
      <c r="G690" s="141" t="s">
        <v>1019</v>
      </c>
      <c r="H690" s="193">
        <f>IFERROR(VLOOKUP(B690,[5]rptBudgetaryBudgetCrossOrganiza!$A$2:$M$1097,4,FALSE),"0")</f>
        <v>0</v>
      </c>
      <c r="I690" s="193">
        <f>IFERROR(VLOOKUP(B690,[5]rptBudgetaryBudgetCrossOrganiza!$A$2:$M$1097,6,FALSE),"0")</f>
        <v>0</v>
      </c>
      <c r="J690" s="193"/>
      <c r="K690" s="193"/>
      <c r="L690" s="193"/>
      <c r="M690" s="193">
        <f>IFERROR(VLOOKUP(B690,[5]rptBudgetaryBudgetCrossOrganiza!$A$2:$M$1097,9,FALSE),"0")</f>
        <v>0</v>
      </c>
      <c r="N690" s="193">
        <v>0</v>
      </c>
      <c r="O690" s="193"/>
      <c r="Q690" s="169">
        <v>0</v>
      </c>
      <c r="R690" s="169">
        <v>0</v>
      </c>
      <c r="S690" s="169"/>
      <c r="T690" s="169"/>
      <c r="U690" s="169"/>
      <c r="V690" s="169">
        <v>0</v>
      </c>
      <c r="W690" s="194">
        <v>0</v>
      </c>
      <c r="X690" s="194"/>
      <c r="Z690" s="171"/>
      <c r="AA690" s="171"/>
      <c r="AB690" s="171"/>
      <c r="AC690" s="171"/>
      <c r="AD690" s="171"/>
      <c r="AE690" s="171"/>
      <c r="AF690" s="195"/>
      <c r="AG690" s="195"/>
      <c r="AI690" s="173"/>
      <c r="AJ690" s="173"/>
      <c r="AK690" s="196">
        <f t="shared" si="121"/>
        <v>0</v>
      </c>
      <c r="AL690" s="196">
        <f>IFERROR(VLOOKUP(B690,[4]rptBudgetaryBudgetCrossOrganiza!$A$10385:$O$11376,13,FALSE),"0")</f>
        <v>0</v>
      </c>
      <c r="AM690" s="196"/>
      <c r="AN690" s="196"/>
      <c r="AO690" s="196"/>
      <c r="AP690" s="196"/>
      <c r="AQ690" s="196"/>
      <c r="AS690" s="194"/>
      <c r="AT690" s="194"/>
      <c r="AU690" s="194"/>
      <c r="AV690" s="194"/>
      <c r="AW690" s="194"/>
      <c r="AX690" s="194"/>
      <c r="AY690" s="194"/>
      <c r="AZ690" s="194"/>
    </row>
    <row r="691" spans="1:52" x14ac:dyDescent="0.2">
      <c r="A691" s="141">
        <v>6</v>
      </c>
      <c r="B691" s="141" t="s">
        <v>983</v>
      </c>
      <c r="C691" s="149" t="str">
        <f t="shared" si="117"/>
        <v>45</v>
      </c>
      <c r="D691" s="149" t="str">
        <f t="shared" si="118"/>
        <v>41</v>
      </c>
      <c r="E691" s="147" t="str">
        <f t="shared" si="119"/>
        <v>000</v>
      </c>
      <c r="F691" s="129" t="str">
        <f t="shared" si="120"/>
        <v>6350.01</v>
      </c>
      <c r="G691" s="141" t="s">
        <v>629</v>
      </c>
      <c r="H691" s="193">
        <f>IFERROR(VLOOKUP(B691,[5]rptBudgetaryBudgetCrossOrganiza!$A$2:$M$1097,4,FALSE),"0")</f>
        <v>0</v>
      </c>
      <c r="I691" s="193">
        <f>IFERROR(VLOOKUP(B691,[5]rptBudgetaryBudgetCrossOrganiza!$A$2:$M$1097,6,FALSE),"0")</f>
        <v>0</v>
      </c>
      <c r="J691" s="193"/>
      <c r="K691" s="193"/>
      <c r="L691" s="193"/>
      <c r="M691" s="193">
        <f>IFERROR(VLOOKUP(B691,[5]rptBudgetaryBudgetCrossOrganiza!$A$2:$M$1097,9,FALSE),"0")</f>
        <v>0</v>
      </c>
      <c r="N691" s="193">
        <v>0</v>
      </c>
      <c r="O691" s="193"/>
      <c r="Q691" s="169">
        <v>0</v>
      </c>
      <c r="R691" s="169">
        <v>0</v>
      </c>
      <c r="S691" s="169"/>
      <c r="T691" s="169"/>
      <c r="U691" s="169"/>
      <c r="V691" s="169">
        <v>0</v>
      </c>
      <c r="W691" s="194">
        <v>0</v>
      </c>
      <c r="X691" s="194"/>
      <c r="Z691" s="171"/>
      <c r="AA691" s="171"/>
      <c r="AB691" s="171"/>
      <c r="AC691" s="171"/>
      <c r="AD691" s="171"/>
      <c r="AE691" s="171"/>
      <c r="AF691" s="195"/>
      <c r="AG691" s="195"/>
      <c r="AI691" s="173"/>
      <c r="AJ691" s="173"/>
      <c r="AK691" s="196">
        <f t="shared" si="121"/>
        <v>0</v>
      </c>
      <c r="AL691" s="196">
        <f>IFERROR(VLOOKUP(B691,[4]rptBudgetaryBudgetCrossOrganiza!$A$10385:$O$11376,13,FALSE),"0")</f>
        <v>0</v>
      </c>
      <c r="AM691" s="196"/>
      <c r="AN691" s="196"/>
      <c r="AO691" s="196"/>
      <c r="AP691" s="196"/>
      <c r="AQ691" s="196"/>
      <c r="AS691" s="194"/>
      <c r="AT691" s="194"/>
      <c r="AU691" s="194"/>
      <c r="AV691" s="194"/>
      <c r="AW691" s="194"/>
      <c r="AX691" s="194"/>
      <c r="AY691" s="194"/>
      <c r="AZ691" s="194"/>
    </row>
    <row r="692" spans="1:52" x14ac:dyDescent="0.2">
      <c r="A692" s="141">
        <v>6</v>
      </c>
      <c r="B692" s="141" t="s">
        <v>984</v>
      </c>
      <c r="C692" s="149" t="str">
        <f t="shared" si="117"/>
        <v>45</v>
      </c>
      <c r="D692" s="149" t="str">
        <f t="shared" si="118"/>
        <v>41</v>
      </c>
      <c r="E692" s="147" t="str">
        <f t="shared" si="119"/>
        <v>000</v>
      </c>
      <c r="F692" s="129" t="str">
        <f t="shared" si="120"/>
        <v>6350.02</v>
      </c>
      <c r="G692" s="141" t="s">
        <v>1020</v>
      </c>
      <c r="H692" s="193">
        <f>IFERROR(VLOOKUP(B692,[5]rptBudgetaryBudgetCrossOrganiza!$A$2:$M$1097,4,FALSE),"0")</f>
        <v>0</v>
      </c>
      <c r="I692" s="193">
        <f>IFERROR(VLOOKUP(B692,[5]rptBudgetaryBudgetCrossOrganiza!$A$2:$M$1097,6,FALSE),"0")</f>
        <v>0</v>
      </c>
      <c r="J692" s="193"/>
      <c r="K692" s="193"/>
      <c r="L692" s="193"/>
      <c r="M692" s="193">
        <f>IFERROR(VLOOKUP(B692,[5]rptBudgetaryBudgetCrossOrganiza!$A$2:$M$1097,9,FALSE),"0")</f>
        <v>0</v>
      </c>
      <c r="N692" s="193">
        <v>0</v>
      </c>
      <c r="O692" s="193"/>
      <c r="Q692" s="169">
        <v>0</v>
      </c>
      <c r="R692" s="169">
        <v>0</v>
      </c>
      <c r="S692" s="169"/>
      <c r="T692" s="169"/>
      <c r="U692" s="169"/>
      <c r="V692" s="169">
        <v>0</v>
      </c>
      <c r="W692" s="194">
        <v>0</v>
      </c>
      <c r="X692" s="194"/>
      <c r="Z692" s="171"/>
      <c r="AA692" s="171"/>
      <c r="AB692" s="171"/>
      <c r="AC692" s="171"/>
      <c r="AD692" s="171"/>
      <c r="AE692" s="171"/>
      <c r="AF692" s="195"/>
      <c r="AG692" s="195"/>
      <c r="AI692" s="173"/>
      <c r="AJ692" s="173"/>
      <c r="AK692" s="196">
        <f t="shared" si="121"/>
        <v>0</v>
      </c>
      <c r="AL692" s="196">
        <f>IFERROR(VLOOKUP(B692,[4]rptBudgetaryBudgetCrossOrganiza!$A$10385:$O$11376,13,FALSE),"0")</f>
        <v>0</v>
      </c>
      <c r="AM692" s="196"/>
      <c r="AN692" s="196"/>
      <c r="AO692" s="196"/>
      <c r="AP692" s="196"/>
      <c r="AQ692" s="196"/>
      <c r="AS692" s="194"/>
      <c r="AT692" s="194"/>
      <c r="AU692" s="194"/>
      <c r="AV692" s="194"/>
      <c r="AW692" s="194"/>
      <c r="AX692" s="194"/>
      <c r="AY692" s="194"/>
      <c r="AZ692" s="194"/>
    </row>
    <row r="693" spans="1:52" x14ac:dyDescent="0.2">
      <c r="A693" s="141">
        <v>6</v>
      </c>
      <c r="B693" s="141" t="s">
        <v>985</v>
      </c>
      <c r="C693" s="149" t="str">
        <f t="shared" si="117"/>
        <v>45</v>
      </c>
      <c r="D693" s="149" t="str">
        <f t="shared" si="118"/>
        <v>41</v>
      </c>
      <c r="E693" s="147" t="str">
        <f t="shared" si="119"/>
        <v>000</v>
      </c>
      <c r="F693" s="129" t="str">
        <f t="shared" si="120"/>
        <v>6350.03</v>
      </c>
      <c r="G693" s="141" t="s">
        <v>631</v>
      </c>
      <c r="H693" s="193">
        <f>IFERROR(VLOOKUP(B693,[5]rptBudgetaryBudgetCrossOrganiza!$A$2:$M$1097,4,FALSE),"0")</f>
        <v>0</v>
      </c>
      <c r="I693" s="193">
        <f>IFERROR(VLOOKUP(B693,[5]rptBudgetaryBudgetCrossOrganiza!$A$2:$M$1097,6,FALSE),"0")</f>
        <v>0</v>
      </c>
      <c r="J693" s="193"/>
      <c r="K693" s="193"/>
      <c r="L693" s="193"/>
      <c r="M693" s="193">
        <f>IFERROR(VLOOKUP(B693,[5]rptBudgetaryBudgetCrossOrganiza!$A$2:$M$1097,9,FALSE),"0")</f>
        <v>0</v>
      </c>
      <c r="N693" s="193">
        <v>0</v>
      </c>
      <c r="O693" s="193"/>
      <c r="Q693" s="169">
        <v>0</v>
      </c>
      <c r="R693" s="169">
        <v>0</v>
      </c>
      <c r="S693" s="169"/>
      <c r="T693" s="169"/>
      <c r="U693" s="169"/>
      <c r="V693" s="169">
        <v>0</v>
      </c>
      <c r="W693" s="194">
        <v>0</v>
      </c>
      <c r="X693" s="194"/>
      <c r="Z693" s="171"/>
      <c r="AA693" s="171"/>
      <c r="AB693" s="171"/>
      <c r="AC693" s="171"/>
      <c r="AD693" s="171"/>
      <c r="AE693" s="171"/>
      <c r="AF693" s="195"/>
      <c r="AG693" s="195"/>
      <c r="AI693" s="173"/>
      <c r="AJ693" s="173"/>
      <c r="AK693" s="196">
        <f t="shared" si="121"/>
        <v>0</v>
      </c>
      <c r="AL693" s="196">
        <f>IFERROR(VLOOKUP(B693,[4]rptBudgetaryBudgetCrossOrganiza!$A$10385:$O$11376,13,FALSE),"0")</f>
        <v>0</v>
      </c>
      <c r="AM693" s="196"/>
      <c r="AN693" s="196"/>
      <c r="AO693" s="196"/>
      <c r="AP693" s="196"/>
      <c r="AQ693" s="196"/>
      <c r="AS693" s="194"/>
      <c r="AT693" s="194"/>
      <c r="AU693" s="194"/>
      <c r="AV693" s="194"/>
      <c r="AW693" s="194"/>
      <c r="AX693" s="194"/>
      <c r="AY693" s="194"/>
      <c r="AZ693" s="194"/>
    </row>
    <row r="694" spans="1:52" x14ac:dyDescent="0.2">
      <c r="A694" s="141">
        <v>6</v>
      </c>
      <c r="B694" s="141" t="s">
        <v>986</v>
      </c>
      <c r="C694" s="149" t="str">
        <f t="shared" si="117"/>
        <v>45</v>
      </c>
      <c r="D694" s="149" t="str">
        <f t="shared" si="118"/>
        <v>41</v>
      </c>
      <c r="E694" s="147" t="str">
        <f t="shared" si="119"/>
        <v>000</v>
      </c>
      <c r="F694" s="129" t="str">
        <f t="shared" si="120"/>
        <v>6350.04</v>
      </c>
      <c r="G694" s="141" t="s">
        <v>1021</v>
      </c>
      <c r="H694" s="193">
        <f>IFERROR(VLOOKUP(B694,[5]rptBudgetaryBudgetCrossOrganiza!$A$2:$M$1097,4,FALSE),"0")</f>
        <v>0</v>
      </c>
      <c r="I694" s="193">
        <f>IFERROR(VLOOKUP(B694,[5]rptBudgetaryBudgetCrossOrganiza!$A$2:$M$1097,6,FALSE),"0")</f>
        <v>0</v>
      </c>
      <c r="J694" s="193"/>
      <c r="K694" s="193"/>
      <c r="L694" s="193"/>
      <c r="M694" s="193">
        <f>IFERROR(VLOOKUP(B694,[5]rptBudgetaryBudgetCrossOrganiza!$A$2:$M$1097,9,FALSE),"0")</f>
        <v>0</v>
      </c>
      <c r="N694" s="193">
        <v>0</v>
      </c>
      <c r="O694" s="193"/>
      <c r="Q694" s="169">
        <v>0</v>
      </c>
      <c r="R694" s="169">
        <v>0</v>
      </c>
      <c r="S694" s="169"/>
      <c r="T694" s="169"/>
      <c r="U694" s="169"/>
      <c r="V694" s="169">
        <v>0</v>
      </c>
      <c r="W694" s="194">
        <v>0</v>
      </c>
      <c r="X694" s="194"/>
      <c r="Z694" s="171"/>
      <c r="AA694" s="171"/>
      <c r="AB694" s="171"/>
      <c r="AC694" s="171"/>
      <c r="AD694" s="171"/>
      <c r="AE694" s="171"/>
      <c r="AF694" s="195"/>
      <c r="AG694" s="195"/>
      <c r="AI694" s="173"/>
      <c r="AJ694" s="173"/>
      <c r="AK694" s="196">
        <f t="shared" si="121"/>
        <v>0</v>
      </c>
      <c r="AL694" s="196">
        <f>IFERROR(VLOOKUP(B694,[4]rptBudgetaryBudgetCrossOrganiza!$A$10385:$O$11376,13,FALSE),"0")</f>
        <v>0</v>
      </c>
      <c r="AM694" s="196"/>
      <c r="AN694" s="196"/>
      <c r="AO694" s="196"/>
      <c r="AP694" s="196"/>
      <c r="AQ694" s="196"/>
      <c r="AS694" s="194"/>
      <c r="AT694" s="194"/>
      <c r="AU694" s="194"/>
      <c r="AV694" s="194"/>
      <c r="AW694" s="194"/>
      <c r="AX694" s="194"/>
      <c r="AY694" s="194"/>
      <c r="AZ694" s="194"/>
    </row>
    <row r="695" spans="1:52" x14ac:dyDescent="0.2">
      <c r="A695" s="141">
        <v>6</v>
      </c>
      <c r="B695" s="141" t="s">
        <v>987</v>
      </c>
      <c r="C695" s="149" t="str">
        <f t="shared" si="117"/>
        <v>45</v>
      </c>
      <c r="D695" s="149" t="str">
        <f t="shared" si="118"/>
        <v>41</v>
      </c>
      <c r="E695" s="147" t="str">
        <f t="shared" si="119"/>
        <v>000</v>
      </c>
      <c r="F695" s="129" t="str">
        <f t="shared" si="120"/>
        <v>6350.05</v>
      </c>
      <c r="G695" s="141" t="s">
        <v>1022</v>
      </c>
      <c r="H695" s="193">
        <f>IFERROR(VLOOKUP(B695,[5]rptBudgetaryBudgetCrossOrganiza!$A$2:$M$1097,4,FALSE),"0")</f>
        <v>0</v>
      </c>
      <c r="I695" s="193">
        <f>IFERROR(VLOOKUP(B695,[5]rptBudgetaryBudgetCrossOrganiza!$A$2:$M$1097,6,FALSE),"0")</f>
        <v>0</v>
      </c>
      <c r="J695" s="193"/>
      <c r="K695" s="193"/>
      <c r="L695" s="193"/>
      <c r="M695" s="193">
        <f>IFERROR(VLOOKUP(B695,[5]rptBudgetaryBudgetCrossOrganiza!$A$2:$M$1097,9,FALSE),"0")</f>
        <v>0</v>
      </c>
      <c r="N695" s="193">
        <v>0</v>
      </c>
      <c r="O695" s="193"/>
      <c r="Q695" s="169">
        <v>0</v>
      </c>
      <c r="R695" s="169">
        <v>0</v>
      </c>
      <c r="S695" s="169"/>
      <c r="T695" s="169"/>
      <c r="U695" s="169"/>
      <c r="V695" s="169">
        <v>0</v>
      </c>
      <c r="W695" s="194">
        <v>0</v>
      </c>
      <c r="X695" s="194"/>
      <c r="Z695" s="171"/>
      <c r="AA695" s="171"/>
      <c r="AB695" s="171"/>
      <c r="AC695" s="171"/>
      <c r="AD695" s="171"/>
      <c r="AE695" s="171"/>
      <c r="AF695" s="195"/>
      <c r="AG695" s="195"/>
      <c r="AI695" s="173"/>
      <c r="AJ695" s="173"/>
      <c r="AK695" s="196">
        <f t="shared" si="121"/>
        <v>0</v>
      </c>
      <c r="AL695" s="196">
        <f>IFERROR(VLOOKUP(B695,[4]rptBudgetaryBudgetCrossOrganiza!$A$10385:$O$11376,13,FALSE),"0")</f>
        <v>0</v>
      </c>
      <c r="AM695" s="196"/>
      <c r="AN695" s="196"/>
      <c r="AO695" s="196"/>
      <c r="AP695" s="196"/>
      <c r="AQ695" s="196"/>
      <c r="AS695" s="194"/>
      <c r="AT695" s="194"/>
      <c r="AU695" s="194"/>
      <c r="AV695" s="194"/>
      <c r="AW695" s="194"/>
      <c r="AX695" s="194"/>
      <c r="AY695" s="194"/>
      <c r="AZ695" s="194"/>
    </row>
    <row r="696" spans="1:52" x14ac:dyDescent="0.2">
      <c r="A696" s="141">
        <v>6</v>
      </c>
      <c r="B696" s="141" t="s">
        <v>988</v>
      </c>
      <c r="C696" s="149" t="str">
        <f t="shared" si="117"/>
        <v>45</v>
      </c>
      <c r="D696" s="149" t="str">
        <f t="shared" si="118"/>
        <v>41</v>
      </c>
      <c r="E696" s="147" t="str">
        <f t="shared" si="119"/>
        <v>000</v>
      </c>
      <c r="F696" s="129" t="str">
        <f t="shared" si="120"/>
        <v>6350.06</v>
      </c>
      <c r="G696" s="141" t="s">
        <v>1023</v>
      </c>
      <c r="H696" s="193">
        <f>IFERROR(VLOOKUP(B696,[5]rptBudgetaryBudgetCrossOrganiza!$A$2:$M$1097,4,FALSE),"0")</f>
        <v>0</v>
      </c>
      <c r="I696" s="193">
        <f>IFERROR(VLOOKUP(B696,[5]rptBudgetaryBudgetCrossOrganiza!$A$2:$M$1097,6,FALSE),"0")</f>
        <v>0</v>
      </c>
      <c r="J696" s="193"/>
      <c r="K696" s="193"/>
      <c r="L696" s="193"/>
      <c r="M696" s="193">
        <f>IFERROR(VLOOKUP(B696,[5]rptBudgetaryBudgetCrossOrganiza!$A$2:$M$1097,9,FALSE),"0")</f>
        <v>0</v>
      </c>
      <c r="N696" s="193">
        <v>0</v>
      </c>
      <c r="O696" s="193"/>
      <c r="Q696" s="169">
        <v>0</v>
      </c>
      <c r="R696" s="169">
        <v>0</v>
      </c>
      <c r="S696" s="169"/>
      <c r="T696" s="169"/>
      <c r="U696" s="169"/>
      <c r="V696" s="169">
        <v>0</v>
      </c>
      <c r="W696" s="194">
        <v>0</v>
      </c>
      <c r="X696" s="194"/>
      <c r="Z696" s="171"/>
      <c r="AA696" s="171"/>
      <c r="AB696" s="171"/>
      <c r="AC696" s="171"/>
      <c r="AD696" s="171"/>
      <c r="AE696" s="171"/>
      <c r="AF696" s="195"/>
      <c r="AG696" s="195"/>
      <c r="AI696" s="173"/>
      <c r="AJ696" s="173"/>
      <c r="AK696" s="196">
        <f t="shared" si="121"/>
        <v>0</v>
      </c>
      <c r="AL696" s="196">
        <f>IFERROR(VLOOKUP(B696,[4]rptBudgetaryBudgetCrossOrganiza!$A$10385:$O$11376,13,FALSE),"0")</f>
        <v>0</v>
      </c>
      <c r="AM696" s="196"/>
      <c r="AN696" s="196"/>
      <c r="AO696" s="196"/>
      <c r="AP696" s="196"/>
      <c r="AQ696" s="196"/>
      <c r="AS696" s="194"/>
      <c r="AT696" s="194"/>
      <c r="AU696" s="194"/>
      <c r="AV696" s="194"/>
      <c r="AW696" s="194"/>
      <c r="AX696" s="194"/>
      <c r="AY696" s="194"/>
      <c r="AZ696" s="194"/>
    </row>
    <row r="697" spans="1:52" x14ac:dyDescent="0.2">
      <c r="A697" s="141">
        <v>9</v>
      </c>
      <c r="B697" s="141" t="s">
        <v>989</v>
      </c>
      <c r="C697" s="149" t="str">
        <f t="shared" si="117"/>
        <v>45</v>
      </c>
      <c r="D697" s="149" t="str">
        <f t="shared" si="118"/>
        <v>41</v>
      </c>
      <c r="E697" s="147" t="str">
        <f t="shared" si="119"/>
        <v>000</v>
      </c>
      <c r="F697" s="129" t="str">
        <f t="shared" si="120"/>
        <v>6400.01</v>
      </c>
      <c r="G697" s="141" t="s">
        <v>449</v>
      </c>
      <c r="H697" s="193">
        <f>IFERROR(VLOOKUP(B697,[5]rptBudgetaryBudgetCrossOrganiza!$A$2:$M$1097,4,FALSE),"0")</f>
        <v>0</v>
      </c>
      <c r="I697" s="193">
        <f>IFERROR(VLOOKUP(B697,[5]rptBudgetaryBudgetCrossOrganiza!$A$2:$M$1097,6,FALSE),"0")</f>
        <v>0</v>
      </c>
      <c r="J697" s="193"/>
      <c r="K697" s="193"/>
      <c r="L697" s="193"/>
      <c r="M697" s="193">
        <f>IFERROR(VLOOKUP(B697,[5]rptBudgetaryBudgetCrossOrganiza!$A$2:$M$1097,9,FALSE),"0")</f>
        <v>0</v>
      </c>
      <c r="N697" s="193">
        <v>0</v>
      </c>
      <c r="O697" s="193"/>
      <c r="Q697" s="169">
        <v>0</v>
      </c>
      <c r="R697" s="169">
        <v>0</v>
      </c>
      <c r="S697" s="169"/>
      <c r="T697" s="169"/>
      <c r="U697" s="169"/>
      <c r="V697" s="169">
        <v>0</v>
      </c>
      <c r="W697" s="194">
        <v>0</v>
      </c>
      <c r="X697" s="194"/>
      <c r="Z697" s="171"/>
      <c r="AA697" s="171"/>
      <c r="AB697" s="171"/>
      <c r="AC697" s="171"/>
      <c r="AD697" s="171"/>
      <c r="AE697" s="171"/>
      <c r="AF697" s="195"/>
      <c r="AG697" s="195"/>
      <c r="AI697" s="173"/>
      <c r="AJ697" s="173"/>
      <c r="AK697" s="196">
        <f t="shared" si="121"/>
        <v>0</v>
      </c>
      <c r="AL697" s="196">
        <f>IFERROR(VLOOKUP(B697,[4]rptBudgetaryBudgetCrossOrganiza!$A$10385:$O$11376,13,FALSE),"0")</f>
        <v>0</v>
      </c>
      <c r="AM697" s="196"/>
      <c r="AN697" s="196"/>
      <c r="AO697" s="196"/>
      <c r="AP697" s="196"/>
      <c r="AQ697" s="196"/>
      <c r="AS697" s="194"/>
      <c r="AT697" s="194"/>
      <c r="AU697" s="194"/>
      <c r="AV697" s="194"/>
      <c r="AW697" s="194"/>
      <c r="AX697" s="194"/>
      <c r="AY697" s="194"/>
      <c r="AZ697" s="194"/>
    </row>
    <row r="698" spans="1:52" x14ac:dyDescent="0.2">
      <c r="A698" s="141">
        <v>9</v>
      </c>
      <c r="B698" s="141" t="s">
        <v>990</v>
      </c>
      <c r="C698" s="149" t="str">
        <f t="shared" si="117"/>
        <v>45</v>
      </c>
      <c r="D698" s="149" t="str">
        <f t="shared" si="118"/>
        <v>41</v>
      </c>
      <c r="E698" s="147" t="str">
        <f t="shared" si="119"/>
        <v>000</v>
      </c>
      <c r="F698" s="129" t="str">
        <f t="shared" si="120"/>
        <v>6400.02</v>
      </c>
      <c r="G698" s="141" t="s">
        <v>658</v>
      </c>
      <c r="H698" s="193">
        <f>IFERROR(VLOOKUP(B698,[5]rptBudgetaryBudgetCrossOrganiza!$A$2:$M$1097,4,FALSE),"0")</f>
        <v>0</v>
      </c>
      <c r="I698" s="193">
        <f>IFERROR(VLOOKUP(B698,[5]rptBudgetaryBudgetCrossOrganiza!$A$2:$M$1097,6,FALSE),"0")</f>
        <v>0</v>
      </c>
      <c r="J698" s="193"/>
      <c r="K698" s="193"/>
      <c r="L698" s="193"/>
      <c r="M698" s="193">
        <f>IFERROR(VLOOKUP(B698,[5]rptBudgetaryBudgetCrossOrganiza!$A$2:$M$1097,9,FALSE),"0")</f>
        <v>0</v>
      </c>
      <c r="N698" s="193">
        <v>0</v>
      </c>
      <c r="O698" s="193"/>
      <c r="Q698" s="169">
        <v>0</v>
      </c>
      <c r="R698" s="169">
        <v>0</v>
      </c>
      <c r="S698" s="169"/>
      <c r="T698" s="169"/>
      <c r="U698" s="169"/>
      <c r="V698" s="169">
        <v>0</v>
      </c>
      <c r="W698" s="194">
        <v>0</v>
      </c>
      <c r="X698" s="194"/>
      <c r="Z698" s="171"/>
      <c r="AA698" s="171"/>
      <c r="AB698" s="171"/>
      <c r="AC698" s="171"/>
      <c r="AD698" s="171"/>
      <c r="AE698" s="171"/>
      <c r="AF698" s="195"/>
      <c r="AG698" s="195"/>
      <c r="AI698" s="173"/>
      <c r="AJ698" s="173"/>
      <c r="AK698" s="196">
        <f t="shared" si="121"/>
        <v>0</v>
      </c>
      <c r="AL698" s="196">
        <f>IFERROR(VLOOKUP(B698,[4]rptBudgetaryBudgetCrossOrganiza!$A$10385:$O$11376,13,FALSE),"0")</f>
        <v>0</v>
      </c>
      <c r="AM698" s="196"/>
      <c r="AN698" s="196"/>
      <c r="AO698" s="196"/>
      <c r="AP698" s="196"/>
      <c r="AQ698" s="196"/>
      <c r="AS698" s="194"/>
      <c r="AT698" s="194"/>
      <c r="AU698" s="194"/>
      <c r="AV698" s="194"/>
      <c r="AW698" s="194"/>
      <c r="AX698" s="194"/>
      <c r="AY698" s="194"/>
      <c r="AZ698" s="194"/>
    </row>
    <row r="699" spans="1:52" x14ac:dyDescent="0.2">
      <c r="A699" s="141">
        <v>9</v>
      </c>
      <c r="B699" s="141" t="s">
        <v>991</v>
      </c>
      <c r="C699" s="149" t="str">
        <f t="shared" si="117"/>
        <v>45</v>
      </c>
      <c r="D699" s="149" t="str">
        <f t="shared" si="118"/>
        <v>41</v>
      </c>
      <c r="E699" s="147" t="str">
        <f t="shared" si="119"/>
        <v>000</v>
      </c>
      <c r="F699" s="129" t="str">
        <f t="shared" si="120"/>
        <v>6400.03</v>
      </c>
      <c r="G699" s="141" t="s">
        <v>660</v>
      </c>
      <c r="H699" s="193">
        <f>IFERROR(VLOOKUP(B699,[5]rptBudgetaryBudgetCrossOrganiza!$A$2:$M$1097,4,FALSE),"0")</f>
        <v>0</v>
      </c>
      <c r="I699" s="193">
        <f>IFERROR(VLOOKUP(B699,[5]rptBudgetaryBudgetCrossOrganiza!$A$2:$M$1097,6,FALSE),"0")</f>
        <v>0</v>
      </c>
      <c r="J699" s="193"/>
      <c r="K699" s="193"/>
      <c r="L699" s="193"/>
      <c r="M699" s="193">
        <f>IFERROR(VLOOKUP(B699,[5]rptBudgetaryBudgetCrossOrganiza!$A$2:$M$1097,9,FALSE),"0")</f>
        <v>0</v>
      </c>
      <c r="N699" s="193">
        <v>0</v>
      </c>
      <c r="O699" s="193"/>
      <c r="Q699" s="169">
        <v>0</v>
      </c>
      <c r="R699" s="169">
        <v>0</v>
      </c>
      <c r="S699" s="169"/>
      <c r="T699" s="169"/>
      <c r="U699" s="169"/>
      <c r="V699" s="169">
        <v>0</v>
      </c>
      <c r="W699" s="194">
        <v>0</v>
      </c>
      <c r="X699" s="194"/>
      <c r="Z699" s="171"/>
      <c r="AA699" s="171"/>
      <c r="AB699" s="171"/>
      <c r="AC699" s="171"/>
      <c r="AD699" s="171"/>
      <c r="AE699" s="171"/>
      <c r="AF699" s="195"/>
      <c r="AG699" s="195"/>
      <c r="AI699" s="173"/>
      <c r="AJ699" s="173"/>
      <c r="AK699" s="196">
        <f t="shared" si="121"/>
        <v>0</v>
      </c>
      <c r="AL699" s="196">
        <f>IFERROR(VLOOKUP(B699,[4]rptBudgetaryBudgetCrossOrganiza!$A$10385:$O$11376,13,FALSE),"0")</f>
        <v>0</v>
      </c>
      <c r="AM699" s="196"/>
      <c r="AN699" s="196"/>
      <c r="AO699" s="196"/>
      <c r="AP699" s="196"/>
      <c r="AQ699" s="196"/>
      <c r="AS699" s="194"/>
      <c r="AT699" s="194"/>
      <c r="AU699" s="194"/>
      <c r="AV699" s="194"/>
      <c r="AW699" s="194"/>
      <c r="AX699" s="194"/>
      <c r="AY699" s="194"/>
      <c r="AZ699" s="194"/>
    </row>
    <row r="700" spans="1:52" x14ac:dyDescent="0.2">
      <c r="A700" s="141">
        <v>9</v>
      </c>
      <c r="B700" s="141" t="s">
        <v>992</v>
      </c>
      <c r="C700" s="149" t="str">
        <f t="shared" si="117"/>
        <v>45</v>
      </c>
      <c r="D700" s="149" t="str">
        <f t="shared" si="118"/>
        <v>41</v>
      </c>
      <c r="E700" s="147" t="str">
        <f t="shared" si="119"/>
        <v>000</v>
      </c>
      <c r="F700" s="129" t="str">
        <f t="shared" si="120"/>
        <v>6400.04</v>
      </c>
      <c r="G700" s="141" t="s">
        <v>662</v>
      </c>
      <c r="H700" s="193">
        <f>IFERROR(VLOOKUP(B700,[5]rptBudgetaryBudgetCrossOrganiza!$A$2:$M$1097,4,FALSE),"0")</f>
        <v>0</v>
      </c>
      <c r="I700" s="193">
        <f>IFERROR(VLOOKUP(B700,[5]rptBudgetaryBudgetCrossOrganiza!$A$2:$M$1097,6,FALSE),"0")</f>
        <v>0</v>
      </c>
      <c r="J700" s="193"/>
      <c r="K700" s="193"/>
      <c r="L700" s="193"/>
      <c r="M700" s="193">
        <f>IFERROR(VLOOKUP(B700,[5]rptBudgetaryBudgetCrossOrganiza!$A$2:$M$1097,9,FALSE),"0")</f>
        <v>0</v>
      </c>
      <c r="N700" s="193">
        <v>0</v>
      </c>
      <c r="O700" s="193"/>
      <c r="Q700" s="169">
        <v>0</v>
      </c>
      <c r="R700" s="169">
        <v>0</v>
      </c>
      <c r="S700" s="169"/>
      <c r="T700" s="169"/>
      <c r="U700" s="169"/>
      <c r="V700" s="169">
        <v>0</v>
      </c>
      <c r="W700" s="194">
        <v>0</v>
      </c>
      <c r="X700" s="194"/>
      <c r="Z700" s="171"/>
      <c r="AA700" s="171"/>
      <c r="AB700" s="171"/>
      <c r="AC700" s="171"/>
      <c r="AD700" s="171"/>
      <c r="AE700" s="171"/>
      <c r="AF700" s="195"/>
      <c r="AG700" s="195"/>
      <c r="AI700" s="173"/>
      <c r="AJ700" s="173"/>
      <c r="AK700" s="196">
        <f t="shared" si="121"/>
        <v>0</v>
      </c>
      <c r="AL700" s="196">
        <f>IFERROR(VLOOKUP(B700,[4]rptBudgetaryBudgetCrossOrganiza!$A$10385:$O$11376,13,FALSE),"0")</f>
        <v>0</v>
      </c>
      <c r="AM700" s="196"/>
      <c r="AN700" s="196"/>
      <c r="AO700" s="196"/>
      <c r="AP700" s="196"/>
      <c r="AQ700" s="196"/>
      <c r="AS700" s="194"/>
      <c r="AT700" s="194"/>
      <c r="AU700" s="194"/>
      <c r="AV700" s="194"/>
      <c r="AW700" s="194"/>
      <c r="AX700" s="194"/>
      <c r="AY700" s="194"/>
      <c r="AZ700" s="194"/>
    </row>
    <row r="701" spans="1:52" x14ac:dyDescent="0.2">
      <c r="A701" s="141">
        <v>9</v>
      </c>
      <c r="B701" s="141" t="s">
        <v>993</v>
      </c>
      <c r="C701" s="149" t="str">
        <f t="shared" si="117"/>
        <v>45</v>
      </c>
      <c r="D701" s="149" t="str">
        <f t="shared" si="118"/>
        <v>41</v>
      </c>
      <c r="E701" s="147" t="str">
        <f t="shared" si="119"/>
        <v>000</v>
      </c>
      <c r="F701" s="129" t="str">
        <f t="shared" si="120"/>
        <v>6400.05</v>
      </c>
      <c r="G701" s="141" t="s">
        <v>514</v>
      </c>
      <c r="H701" s="193">
        <f>IFERROR(VLOOKUP(B701,[5]rptBudgetaryBudgetCrossOrganiza!$A$2:$M$1097,4,FALSE),"0")</f>
        <v>0</v>
      </c>
      <c r="I701" s="193">
        <f>IFERROR(VLOOKUP(B701,[5]rptBudgetaryBudgetCrossOrganiza!$A$2:$M$1097,6,FALSE),"0")</f>
        <v>0</v>
      </c>
      <c r="J701" s="193"/>
      <c r="K701" s="193"/>
      <c r="L701" s="193"/>
      <c r="M701" s="193">
        <f>IFERROR(VLOOKUP(B701,[5]rptBudgetaryBudgetCrossOrganiza!$A$2:$M$1097,9,FALSE),"0")</f>
        <v>0</v>
      </c>
      <c r="N701" s="193">
        <v>0</v>
      </c>
      <c r="O701" s="193"/>
      <c r="Q701" s="169">
        <v>0</v>
      </c>
      <c r="R701" s="169">
        <v>0</v>
      </c>
      <c r="S701" s="169"/>
      <c r="T701" s="169"/>
      <c r="U701" s="169"/>
      <c r="V701" s="169">
        <v>0</v>
      </c>
      <c r="W701" s="194">
        <v>0</v>
      </c>
      <c r="X701" s="194"/>
      <c r="Z701" s="171"/>
      <c r="AA701" s="171"/>
      <c r="AB701" s="171"/>
      <c r="AC701" s="171"/>
      <c r="AD701" s="171"/>
      <c r="AE701" s="171"/>
      <c r="AF701" s="195"/>
      <c r="AG701" s="195"/>
      <c r="AI701" s="173"/>
      <c r="AJ701" s="173"/>
      <c r="AK701" s="196">
        <f t="shared" si="121"/>
        <v>0</v>
      </c>
      <c r="AL701" s="196">
        <f>IFERROR(VLOOKUP(B701,[4]rptBudgetaryBudgetCrossOrganiza!$A$10385:$O$11376,13,FALSE),"0")</f>
        <v>0</v>
      </c>
      <c r="AM701" s="196"/>
      <c r="AN701" s="196"/>
      <c r="AO701" s="196"/>
      <c r="AP701" s="196"/>
      <c r="AQ701" s="196"/>
      <c r="AS701" s="194"/>
      <c r="AT701" s="194"/>
      <c r="AU701" s="194"/>
      <c r="AV701" s="194"/>
      <c r="AW701" s="194"/>
      <c r="AX701" s="194"/>
      <c r="AY701" s="194"/>
      <c r="AZ701" s="194"/>
    </row>
    <row r="702" spans="1:52" x14ac:dyDescent="0.2">
      <c r="A702" s="141">
        <v>6</v>
      </c>
      <c r="B702" s="141" t="s">
        <v>994</v>
      </c>
      <c r="C702" s="149" t="str">
        <f t="shared" si="117"/>
        <v>45</v>
      </c>
      <c r="D702" s="149" t="str">
        <f t="shared" si="118"/>
        <v>41</v>
      </c>
      <c r="E702" s="147" t="str">
        <f t="shared" si="119"/>
        <v>000</v>
      </c>
      <c r="F702" s="129" t="str">
        <f t="shared" si="120"/>
        <v>6600.01</v>
      </c>
      <c r="G702" s="141" t="s">
        <v>675</v>
      </c>
      <c r="H702" s="193">
        <f>IFERROR(VLOOKUP(B702,[5]rptBudgetaryBudgetCrossOrganiza!$A$2:$M$1097,4,FALSE),"0")</f>
        <v>0</v>
      </c>
      <c r="I702" s="193">
        <f>IFERROR(VLOOKUP(B702,[5]rptBudgetaryBudgetCrossOrganiza!$A$2:$M$1097,6,FALSE),"0")</f>
        <v>0</v>
      </c>
      <c r="J702" s="193"/>
      <c r="K702" s="193"/>
      <c r="L702" s="193"/>
      <c r="M702" s="193">
        <f>IFERROR(VLOOKUP(B702,[5]rptBudgetaryBudgetCrossOrganiza!$A$2:$M$1097,9,FALSE),"0")</f>
        <v>0</v>
      </c>
      <c r="N702" s="193">
        <v>0</v>
      </c>
      <c r="O702" s="193"/>
      <c r="Q702" s="169">
        <v>0</v>
      </c>
      <c r="R702" s="169">
        <v>0</v>
      </c>
      <c r="S702" s="169"/>
      <c r="T702" s="169"/>
      <c r="U702" s="169"/>
      <c r="V702" s="169">
        <v>0</v>
      </c>
      <c r="W702" s="194">
        <v>0</v>
      </c>
      <c r="X702" s="194"/>
      <c r="Z702" s="171"/>
      <c r="AA702" s="171"/>
      <c r="AB702" s="171"/>
      <c r="AC702" s="171"/>
      <c r="AD702" s="171"/>
      <c r="AE702" s="171"/>
      <c r="AF702" s="195"/>
      <c r="AG702" s="195"/>
      <c r="AI702" s="173"/>
      <c r="AJ702" s="173"/>
      <c r="AK702" s="196">
        <f t="shared" si="121"/>
        <v>0</v>
      </c>
      <c r="AL702" s="196">
        <f>IFERROR(VLOOKUP(B702,[4]rptBudgetaryBudgetCrossOrganiza!$A$10385:$O$11376,13,FALSE),"0")</f>
        <v>0</v>
      </c>
      <c r="AM702" s="196"/>
      <c r="AN702" s="196"/>
      <c r="AO702" s="196"/>
      <c r="AP702" s="196"/>
      <c r="AQ702" s="196"/>
      <c r="AS702" s="194"/>
      <c r="AT702" s="194"/>
      <c r="AU702" s="194"/>
      <c r="AV702" s="194"/>
      <c r="AW702" s="194"/>
      <c r="AX702" s="194"/>
      <c r="AY702" s="194"/>
      <c r="AZ702" s="194"/>
    </row>
    <row r="703" spans="1:52" x14ac:dyDescent="0.2">
      <c r="A703" s="141">
        <v>6</v>
      </c>
      <c r="B703" s="141" t="s">
        <v>995</v>
      </c>
      <c r="C703" s="149" t="str">
        <f t="shared" si="117"/>
        <v>45</v>
      </c>
      <c r="D703" s="149" t="str">
        <f t="shared" si="118"/>
        <v>41</v>
      </c>
      <c r="E703" s="147" t="str">
        <f t="shared" si="119"/>
        <v>000</v>
      </c>
      <c r="F703" s="129" t="str">
        <f t="shared" si="120"/>
        <v>6600.03</v>
      </c>
      <c r="G703" s="141" t="s">
        <v>677</v>
      </c>
      <c r="H703" s="193">
        <f>IFERROR(VLOOKUP(B703,[5]rptBudgetaryBudgetCrossOrganiza!$A$2:$M$1097,4,FALSE),"0")</f>
        <v>0</v>
      </c>
      <c r="I703" s="193">
        <f>IFERROR(VLOOKUP(B703,[5]rptBudgetaryBudgetCrossOrganiza!$A$2:$M$1097,6,FALSE),"0")</f>
        <v>0</v>
      </c>
      <c r="J703" s="193"/>
      <c r="K703" s="193"/>
      <c r="L703" s="193"/>
      <c r="M703" s="193">
        <f>IFERROR(VLOOKUP(B703,[5]rptBudgetaryBudgetCrossOrganiza!$A$2:$M$1097,9,FALSE),"0")</f>
        <v>0</v>
      </c>
      <c r="N703" s="193">
        <v>0</v>
      </c>
      <c r="O703" s="193"/>
      <c r="Q703" s="169">
        <v>0</v>
      </c>
      <c r="R703" s="169">
        <v>0</v>
      </c>
      <c r="S703" s="169"/>
      <c r="T703" s="169"/>
      <c r="U703" s="169"/>
      <c r="V703" s="169">
        <v>0</v>
      </c>
      <c r="W703" s="194">
        <v>0</v>
      </c>
      <c r="X703" s="194"/>
      <c r="Z703" s="171"/>
      <c r="AA703" s="171"/>
      <c r="AB703" s="171"/>
      <c r="AC703" s="171"/>
      <c r="AD703" s="171"/>
      <c r="AE703" s="171"/>
      <c r="AF703" s="195"/>
      <c r="AG703" s="195"/>
      <c r="AI703" s="173"/>
      <c r="AJ703" s="173"/>
      <c r="AK703" s="196">
        <f t="shared" si="121"/>
        <v>0</v>
      </c>
      <c r="AL703" s="196">
        <f>IFERROR(VLOOKUP(B703,[4]rptBudgetaryBudgetCrossOrganiza!$A$10385:$O$11376,13,FALSE),"0")</f>
        <v>0</v>
      </c>
      <c r="AM703" s="196"/>
      <c r="AN703" s="196"/>
      <c r="AO703" s="196"/>
      <c r="AP703" s="196"/>
      <c r="AQ703" s="196"/>
      <c r="AS703" s="194"/>
      <c r="AT703" s="194"/>
      <c r="AU703" s="194"/>
      <c r="AV703" s="194"/>
      <c r="AW703" s="194"/>
      <c r="AX703" s="194"/>
      <c r="AY703" s="194"/>
      <c r="AZ703" s="194"/>
    </row>
    <row r="704" spans="1:52" x14ac:dyDescent="0.2">
      <c r="A704" s="141">
        <v>6</v>
      </c>
      <c r="B704" s="141" t="s">
        <v>996</v>
      </c>
      <c r="C704" s="149" t="str">
        <f t="shared" si="117"/>
        <v>45</v>
      </c>
      <c r="D704" s="149" t="str">
        <f t="shared" si="118"/>
        <v>41</v>
      </c>
      <c r="E704" s="147" t="str">
        <f t="shared" si="119"/>
        <v>000</v>
      </c>
      <c r="F704" s="129" t="str">
        <f t="shared" si="120"/>
        <v>6600.04</v>
      </c>
      <c r="G704" s="141" t="s">
        <v>318</v>
      </c>
      <c r="H704" s="193">
        <f>IFERROR(VLOOKUP(B704,[5]rptBudgetaryBudgetCrossOrganiza!$A$2:$M$1097,4,FALSE),"0")</f>
        <v>0</v>
      </c>
      <c r="I704" s="193">
        <f>IFERROR(VLOOKUP(B704,[5]rptBudgetaryBudgetCrossOrganiza!$A$2:$M$1097,6,FALSE),"0")</f>
        <v>0</v>
      </c>
      <c r="J704" s="193"/>
      <c r="K704" s="193"/>
      <c r="L704" s="193"/>
      <c r="M704" s="193">
        <f>IFERROR(VLOOKUP(B704,[5]rptBudgetaryBudgetCrossOrganiza!$A$2:$M$1097,9,FALSE),"0")</f>
        <v>0</v>
      </c>
      <c r="N704" s="193">
        <v>0</v>
      </c>
      <c r="O704" s="193"/>
      <c r="Q704" s="169">
        <v>0</v>
      </c>
      <c r="R704" s="169">
        <v>0</v>
      </c>
      <c r="S704" s="169"/>
      <c r="T704" s="169"/>
      <c r="U704" s="169"/>
      <c r="V704" s="169">
        <v>0</v>
      </c>
      <c r="W704" s="194">
        <v>0</v>
      </c>
      <c r="X704" s="194"/>
      <c r="Z704" s="171"/>
      <c r="AA704" s="171"/>
      <c r="AB704" s="171"/>
      <c r="AC704" s="171"/>
      <c r="AD704" s="171"/>
      <c r="AE704" s="171"/>
      <c r="AF704" s="195"/>
      <c r="AG704" s="195"/>
      <c r="AI704" s="173"/>
      <c r="AJ704" s="173"/>
      <c r="AK704" s="196">
        <f t="shared" si="121"/>
        <v>0</v>
      </c>
      <c r="AL704" s="196">
        <f>IFERROR(VLOOKUP(B704,[4]rptBudgetaryBudgetCrossOrganiza!$A$10385:$O$11376,13,FALSE),"0")</f>
        <v>0</v>
      </c>
      <c r="AM704" s="196"/>
      <c r="AN704" s="196"/>
      <c r="AO704" s="196"/>
      <c r="AP704" s="196"/>
      <c r="AQ704" s="196"/>
      <c r="AS704" s="194"/>
      <c r="AT704" s="194"/>
      <c r="AU704" s="194"/>
      <c r="AV704" s="194"/>
      <c r="AW704" s="194"/>
      <c r="AX704" s="194"/>
      <c r="AY704" s="194"/>
      <c r="AZ704" s="194"/>
    </row>
    <row r="705" spans="1:52" x14ac:dyDescent="0.2">
      <c r="A705" s="141">
        <v>6</v>
      </c>
      <c r="B705" s="141" t="s">
        <v>997</v>
      </c>
      <c r="C705" s="149" t="str">
        <f t="shared" si="117"/>
        <v>45</v>
      </c>
      <c r="D705" s="149" t="str">
        <f t="shared" si="118"/>
        <v>41</v>
      </c>
      <c r="E705" s="147" t="str">
        <f t="shared" si="119"/>
        <v>000</v>
      </c>
      <c r="F705" s="129" t="str">
        <f t="shared" si="120"/>
        <v>6600.05</v>
      </c>
      <c r="G705" s="141" t="s">
        <v>1024</v>
      </c>
      <c r="H705" s="193">
        <f>IFERROR(VLOOKUP(B705,[5]rptBudgetaryBudgetCrossOrganiza!$A$2:$M$1097,4,FALSE),"0")</f>
        <v>0</v>
      </c>
      <c r="I705" s="193">
        <f>IFERROR(VLOOKUP(B705,[5]rptBudgetaryBudgetCrossOrganiza!$A$2:$M$1097,6,FALSE),"0")</f>
        <v>0</v>
      </c>
      <c r="J705" s="193"/>
      <c r="K705" s="193"/>
      <c r="L705" s="193"/>
      <c r="M705" s="193">
        <f>IFERROR(VLOOKUP(B705,[5]rptBudgetaryBudgetCrossOrganiza!$A$2:$M$1097,9,FALSE),"0")</f>
        <v>0</v>
      </c>
      <c r="N705" s="193">
        <v>0</v>
      </c>
      <c r="O705" s="193"/>
      <c r="Q705" s="169">
        <v>0</v>
      </c>
      <c r="R705" s="169">
        <v>0</v>
      </c>
      <c r="S705" s="169"/>
      <c r="T705" s="169"/>
      <c r="U705" s="169"/>
      <c r="V705" s="169">
        <v>0</v>
      </c>
      <c r="W705" s="194">
        <v>0</v>
      </c>
      <c r="X705" s="194"/>
      <c r="Z705" s="171"/>
      <c r="AA705" s="171"/>
      <c r="AB705" s="171"/>
      <c r="AC705" s="171"/>
      <c r="AD705" s="171"/>
      <c r="AE705" s="171"/>
      <c r="AF705" s="195"/>
      <c r="AG705" s="195"/>
      <c r="AI705" s="173"/>
      <c r="AJ705" s="173"/>
      <c r="AK705" s="196">
        <f t="shared" si="121"/>
        <v>0</v>
      </c>
      <c r="AL705" s="196">
        <f>IFERROR(VLOOKUP(B705,[4]rptBudgetaryBudgetCrossOrganiza!$A$10385:$O$11376,13,FALSE),"0")</f>
        <v>0</v>
      </c>
      <c r="AM705" s="196"/>
      <c r="AN705" s="196"/>
      <c r="AO705" s="196"/>
      <c r="AP705" s="196"/>
      <c r="AQ705" s="196"/>
      <c r="AS705" s="194"/>
      <c r="AT705" s="194"/>
      <c r="AU705" s="194"/>
      <c r="AV705" s="194"/>
      <c r="AW705" s="194"/>
      <c r="AX705" s="194"/>
      <c r="AY705" s="194"/>
      <c r="AZ705" s="194"/>
    </row>
    <row r="706" spans="1:52" x14ac:dyDescent="0.2">
      <c r="A706" s="141">
        <v>6</v>
      </c>
      <c r="B706" s="141" t="s">
        <v>998</v>
      </c>
      <c r="C706" s="149" t="str">
        <f t="shared" si="117"/>
        <v>45</v>
      </c>
      <c r="D706" s="149" t="str">
        <f t="shared" si="118"/>
        <v>41</v>
      </c>
      <c r="E706" s="147" t="str">
        <f t="shared" si="119"/>
        <v>000</v>
      </c>
      <c r="F706" s="129" t="str">
        <f t="shared" si="120"/>
        <v>6600.06</v>
      </c>
      <c r="G706" s="141" t="s">
        <v>1025</v>
      </c>
      <c r="H706" s="193">
        <f>IFERROR(VLOOKUP(B706,[5]rptBudgetaryBudgetCrossOrganiza!$A$2:$M$1097,4,FALSE),"0")</f>
        <v>0</v>
      </c>
      <c r="I706" s="193">
        <f>IFERROR(VLOOKUP(B706,[5]rptBudgetaryBudgetCrossOrganiza!$A$2:$M$1097,6,FALSE),"0")</f>
        <v>0</v>
      </c>
      <c r="J706" s="193"/>
      <c r="K706" s="193"/>
      <c r="L706" s="193"/>
      <c r="M706" s="193">
        <f>IFERROR(VLOOKUP(B706,[5]rptBudgetaryBudgetCrossOrganiza!$A$2:$M$1097,9,FALSE),"0")</f>
        <v>0</v>
      </c>
      <c r="N706" s="193">
        <v>0</v>
      </c>
      <c r="O706" s="193"/>
      <c r="Q706" s="169">
        <v>0</v>
      </c>
      <c r="R706" s="169">
        <v>0</v>
      </c>
      <c r="S706" s="169"/>
      <c r="T706" s="169"/>
      <c r="U706" s="169"/>
      <c r="V706" s="169">
        <v>0</v>
      </c>
      <c r="W706" s="194">
        <v>0</v>
      </c>
      <c r="X706" s="194"/>
      <c r="Z706" s="171"/>
      <c r="AA706" s="171"/>
      <c r="AB706" s="171"/>
      <c r="AC706" s="171"/>
      <c r="AD706" s="171"/>
      <c r="AE706" s="171"/>
      <c r="AF706" s="195"/>
      <c r="AG706" s="195"/>
      <c r="AI706" s="173"/>
      <c r="AJ706" s="173"/>
      <c r="AK706" s="196">
        <f t="shared" si="121"/>
        <v>0</v>
      </c>
      <c r="AL706" s="196">
        <f>IFERROR(VLOOKUP(B706,[4]rptBudgetaryBudgetCrossOrganiza!$A$10385:$O$11376,13,FALSE),"0")</f>
        <v>0</v>
      </c>
      <c r="AM706" s="196"/>
      <c r="AN706" s="196"/>
      <c r="AO706" s="196"/>
      <c r="AP706" s="196"/>
      <c r="AQ706" s="196"/>
      <c r="AS706" s="194"/>
      <c r="AT706" s="194"/>
      <c r="AU706" s="194"/>
      <c r="AV706" s="194"/>
      <c r="AW706" s="194"/>
      <c r="AX706" s="194"/>
      <c r="AY706" s="194"/>
      <c r="AZ706" s="194"/>
    </row>
    <row r="707" spans="1:52" x14ac:dyDescent="0.2">
      <c r="A707" s="141">
        <v>6</v>
      </c>
      <c r="B707" s="141" t="s">
        <v>999</v>
      </c>
      <c r="C707" s="149" t="str">
        <f t="shared" si="117"/>
        <v>45</v>
      </c>
      <c r="D707" s="149" t="str">
        <f t="shared" si="118"/>
        <v>41</v>
      </c>
      <c r="E707" s="147" t="str">
        <f t="shared" si="119"/>
        <v>000</v>
      </c>
      <c r="F707" s="129" t="str">
        <f t="shared" si="120"/>
        <v>6600.07</v>
      </c>
      <c r="G707" s="141" t="s">
        <v>320</v>
      </c>
      <c r="H707" s="193">
        <f>IFERROR(VLOOKUP(B707,[5]rptBudgetaryBudgetCrossOrganiza!$A$2:$M$1097,4,FALSE),"0")</f>
        <v>0</v>
      </c>
      <c r="I707" s="193">
        <f>IFERROR(VLOOKUP(B707,[5]rptBudgetaryBudgetCrossOrganiza!$A$2:$M$1097,6,FALSE),"0")</f>
        <v>0</v>
      </c>
      <c r="J707" s="193"/>
      <c r="K707" s="193"/>
      <c r="L707" s="193"/>
      <c r="M707" s="193">
        <f>IFERROR(VLOOKUP(B707,[5]rptBudgetaryBudgetCrossOrganiza!$A$2:$M$1097,9,FALSE),"0")</f>
        <v>0</v>
      </c>
      <c r="N707" s="193">
        <v>0</v>
      </c>
      <c r="O707" s="193"/>
      <c r="Q707" s="169">
        <v>0</v>
      </c>
      <c r="R707" s="169">
        <v>0</v>
      </c>
      <c r="S707" s="169"/>
      <c r="T707" s="169"/>
      <c r="U707" s="169"/>
      <c r="V707" s="169">
        <v>0</v>
      </c>
      <c r="W707" s="194">
        <v>0</v>
      </c>
      <c r="X707" s="194"/>
      <c r="Z707" s="171"/>
      <c r="AA707" s="171"/>
      <c r="AB707" s="171"/>
      <c r="AC707" s="171"/>
      <c r="AD707" s="171"/>
      <c r="AE707" s="171"/>
      <c r="AF707" s="195"/>
      <c r="AG707" s="195"/>
      <c r="AI707" s="173"/>
      <c r="AJ707" s="173"/>
      <c r="AK707" s="196">
        <f t="shared" si="121"/>
        <v>0</v>
      </c>
      <c r="AL707" s="196">
        <f>IFERROR(VLOOKUP(B707,[4]rptBudgetaryBudgetCrossOrganiza!$A$10385:$O$11376,13,FALSE),"0")</f>
        <v>0</v>
      </c>
      <c r="AM707" s="196"/>
      <c r="AN707" s="196"/>
      <c r="AO707" s="196"/>
      <c r="AP707" s="196"/>
      <c r="AQ707" s="196"/>
      <c r="AS707" s="194"/>
      <c r="AT707" s="194"/>
      <c r="AU707" s="194"/>
      <c r="AV707" s="194"/>
      <c r="AW707" s="194"/>
      <c r="AX707" s="194"/>
      <c r="AY707" s="194"/>
      <c r="AZ707" s="194"/>
    </row>
    <row r="708" spans="1:52" x14ac:dyDescent="0.2">
      <c r="A708" s="141">
        <v>6</v>
      </c>
      <c r="B708" s="141" t="s">
        <v>1000</v>
      </c>
      <c r="C708" s="149" t="str">
        <f t="shared" ref="C708:C721" si="122">MID(B708,5,2)</f>
        <v>45</v>
      </c>
      <c r="D708" s="149" t="str">
        <f t="shared" ref="D708:D721" si="123">MID(B708,8,2)</f>
        <v>41</v>
      </c>
      <c r="E708" s="147" t="str">
        <f t="shared" ref="E708:E721" si="124">MID(B708,11,3)</f>
        <v>000</v>
      </c>
      <c r="F708" s="129" t="str">
        <f t="shared" ref="F708:F721" si="125">RIGHT(B708,7)</f>
        <v>6600.08</v>
      </c>
      <c r="G708" s="141" t="s">
        <v>1026</v>
      </c>
      <c r="H708" s="193">
        <f>IFERROR(VLOOKUP(B708,[5]rptBudgetaryBudgetCrossOrganiza!$A$2:$M$1097,4,FALSE),"0")</f>
        <v>0</v>
      </c>
      <c r="I708" s="193">
        <f>IFERROR(VLOOKUP(B708,[5]rptBudgetaryBudgetCrossOrganiza!$A$2:$M$1097,6,FALSE),"0")</f>
        <v>0</v>
      </c>
      <c r="J708" s="193"/>
      <c r="K708" s="193"/>
      <c r="L708" s="193"/>
      <c r="M708" s="193">
        <f>IFERROR(VLOOKUP(B708,[5]rptBudgetaryBudgetCrossOrganiza!$A$2:$M$1097,9,FALSE),"0")</f>
        <v>0</v>
      </c>
      <c r="N708" s="193">
        <v>0</v>
      </c>
      <c r="O708" s="193"/>
      <c r="Q708" s="169">
        <v>0</v>
      </c>
      <c r="R708" s="169">
        <v>0</v>
      </c>
      <c r="S708" s="169"/>
      <c r="T708" s="169"/>
      <c r="U708" s="169"/>
      <c r="V708" s="169">
        <v>0</v>
      </c>
      <c r="W708" s="194">
        <v>0</v>
      </c>
      <c r="X708" s="194"/>
      <c r="Z708" s="171"/>
      <c r="AA708" s="171"/>
      <c r="AB708" s="171"/>
      <c r="AC708" s="171"/>
      <c r="AD708" s="171"/>
      <c r="AE708" s="171"/>
      <c r="AF708" s="195"/>
      <c r="AG708" s="195"/>
      <c r="AI708" s="173"/>
      <c r="AJ708" s="173"/>
      <c r="AK708" s="196">
        <f t="shared" si="121"/>
        <v>0</v>
      </c>
      <c r="AL708" s="196">
        <f>IFERROR(VLOOKUP(B708,[4]rptBudgetaryBudgetCrossOrganiza!$A$10385:$O$11376,13,FALSE),"0")</f>
        <v>0</v>
      </c>
      <c r="AM708" s="196"/>
      <c r="AN708" s="196"/>
      <c r="AO708" s="196"/>
      <c r="AP708" s="196"/>
      <c r="AQ708" s="196"/>
      <c r="AS708" s="194"/>
      <c r="AT708" s="194"/>
      <c r="AU708" s="194"/>
      <c r="AV708" s="194"/>
      <c r="AW708" s="194"/>
      <c r="AX708" s="194"/>
      <c r="AY708" s="194"/>
      <c r="AZ708" s="194"/>
    </row>
    <row r="709" spans="1:52" x14ac:dyDescent="0.2">
      <c r="A709" s="141">
        <v>6</v>
      </c>
      <c r="B709" s="141" t="s">
        <v>1001</v>
      </c>
      <c r="C709" s="149" t="str">
        <f t="shared" si="122"/>
        <v>45</v>
      </c>
      <c r="D709" s="149" t="str">
        <f t="shared" si="123"/>
        <v>41</v>
      </c>
      <c r="E709" s="147" t="str">
        <f t="shared" si="124"/>
        <v>000</v>
      </c>
      <c r="F709" s="129" t="str">
        <f t="shared" si="125"/>
        <v>6600.14</v>
      </c>
      <c r="G709" s="141" t="s">
        <v>1027</v>
      </c>
      <c r="H709" s="193">
        <f>IFERROR(VLOOKUP(B709,[5]rptBudgetaryBudgetCrossOrganiza!$A$2:$M$1097,4,FALSE),"0")</f>
        <v>0</v>
      </c>
      <c r="I709" s="193">
        <f>IFERROR(VLOOKUP(B709,[5]rptBudgetaryBudgetCrossOrganiza!$A$2:$M$1097,6,FALSE),"0")</f>
        <v>0</v>
      </c>
      <c r="J709" s="193"/>
      <c r="K709" s="193"/>
      <c r="L709" s="193"/>
      <c r="M709" s="193">
        <f>IFERROR(VLOOKUP(B709,[5]rptBudgetaryBudgetCrossOrganiza!$A$2:$M$1097,9,FALSE),"0")</f>
        <v>0</v>
      </c>
      <c r="N709" s="193">
        <v>0</v>
      </c>
      <c r="O709" s="193"/>
      <c r="Q709" s="169">
        <v>0</v>
      </c>
      <c r="R709" s="169">
        <v>0</v>
      </c>
      <c r="S709" s="169"/>
      <c r="T709" s="169"/>
      <c r="U709" s="169"/>
      <c r="V709" s="169">
        <v>0</v>
      </c>
      <c r="W709" s="194">
        <v>0</v>
      </c>
      <c r="X709" s="194"/>
      <c r="Z709" s="171"/>
      <c r="AA709" s="171"/>
      <c r="AB709" s="171"/>
      <c r="AC709" s="171"/>
      <c r="AD709" s="171"/>
      <c r="AE709" s="171"/>
      <c r="AF709" s="195"/>
      <c r="AG709" s="195"/>
      <c r="AI709" s="173"/>
      <c r="AJ709" s="173"/>
      <c r="AK709" s="196">
        <f t="shared" si="121"/>
        <v>0</v>
      </c>
      <c r="AL709" s="196">
        <f>IFERROR(VLOOKUP(B709,[4]rptBudgetaryBudgetCrossOrganiza!$A$10385:$O$11376,13,FALSE),"0")</f>
        <v>0</v>
      </c>
      <c r="AM709" s="196"/>
      <c r="AN709" s="196"/>
      <c r="AO709" s="196"/>
      <c r="AP709" s="196"/>
      <c r="AQ709" s="196"/>
      <c r="AS709" s="194"/>
      <c r="AT709" s="194"/>
      <c r="AU709" s="194"/>
      <c r="AV709" s="194"/>
      <c r="AW709" s="194"/>
      <c r="AX709" s="194"/>
      <c r="AY709" s="194"/>
      <c r="AZ709" s="194"/>
    </row>
    <row r="710" spans="1:52" x14ac:dyDescent="0.2">
      <c r="A710" s="141">
        <v>6</v>
      </c>
      <c r="B710" s="141" t="s">
        <v>1002</v>
      </c>
      <c r="C710" s="149" t="str">
        <f t="shared" si="122"/>
        <v>45</v>
      </c>
      <c r="D710" s="149" t="str">
        <f t="shared" si="123"/>
        <v>41</v>
      </c>
      <c r="E710" s="147" t="str">
        <f t="shared" si="124"/>
        <v>000</v>
      </c>
      <c r="F710" s="129" t="str">
        <f t="shared" si="125"/>
        <v>6600.24</v>
      </c>
      <c r="G710" s="141" t="s">
        <v>1028</v>
      </c>
      <c r="H710" s="193">
        <f>IFERROR(VLOOKUP(B710,[5]rptBudgetaryBudgetCrossOrganiza!$A$2:$M$1097,4,FALSE),"0")</f>
        <v>0</v>
      </c>
      <c r="I710" s="193">
        <f>IFERROR(VLOOKUP(B710,[5]rptBudgetaryBudgetCrossOrganiza!$A$2:$M$1097,6,FALSE),"0")</f>
        <v>0</v>
      </c>
      <c r="J710" s="193"/>
      <c r="K710" s="193"/>
      <c r="L710" s="193"/>
      <c r="M710" s="193">
        <f>IFERROR(VLOOKUP(B710,[5]rptBudgetaryBudgetCrossOrganiza!$A$2:$M$1097,9,FALSE),"0")</f>
        <v>0</v>
      </c>
      <c r="N710" s="193">
        <v>0</v>
      </c>
      <c r="O710" s="193"/>
      <c r="Q710" s="169">
        <v>0</v>
      </c>
      <c r="R710" s="169">
        <v>0</v>
      </c>
      <c r="S710" s="169"/>
      <c r="T710" s="169"/>
      <c r="U710" s="169"/>
      <c r="V710" s="169">
        <v>0</v>
      </c>
      <c r="W710" s="194">
        <v>0</v>
      </c>
      <c r="X710" s="194"/>
      <c r="Z710" s="171"/>
      <c r="AA710" s="171"/>
      <c r="AB710" s="171"/>
      <c r="AC710" s="171"/>
      <c r="AD710" s="171"/>
      <c r="AE710" s="171"/>
      <c r="AF710" s="195"/>
      <c r="AG710" s="195"/>
      <c r="AI710" s="173"/>
      <c r="AJ710" s="173"/>
      <c r="AK710" s="196">
        <f t="shared" si="121"/>
        <v>0</v>
      </c>
      <c r="AL710" s="196">
        <f>IFERROR(VLOOKUP(B710,[4]rptBudgetaryBudgetCrossOrganiza!$A$10385:$O$11376,13,FALSE),"0")</f>
        <v>0</v>
      </c>
      <c r="AM710" s="196"/>
      <c r="AN710" s="196"/>
      <c r="AO710" s="196"/>
      <c r="AP710" s="196"/>
      <c r="AQ710" s="196"/>
      <c r="AS710" s="194"/>
      <c r="AT710" s="194"/>
      <c r="AU710" s="194"/>
      <c r="AV710" s="194"/>
      <c r="AW710" s="194"/>
      <c r="AX710" s="194"/>
      <c r="AY710" s="194"/>
      <c r="AZ710" s="194"/>
    </row>
    <row r="711" spans="1:52" x14ac:dyDescent="0.2">
      <c r="A711" s="141">
        <v>6</v>
      </c>
      <c r="B711" s="141" t="s">
        <v>1003</v>
      </c>
      <c r="C711" s="149" t="str">
        <f t="shared" si="122"/>
        <v>45</v>
      </c>
      <c r="D711" s="149" t="str">
        <f t="shared" si="123"/>
        <v>41</v>
      </c>
      <c r="E711" s="147" t="str">
        <f t="shared" si="124"/>
        <v>000</v>
      </c>
      <c r="F711" s="129" t="str">
        <f t="shared" si="125"/>
        <v>6600.25</v>
      </c>
      <c r="G711" s="141" t="s">
        <v>681</v>
      </c>
      <c r="H711" s="193">
        <f>IFERROR(VLOOKUP(B711,[5]rptBudgetaryBudgetCrossOrganiza!$A$2:$M$1097,4,FALSE),"0")</f>
        <v>0</v>
      </c>
      <c r="I711" s="193">
        <f>IFERROR(VLOOKUP(B711,[5]rptBudgetaryBudgetCrossOrganiza!$A$2:$M$1097,6,FALSE),"0")</f>
        <v>0</v>
      </c>
      <c r="J711" s="193"/>
      <c r="K711" s="193"/>
      <c r="L711" s="193"/>
      <c r="M711" s="193">
        <f>IFERROR(VLOOKUP(B711,[5]rptBudgetaryBudgetCrossOrganiza!$A$2:$M$1097,9,FALSE),"0")</f>
        <v>0</v>
      </c>
      <c r="N711" s="193">
        <v>0</v>
      </c>
      <c r="O711" s="193"/>
      <c r="Q711" s="169">
        <v>0</v>
      </c>
      <c r="R711" s="169">
        <v>0</v>
      </c>
      <c r="S711" s="169"/>
      <c r="T711" s="169"/>
      <c r="U711" s="169"/>
      <c r="V711" s="169">
        <v>0</v>
      </c>
      <c r="W711" s="194">
        <v>0</v>
      </c>
      <c r="X711" s="194"/>
      <c r="Z711" s="171"/>
      <c r="AA711" s="171"/>
      <c r="AB711" s="171"/>
      <c r="AC711" s="171"/>
      <c r="AD711" s="171"/>
      <c r="AE711" s="171"/>
      <c r="AF711" s="195"/>
      <c r="AG711" s="195"/>
      <c r="AI711" s="173"/>
      <c r="AJ711" s="173"/>
      <c r="AK711" s="196">
        <f t="shared" si="121"/>
        <v>0</v>
      </c>
      <c r="AL711" s="196">
        <f>IFERROR(VLOOKUP(B711,[4]rptBudgetaryBudgetCrossOrganiza!$A$10385:$O$11376,13,FALSE),"0")</f>
        <v>0</v>
      </c>
      <c r="AM711" s="196"/>
      <c r="AN711" s="196"/>
      <c r="AO711" s="196"/>
      <c r="AP711" s="196"/>
      <c r="AQ711" s="196"/>
      <c r="AS711" s="194"/>
      <c r="AT711" s="194"/>
      <c r="AU711" s="194"/>
      <c r="AV711" s="194"/>
      <c r="AW711" s="194"/>
      <c r="AX711" s="194"/>
      <c r="AY711" s="194"/>
      <c r="AZ711" s="194"/>
    </row>
    <row r="712" spans="1:52" x14ac:dyDescent="0.2">
      <c r="A712" s="141">
        <v>6</v>
      </c>
      <c r="B712" s="141" t="s">
        <v>1004</v>
      </c>
      <c r="C712" s="149" t="str">
        <f t="shared" si="122"/>
        <v>45</v>
      </c>
      <c r="D712" s="149" t="str">
        <f t="shared" si="123"/>
        <v>41</v>
      </c>
      <c r="E712" s="147" t="str">
        <f t="shared" si="124"/>
        <v>000</v>
      </c>
      <c r="F712" s="129" t="str">
        <f t="shared" si="125"/>
        <v>6600.26</v>
      </c>
      <c r="G712" s="141" t="s">
        <v>683</v>
      </c>
      <c r="H712" s="193">
        <f>IFERROR(VLOOKUP(B712,[5]rptBudgetaryBudgetCrossOrganiza!$A$2:$M$1097,4,FALSE),"0")</f>
        <v>0</v>
      </c>
      <c r="I712" s="193">
        <f>IFERROR(VLOOKUP(B712,[5]rptBudgetaryBudgetCrossOrganiza!$A$2:$M$1097,6,FALSE),"0")</f>
        <v>0</v>
      </c>
      <c r="J712" s="193"/>
      <c r="K712" s="193"/>
      <c r="L712" s="193"/>
      <c r="M712" s="193">
        <f>IFERROR(VLOOKUP(B712,[5]rptBudgetaryBudgetCrossOrganiza!$A$2:$M$1097,9,FALSE),"0")</f>
        <v>0</v>
      </c>
      <c r="N712" s="193">
        <v>0</v>
      </c>
      <c r="O712" s="193"/>
      <c r="Q712" s="169">
        <v>0</v>
      </c>
      <c r="R712" s="169">
        <v>0</v>
      </c>
      <c r="S712" s="169"/>
      <c r="T712" s="169"/>
      <c r="U712" s="169"/>
      <c r="V712" s="169">
        <v>0</v>
      </c>
      <c r="W712" s="194">
        <v>0</v>
      </c>
      <c r="X712" s="194"/>
      <c r="Z712" s="171"/>
      <c r="AA712" s="171"/>
      <c r="AB712" s="171"/>
      <c r="AC712" s="171"/>
      <c r="AD712" s="171"/>
      <c r="AE712" s="171"/>
      <c r="AF712" s="195"/>
      <c r="AG712" s="195"/>
      <c r="AI712" s="173"/>
      <c r="AJ712" s="173"/>
      <c r="AK712" s="196">
        <f t="shared" si="121"/>
        <v>0</v>
      </c>
      <c r="AL712" s="196">
        <f>IFERROR(VLOOKUP(B712,[4]rptBudgetaryBudgetCrossOrganiza!$A$10385:$O$11376,13,FALSE),"0")</f>
        <v>0</v>
      </c>
      <c r="AM712" s="196"/>
      <c r="AN712" s="196"/>
      <c r="AO712" s="196"/>
      <c r="AP712" s="196"/>
      <c r="AQ712" s="196"/>
      <c r="AS712" s="194"/>
      <c r="AT712" s="194"/>
      <c r="AU712" s="194"/>
      <c r="AV712" s="194"/>
      <c r="AW712" s="194"/>
      <c r="AX712" s="194"/>
      <c r="AY712" s="194"/>
      <c r="AZ712" s="194"/>
    </row>
    <row r="713" spans="1:52" x14ac:dyDescent="0.2">
      <c r="A713" s="141">
        <v>6</v>
      </c>
      <c r="B713" s="141" t="s">
        <v>1005</v>
      </c>
      <c r="C713" s="149" t="str">
        <f t="shared" si="122"/>
        <v>45</v>
      </c>
      <c r="D713" s="149" t="str">
        <f t="shared" si="123"/>
        <v>41</v>
      </c>
      <c r="E713" s="147" t="str">
        <f t="shared" si="124"/>
        <v>000</v>
      </c>
      <c r="F713" s="129" t="str">
        <f t="shared" si="125"/>
        <v>6600.27</v>
      </c>
      <c r="G713" s="141" t="s">
        <v>1029</v>
      </c>
      <c r="H713" s="193">
        <f>IFERROR(VLOOKUP(B713,[5]rptBudgetaryBudgetCrossOrganiza!$A$2:$M$1097,4,FALSE),"0")</f>
        <v>0</v>
      </c>
      <c r="I713" s="193">
        <f>IFERROR(VLOOKUP(B713,[5]rptBudgetaryBudgetCrossOrganiza!$A$2:$M$1097,6,FALSE),"0")</f>
        <v>0</v>
      </c>
      <c r="J713" s="193"/>
      <c r="K713" s="193"/>
      <c r="L713" s="193"/>
      <c r="M713" s="193">
        <f>IFERROR(VLOOKUP(B713,[5]rptBudgetaryBudgetCrossOrganiza!$A$2:$M$1097,9,FALSE),"0")</f>
        <v>0</v>
      </c>
      <c r="N713" s="193">
        <v>0</v>
      </c>
      <c r="O713" s="193"/>
      <c r="Q713" s="169">
        <v>0</v>
      </c>
      <c r="R713" s="169">
        <v>0</v>
      </c>
      <c r="S713" s="169"/>
      <c r="T713" s="169"/>
      <c r="U713" s="169"/>
      <c r="V713" s="169">
        <v>0</v>
      </c>
      <c r="W713" s="194">
        <v>0</v>
      </c>
      <c r="X713" s="194"/>
      <c r="Z713" s="171"/>
      <c r="AA713" s="171"/>
      <c r="AB713" s="171"/>
      <c r="AC713" s="171"/>
      <c r="AD713" s="171"/>
      <c r="AE713" s="171"/>
      <c r="AF713" s="195"/>
      <c r="AG713" s="195"/>
      <c r="AI713" s="173"/>
      <c r="AJ713" s="173"/>
      <c r="AK713" s="196">
        <f t="shared" si="121"/>
        <v>0</v>
      </c>
      <c r="AL713" s="196">
        <f>IFERROR(VLOOKUP(B713,[4]rptBudgetaryBudgetCrossOrganiza!$A$10385:$O$11376,13,FALSE),"0")</f>
        <v>0</v>
      </c>
      <c r="AM713" s="196"/>
      <c r="AN713" s="196"/>
      <c r="AO713" s="196"/>
      <c r="AP713" s="196"/>
      <c r="AQ713" s="196"/>
      <c r="AS713" s="194"/>
      <c r="AT713" s="194"/>
      <c r="AU713" s="194"/>
      <c r="AV713" s="194"/>
      <c r="AW713" s="194"/>
      <c r="AX713" s="194"/>
      <c r="AY713" s="194"/>
      <c r="AZ713" s="194"/>
    </row>
    <row r="714" spans="1:52" x14ac:dyDescent="0.2">
      <c r="A714" s="141">
        <v>6</v>
      </c>
      <c r="B714" s="141" t="s">
        <v>1006</v>
      </c>
      <c r="C714" s="149" t="str">
        <f t="shared" si="122"/>
        <v>45</v>
      </c>
      <c r="D714" s="149" t="str">
        <f t="shared" si="123"/>
        <v>41</v>
      </c>
      <c r="E714" s="147" t="str">
        <f t="shared" si="124"/>
        <v>000</v>
      </c>
      <c r="F714" s="129" t="str">
        <f t="shared" si="125"/>
        <v>6600.29</v>
      </c>
      <c r="G714" s="141" t="s">
        <v>1030</v>
      </c>
      <c r="H714" s="193">
        <f>IFERROR(VLOOKUP(B714,[5]rptBudgetaryBudgetCrossOrganiza!$A$2:$M$1097,4,FALSE),"0")</f>
        <v>0</v>
      </c>
      <c r="I714" s="193">
        <f>IFERROR(VLOOKUP(B714,[5]rptBudgetaryBudgetCrossOrganiza!$A$2:$M$1097,6,FALSE),"0")</f>
        <v>0</v>
      </c>
      <c r="J714" s="193"/>
      <c r="K714" s="193"/>
      <c r="L714" s="193"/>
      <c r="M714" s="193">
        <f>IFERROR(VLOOKUP(B714,[5]rptBudgetaryBudgetCrossOrganiza!$A$2:$M$1097,9,FALSE),"0")</f>
        <v>0</v>
      </c>
      <c r="N714" s="193">
        <v>0</v>
      </c>
      <c r="O714" s="193"/>
      <c r="Q714" s="169">
        <v>0</v>
      </c>
      <c r="R714" s="169">
        <v>0</v>
      </c>
      <c r="S714" s="169"/>
      <c r="T714" s="169"/>
      <c r="U714" s="169"/>
      <c r="V714" s="169">
        <v>0</v>
      </c>
      <c r="W714" s="194">
        <v>0</v>
      </c>
      <c r="X714" s="194"/>
      <c r="Z714" s="171"/>
      <c r="AA714" s="171"/>
      <c r="AB714" s="171"/>
      <c r="AC714" s="171"/>
      <c r="AD714" s="171"/>
      <c r="AE714" s="171"/>
      <c r="AF714" s="195"/>
      <c r="AG714" s="195"/>
      <c r="AI714" s="173"/>
      <c r="AJ714" s="173"/>
      <c r="AK714" s="196">
        <f t="shared" si="121"/>
        <v>0</v>
      </c>
      <c r="AL714" s="196">
        <f>IFERROR(VLOOKUP(B714,[4]rptBudgetaryBudgetCrossOrganiza!$A$10385:$O$11376,13,FALSE),"0")</f>
        <v>0</v>
      </c>
      <c r="AM714" s="196"/>
      <c r="AN714" s="196"/>
      <c r="AO714" s="196"/>
      <c r="AP714" s="196"/>
      <c r="AQ714" s="196"/>
      <c r="AS714" s="194"/>
      <c r="AT714" s="194"/>
      <c r="AU714" s="194"/>
      <c r="AV714" s="194"/>
      <c r="AW714" s="194"/>
      <c r="AX714" s="194"/>
      <c r="AY714" s="194"/>
      <c r="AZ714" s="194"/>
    </row>
    <row r="715" spans="1:52" x14ac:dyDescent="0.2">
      <c r="A715" s="141">
        <v>6</v>
      </c>
      <c r="B715" s="141" t="s">
        <v>1007</v>
      </c>
      <c r="C715" s="149" t="str">
        <f t="shared" si="122"/>
        <v>45</v>
      </c>
      <c r="D715" s="149" t="str">
        <f t="shared" si="123"/>
        <v>41</v>
      </c>
      <c r="E715" s="147" t="str">
        <f t="shared" si="124"/>
        <v>000</v>
      </c>
      <c r="F715" s="129" t="str">
        <f t="shared" si="125"/>
        <v>6600.30</v>
      </c>
      <c r="G715" s="141" t="s">
        <v>1031</v>
      </c>
      <c r="H715" s="193">
        <f>IFERROR(VLOOKUP(B715,[5]rptBudgetaryBudgetCrossOrganiza!$A$2:$M$1097,4,FALSE),"0")</f>
        <v>0</v>
      </c>
      <c r="I715" s="193">
        <f>IFERROR(VLOOKUP(B715,[5]rptBudgetaryBudgetCrossOrganiza!$A$2:$M$1097,6,FALSE),"0")</f>
        <v>0</v>
      </c>
      <c r="J715" s="193"/>
      <c r="K715" s="193"/>
      <c r="L715" s="193"/>
      <c r="M715" s="193">
        <f>IFERROR(VLOOKUP(B715,[5]rptBudgetaryBudgetCrossOrganiza!$A$2:$M$1097,9,FALSE),"0")</f>
        <v>0</v>
      </c>
      <c r="N715" s="193">
        <v>0</v>
      </c>
      <c r="O715" s="193"/>
      <c r="Q715" s="169">
        <v>0</v>
      </c>
      <c r="R715" s="169">
        <v>0</v>
      </c>
      <c r="S715" s="169"/>
      <c r="T715" s="169"/>
      <c r="U715" s="169"/>
      <c r="V715" s="169">
        <v>0</v>
      </c>
      <c r="W715" s="194">
        <v>0</v>
      </c>
      <c r="X715" s="194"/>
      <c r="Z715" s="171"/>
      <c r="AA715" s="171"/>
      <c r="AB715" s="171"/>
      <c r="AC715" s="171"/>
      <c r="AD715" s="171"/>
      <c r="AE715" s="171"/>
      <c r="AF715" s="195"/>
      <c r="AG715" s="195"/>
      <c r="AI715" s="173"/>
      <c r="AJ715" s="173"/>
      <c r="AK715" s="196">
        <f t="shared" si="121"/>
        <v>0</v>
      </c>
      <c r="AL715" s="196">
        <f>IFERROR(VLOOKUP(B715,[4]rptBudgetaryBudgetCrossOrganiza!$A$10385:$O$11376,13,FALSE),"0")</f>
        <v>0</v>
      </c>
      <c r="AM715" s="196"/>
      <c r="AN715" s="196"/>
      <c r="AO715" s="196"/>
      <c r="AP715" s="196"/>
      <c r="AQ715" s="196"/>
      <c r="AS715" s="194"/>
      <c r="AT715" s="194"/>
      <c r="AU715" s="194"/>
      <c r="AV715" s="194"/>
      <c r="AW715" s="194"/>
      <c r="AX715" s="194"/>
      <c r="AY715" s="194"/>
      <c r="AZ715" s="194"/>
    </row>
    <row r="716" spans="1:52" x14ac:dyDescent="0.2">
      <c r="A716" s="141">
        <v>7</v>
      </c>
      <c r="B716" s="141" t="s">
        <v>1008</v>
      </c>
      <c r="C716" s="149" t="str">
        <f t="shared" si="122"/>
        <v>45</v>
      </c>
      <c r="D716" s="149" t="str">
        <f t="shared" si="123"/>
        <v>41</v>
      </c>
      <c r="E716" s="147" t="str">
        <f t="shared" si="124"/>
        <v>000</v>
      </c>
      <c r="F716" s="129" t="str">
        <f t="shared" si="125"/>
        <v>7000.03</v>
      </c>
      <c r="G716" s="141" t="s">
        <v>180</v>
      </c>
      <c r="H716" s="193">
        <f>IFERROR(VLOOKUP(B716,[5]rptBudgetaryBudgetCrossOrganiza!$A$2:$M$1097,4,FALSE),"0")</f>
        <v>0</v>
      </c>
      <c r="I716" s="193">
        <f>IFERROR(VLOOKUP(B716,[5]rptBudgetaryBudgetCrossOrganiza!$A$2:$M$1097,6,FALSE),"0")</f>
        <v>0</v>
      </c>
      <c r="J716" s="193"/>
      <c r="K716" s="193"/>
      <c r="L716" s="193"/>
      <c r="M716" s="193">
        <f>IFERROR(VLOOKUP(B716,[5]rptBudgetaryBudgetCrossOrganiza!$A$2:$M$1097,9,FALSE),"0")</f>
        <v>0</v>
      </c>
      <c r="N716" s="193">
        <v>0</v>
      </c>
      <c r="O716" s="193"/>
      <c r="Q716" s="169">
        <v>0</v>
      </c>
      <c r="R716" s="169">
        <v>0</v>
      </c>
      <c r="S716" s="169"/>
      <c r="T716" s="169"/>
      <c r="U716" s="169"/>
      <c r="V716" s="169">
        <v>0</v>
      </c>
      <c r="W716" s="194">
        <v>0</v>
      </c>
      <c r="X716" s="194"/>
      <c r="Z716" s="171"/>
      <c r="AA716" s="171"/>
      <c r="AB716" s="171"/>
      <c r="AC716" s="171"/>
      <c r="AD716" s="171"/>
      <c r="AE716" s="171"/>
      <c r="AF716" s="195"/>
      <c r="AG716" s="195"/>
      <c r="AI716" s="173"/>
      <c r="AJ716" s="173"/>
      <c r="AK716" s="196">
        <f t="shared" si="121"/>
        <v>0</v>
      </c>
      <c r="AL716" s="196">
        <f>IFERROR(VLOOKUP(B716,[4]rptBudgetaryBudgetCrossOrganiza!$A$10385:$O$11376,13,FALSE),"0")</f>
        <v>0</v>
      </c>
      <c r="AM716" s="196"/>
      <c r="AN716" s="196"/>
      <c r="AO716" s="196"/>
      <c r="AP716" s="196"/>
      <c r="AQ716" s="196"/>
      <c r="AS716" s="194"/>
      <c r="AT716" s="194"/>
      <c r="AU716" s="194"/>
      <c r="AV716" s="194"/>
      <c r="AW716" s="194"/>
      <c r="AX716" s="194"/>
      <c r="AY716" s="194"/>
      <c r="AZ716" s="194"/>
    </row>
    <row r="717" spans="1:52" x14ac:dyDescent="0.2">
      <c r="A717" s="141">
        <v>7</v>
      </c>
      <c r="B717" s="141" t="s">
        <v>1009</v>
      </c>
      <c r="C717" s="149" t="str">
        <f t="shared" si="122"/>
        <v>45</v>
      </c>
      <c r="D717" s="149" t="str">
        <f t="shared" si="123"/>
        <v>41</v>
      </c>
      <c r="E717" s="147" t="str">
        <f t="shared" si="124"/>
        <v>000</v>
      </c>
      <c r="F717" s="129" t="str">
        <f t="shared" si="125"/>
        <v>7000.04</v>
      </c>
      <c r="G717" s="141" t="s">
        <v>182</v>
      </c>
      <c r="H717" s="193">
        <f>IFERROR(VLOOKUP(B717,[5]rptBudgetaryBudgetCrossOrganiza!$A$2:$M$1097,4,FALSE),"0")</f>
        <v>0</v>
      </c>
      <c r="I717" s="193">
        <f>IFERROR(VLOOKUP(B717,[5]rptBudgetaryBudgetCrossOrganiza!$A$2:$M$1097,6,FALSE),"0")</f>
        <v>0</v>
      </c>
      <c r="J717" s="193"/>
      <c r="K717" s="193"/>
      <c r="L717" s="193"/>
      <c r="M717" s="193">
        <f>IFERROR(VLOOKUP(B717,[5]rptBudgetaryBudgetCrossOrganiza!$A$2:$M$1097,9,FALSE),"0")</f>
        <v>0</v>
      </c>
      <c r="N717" s="193">
        <v>0</v>
      </c>
      <c r="O717" s="193"/>
      <c r="Q717" s="169">
        <v>0</v>
      </c>
      <c r="R717" s="169">
        <v>0</v>
      </c>
      <c r="S717" s="169"/>
      <c r="T717" s="169"/>
      <c r="U717" s="169"/>
      <c r="V717" s="169">
        <v>0</v>
      </c>
      <c r="W717" s="194">
        <v>0</v>
      </c>
      <c r="X717" s="194"/>
      <c r="Z717" s="171"/>
      <c r="AA717" s="171"/>
      <c r="AB717" s="171"/>
      <c r="AC717" s="171"/>
      <c r="AD717" s="171"/>
      <c r="AE717" s="171"/>
      <c r="AF717" s="195"/>
      <c r="AG717" s="195"/>
      <c r="AI717" s="173"/>
      <c r="AJ717" s="173"/>
      <c r="AK717" s="196">
        <f t="shared" si="121"/>
        <v>0</v>
      </c>
      <c r="AL717" s="196">
        <f>IFERROR(VLOOKUP(B717,[4]rptBudgetaryBudgetCrossOrganiza!$A$10385:$O$11376,13,FALSE),"0")</f>
        <v>0</v>
      </c>
      <c r="AM717" s="196"/>
      <c r="AN717" s="196"/>
      <c r="AO717" s="196"/>
      <c r="AP717" s="196"/>
      <c r="AQ717" s="196"/>
      <c r="AS717" s="194"/>
      <c r="AT717" s="194"/>
      <c r="AU717" s="194"/>
      <c r="AV717" s="194"/>
      <c r="AW717" s="194"/>
      <c r="AX717" s="194"/>
      <c r="AY717" s="194"/>
      <c r="AZ717" s="194"/>
    </row>
    <row r="718" spans="1:52" x14ac:dyDescent="0.2">
      <c r="A718" s="141">
        <v>7</v>
      </c>
      <c r="B718" s="141" t="s">
        <v>1010</v>
      </c>
      <c r="C718" s="149" t="str">
        <f t="shared" si="122"/>
        <v>45</v>
      </c>
      <c r="D718" s="149" t="str">
        <f t="shared" si="123"/>
        <v>41</v>
      </c>
      <c r="E718" s="147" t="str">
        <f t="shared" si="124"/>
        <v>000</v>
      </c>
      <c r="F718" s="129" t="str">
        <f t="shared" si="125"/>
        <v>7000.07</v>
      </c>
      <c r="G718" s="141" t="s">
        <v>188</v>
      </c>
      <c r="H718" s="193">
        <f>IFERROR(VLOOKUP(B718,[5]rptBudgetaryBudgetCrossOrganiza!$A$2:$M$1097,4,FALSE),"0")</f>
        <v>0</v>
      </c>
      <c r="I718" s="193">
        <f>IFERROR(VLOOKUP(B718,[5]rptBudgetaryBudgetCrossOrganiza!$A$2:$M$1097,6,FALSE),"0")</f>
        <v>0</v>
      </c>
      <c r="J718" s="193"/>
      <c r="K718" s="193"/>
      <c r="L718" s="193"/>
      <c r="M718" s="193">
        <f>IFERROR(VLOOKUP(B718,[5]rptBudgetaryBudgetCrossOrganiza!$A$2:$M$1097,9,FALSE),"0")</f>
        <v>0</v>
      </c>
      <c r="N718" s="193">
        <v>0</v>
      </c>
      <c r="O718" s="193"/>
      <c r="Q718" s="169">
        <v>0</v>
      </c>
      <c r="R718" s="169">
        <v>0</v>
      </c>
      <c r="S718" s="169"/>
      <c r="T718" s="169"/>
      <c r="U718" s="169"/>
      <c r="V718" s="169">
        <v>0</v>
      </c>
      <c r="W718" s="194">
        <v>0</v>
      </c>
      <c r="X718" s="194"/>
      <c r="Z718" s="171"/>
      <c r="AA718" s="171"/>
      <c r="AB718" s="171"/>
      <c r="AC718" s="171"/>
      <c r="AD718" s="171"/>
      <c r="AE718" s="171"/>
      <c r="AF718" s="195"/>
      <c r="AG718" s="195"/>
      <c r="AI718" s="173"/>
      <c r="AJ718" s="173"/>
      <c r="AK718" s="196">
        <f t="shared" si="121"/>
        <v>0</v>
      </c>
      <c r="AL718" s="196">
        <f>IFERROR(VLOOKUP(B718,[4]rptBudgetaryBudgetCrossOrganiza!$A$10385:$O$11376,13,FALSE),"0")</f>
        <v>0</v>
      </c>
      <c r="AM718" s="196"/>
      <c r="AN718" s="196"/>
      <c r="AO718" s="196"/>
      <c r="AP718" s="196"/>
      <c r="AQ718" s="196"/>
      <c r="AS718" s="194"/>
      <c r="AT718" s="194"/>
      <c r="AU718" s="194"/>
      <c r="AV718" s="194"/>
      <c r="AW718" s="194"/>
      <c r="AX718" s="194"/>
      <c r="AY718" s="194"/>
      <c r="AZ718" s="194"/>
    </row>
    <row r="719" spans="1:52" x14ac:dyDescent="0.2">
      <c r="A719" s="141">
        <v>7</v>
      </c>
      <c r="B719" s="141" t="s">
        <v>1011</v>
      </c>
      <c r="C719" s="149" t="str">
        <f t="shared" si="122"/>
        <v>45</v>
      </c>
      <c r="D719" s="149" t="str">
        <f t="shared" si="123"/>
        <v>41</v>
      </c>
      <c r="E719" s="147" t="str">
        <f t="shared" si="124"/>
        <v>000</v>
      </c>
      <c r="F719" s="129" t="str">
        <f t="shared" si="125"/>
        <v>7000.08</v>
      </c>
      <c r="G719" s="141" t="s">
        <v>190</v>
      </c>
      <c r="H719" s="193">
        <f>IFERROR(VLOOKUP(B719,[5]rptBudgetaryBudgetCrossOrganiza!$A$2:$M$1097,4,FALSE),"0")</f>
        <v>0</v>
      </c>
      <c r="I719" s="193">
        <f>IFERROR(VLOOKUP(B719,[5]rptBudgetaryBudgetCrossOrganiza!$A$2:$M$1097,6,FALSE),"0")</f>
        <v>0</v>
      </c>
      <c r="J719" s="193"/>
      <c r="K719" s="193"/>
      <c r="L719" s="193"/>
      <c r="M719" s="193">
        <f>IFERROR(VLOOKUP(B719,[5]rptBudgetaryBudgetCrossOrganiza!$A$2:$M$1097,9,FALSE),"0")</f>
        <v>0</v>
      </c>
      <c r="N719" s="193">
        <v>0</v>
      </c>
      <c r="O719" s="193"/>
      <c r="Q719" s="169">
        <v>0</v>
      </c>
      <c r="R719" s="169">
        <v>0</v>
      </c>
      <c r="S719" s="169"/>
      <c r="T719" s="169"/>
      <c r="U719" s="169"/>
      <c r="V719" s="169">
        <v>0</v>
      </c>
      <c r="W719" s="194">
        <v>0</v>
      </c>
      <c r="X719" s="194"/>
      <c r="Z719" s="171"/>
      <c r="AA719" s="171"/>
      <c r="AB719" s="171"/>
      <c r="AC719" s="171"/>
      <c r="AD719" s="171"/>
      <c r="AE719" s="171"/>
      <c r="AF719" s="195"/>
      <c r="AG719" s="195"/>
      <c r="AI719" s="173"/>
      <c r="AJ719" s="173"/>
      <c r="AK719" s="196">
        <f t="shared" si="121"/>
        <v>0</v>
      </c>
      <c r="AL719" s="196">
        <f>IFERROR(VLOOKUP(B719,[4]rptBudgetaryBudgetCrossOrganiza!$A$10385:$O$11376,13,FALSE),"0")</f>
        <v>0</v>
      </c>
      <c r="AM719" s="196"/>
      <c r="AN719" s="196"/>
      <c r="AO719" s="196"/>
      <c r="AP719" s="196"/>
      <c r="AQ719" s="196"/>
      <c r="AS719" s="194"/>
      <c r="AT719" s="194"/>
      <c r="AU719" s="194"/>
      <c r="AV719" s="194"/>
      <c r="AW719" s="194"/>
      <c r="AX719" s="194"/>
      <c r="AY719" s="194"/>
      <c r="AZ719" s="194"/>
    </row>
    <row r="720" spans="1:52" x14ac:dyDescent="0.2">
      <c r="A720" s="141">
        <v>7</v>
      </c>
      <c r="B720" s="141" t="s">
        <v>1012</v>
      </c>
      <c r="C720" s="149" t="str">
        <f t="shared" si="122"/>
        <v>45</v>
      </c>
      <c r="D720" s="149" t="str">
        <f t="shared" si="123"/>
        <v>41</v>
      </c>
      <c r="E720" s="147" t="str">
        <f t="shared" si="124"/>
        <v>000</v>
      </c>
      <c r="F720" s="129" t="str">
        <f t="shared" si="125"/>
        <v>7000.12</v>
      </c>
      <c r="G720" s="141" t="s">
        <v>1032</v>
      </c>
      <c r="H720" s="193">
        <f>IFERROR(VLOOKUP(B720,[5]rptBudgetaryBudgetCrossOrganiza!$A$2:$M$1097,4,FALSE),"0")</f>
        <v>0</v>
      </c>
      <c r="I720" s="193">
        <f>IFERROR(VLOOKUP(B720,[5]rptBudgetaryBudgetCrossOrganiza!$A$2:$M$1097,6,FALSE),"0")</f>
        <v>0</v>
      </c>
      <c r="J720" s="193"/>
      <c r="K720" s="193"/>
      <c r="L720" s="193"/>
      <c r="M720" s="193">
        <f>IFERROR(VLOOKUP(B720,[5]rptBudgetaryBudgetCrossOrganiza!$A$2:$M$1097,9,FALSE),"0")</f>
        <v>0</v>
      </c>
      <c r="N720" s="193">
        <v>0</v>
      </c>
      <c r="O720" s="193"/>
      <c r="Q720" s="169">
        <v>0</v>
      </c>
      <c r="R720" s="169">
        <v>0</v>
      </c>
      <c r="S720" s="169"/>
      <c r="T720" s="169"/>
      <c r="U720" s="169"/>
      <c r="V720" s="169">
        <v>0</v>
      </c>
      <c r="W720" s="194">
        <v>0</v>
      </c>
      <c r="X720" s="194"/>
      <c r="Z720" s="171"/>
      <c r="AA720" s="171"/>
      <c r="AB720" s="171"/>
      <c r="AC720" s="171"/>
      <c r="AD720" s="171"/>
      <c r="AE720" s="171"/>
      <c r="AF720" s="195"/>
      <c r="AG720" s="195"/>
      <c r="AI720" s="173"/>
      <c r="AJ720" s="173"/>
      <c r="AK720" s="196">
        <f t="shared" si="121"/>
        <v>0</v>
      </c>
      <c r="AL720" s="196">
        <f>IFERROR(VLOOKUP(B720,[4]rptBudgetaryBudgetCrossOrganiza!$A$10385:$O$11376,13,FALSE),"0")</f>
        <v>0</v>
      </c>
      <c r="AM720" s="196"/>
      <c r="AN720" s="196"/>
      <c r="AO720" s="196"/>
      <c r="AP720" s="196"/>
      <c r="AQ720" s="196"/>
      <c r="AS720" s="194"/>
      <c r="AT720" s="194"/>
      <c r="AU720" s="194"/>
      <c r="AV720" s="194"/>
      <c r="AW720" s="194"/>
      <c r="AX720" s="194"/>
      <c r="AY720" s="194"/>
      <c r="AZ720" s="194"/>
    </row>
    <row r="721" spans="1:52" x14ac:dyDescent="0.2">
      <c r="A721" s="141">
        <v>7</v>
      </c>
      <c r="B721" s="141" t="s">
        <v>1013</v>
      </c>
      <c r="C721" s="149" t="str">
        <f t="shared" si="122"/>
        <v>45</v>
      </c>
      <c r="D721" s="149" t="str">
        <f t="shared" si="123"/>
        <v>41</v>
      </c>
      <c r="E721" s="147" t="str">
        <f t="shared" si="124"/>
        <v>000</v>
      </c>
      <c r="F721" s="129" t="str">
        <f t="shared" si="125"/>
        <v>7000.99</v>
      </c>
      <c r="G721" s="141" t="s">
        <v>198</v>
      </c>
      <c r="H721" s="193">
        <f>IFERROR(VLOOKUP(B721,[5]rptBudgetaryBudgetCrossOrganiza!$A$2:$M$1097,4,FALSE),"0")</f>
        <v>0</v>
      </c>
      <c r="I721" s="193">
        <f>IFERROR(VLOOKUP(B721,[5]rptBudgetaryBudgetCrossOrganiza!$A$2:$M$1097,6,FALSE),"0")</f>
        <v>0</v>
      </c>
      <c r="J721" s="193"/>
      <c r="K721" s="193"/>
      <c r="L721" s="193"/>
      <c r="M721" s="193">
        <f>IFERROR(VLOOKUP(B721,[5]rptBudgetaryBudgetCrossOrganiza!$A$2:$M$1097,9,FALSE),"0")</f>
        <v>0</v>
      </c>
      <c r="N721" s="193">
        <v>0</v>
      </c>
      <c r="O721" s="193"/>
      <c r="Q721" s="169">
        <v>0</v>
      </c>
      <c r="R721" s="169">
        <v>0</v>
      </c>
      <c r="S721" s="169"/>
      <c r="T721" s="169"/>
      <c r="U721" s="169"/>
      <c r="V721" s="169">
        <v>0</v>
      </c>
      <c r="W721" s="194">
        <v>0</v>
      </c>
      <c r="X721" s="194"/>
      <c r="Z721" s="171"/>
      <c r="AA721" s="171"/>
      <c r="AB721" s="171"/>
      <c r="AC721" s="171"/>
      <c r="AD721" s="171"/>
      <c r="AE721" s="171"/>
      <c r="AF721" s="195"/>
      <c r="AG721" s="195"/>
      <c r="AI721" s="173"/>
      <c r="AJ721" s="173"/>
      <c r="AK721" s="196">
        <f t="shared" si="121"/>
        <v>0</v>
      </c>
      <c r="AL721" s="196">
        <f>IFERROR(VLOOKUP(B721,[4]rptBudgetaryBudgetCrossOrganiza!$A$10385:$O$11376,13,FALSE),"0")</f>
        <v>0</v>
      </c>
      <c r="AM721" s="196"/>
      <c r="AN721" s="196"/>
      <c r="AO721" s="196"/>
      <c r="AP721" s="196"/>
      <c r="AQ721" s="196"/>
      <c r="AS721" s="194"/>
      <c r="AT721" s="194"/>
      <c r="AU721" s="194"/>
      <c r="AV721" s="194"/>
      <c r="AW721" s="194"/>
      <c r="AX721" s="194"/>
      <c r="AY721" s="194"/>
      <c r="AZ721" s="194"/>
    </row>
    <row r="722" spans="1:52" x14ac:dyDescent="0.2">
      <c r="H722" s="193" t="str">
        <f>IFERROR(VLOOKUP(B722,[5]rptBudgetaryBudgetCrossOrganiza!$A$2:$M$1097,4,FALSE),"0")</f>
        <v>0</v>
      </c>
      <c r="I722" s="193" t="str">
        <f>IFERROR(VLOOKUP(B722,[5]rptBudgetaryBudgetCrossOrganiza!$A$2:$M$1097,6,FALSE),"0")</f>
        <v>0</v>
      </c>
      <c r="J722" s="193"/>
      <c r="K722" s="193"/>
      <c r="L722" s="193"/>
      <c r="M722" s="193" t="str">
        <f>IFERROR(VLOOKUP(B722,[5]rptBudgetaryBudgetCrossOrganiza!$A$2:$M$1097,9,FALSE),"0")</f>
        <v>0</v>
      </c>
      <c r="N722" s="193" t="s">
        <v>1033</v>
      </c>
      <c r="O722" s="193"/>
      <c r="Q722" s="169" t="s">
        <v>1033</v>
      </c>
      <c r="R722" s="169" t="s">
        <v>1033</v>
      </c>
      <c r="S722" s="169"/>
      <c r="T722" s="169"/>
      <c r="U722" s="169"/>
      <c r="V722" s="169" t="s">
        <v>1033</v>
      </c>
      <c r="W722" s="194" t="s">
        <v>1033</v>
      </c>
      <c r="X722" s="194"/>
      <c r="Z722" s="171"/>
      <c r="AA722" s="171"/>
      <c r="AB722" s="171"/>
      <c r="AC722" s="171"/>
      <c r="AD722" s="171"/>
      <c r="AE722" s="171"/>
      <c r="AF722" s="195"/>
      <c r="AG722" s="195"/>
      <c r="AI722" s="173"/>
      <c r="AJ722" s="173"/>
      <c r="AK722" s="196">
        <f t="shared" si="121"/>
        <v>0</v>
      </c>
      <c r="AL722" s="196" t="str">
        <f>IFERROR(VLOOKUP(B722,[4]rptBudgetaryBudgetCrossOrganiza!$A$10385:$O$11376,13,FALSE),"0")</f>
        <v>0</v>
      </c>
      <c r="AM722" s="196"/>
      <c r="AN722" s="196"/>
      <c r="AO722" s="196"/>
      <c r="AP722" s="196"/>
      <c r="AQ722" s="196"/>
      <c r="AS722" s="194"/>
      <c r="AT722" s="194"/>
      <c r="AU722" s="194"/>
      <c r="AV722" s="194"/>
      <c r="AW722" s="194"/>
      <c r="AX722" s="194"/>
      <c r="AY722" s="194"/>
      <c r="AZ722" s="194"/>
    </row>
    <row r="723" spans="1:52" x14ac:dyDescent="0.2">
      <c r="H723" s="141">
        <f>SUBTOTAL(9,H3:H722)</f>
        <v>11798737</v>
      </c>
      <c r="I723" s="141">
        <f>SUBTOTAL(9,I3:I722)</f>
        <v>13112717</v>
      </c>
      <c r="J723" s="141">
        <f>SUM(J3:J722)</f>
        <v>0</v>
      </c>
      <c r="K723" s="141">
        <f>SUM(K3:K722)</f>
        <v>0</v>
      </c>
      <c r="L723" s="141">
        <f>SUM(L3:L722)</f>
        <v>0</v>
      </c>
      <c r="M723" s="141">
        <f>SUM(M3:M722)</f>
        <v>11398238.860000003</v>
      </c>
      <c r="N723" s="141">
        <f>SUBTOTAL(9,N3:N722)</f>
        <v>11398238.860000003</v>
      </c>
      <c r="O723" s="141">
        <f>SUM(O3:O722)</f>
        <v>-307552.48</v>
      </c>
      <c r="Q723" s="141">
        <f>SUBTOTAL(9,Q3:Q722)</f>
        <v>13278570</v>
      </c>
      <c r="R723" s="141">
        <f>SUBTOTAL(9,R3:R722)</f>
        <v>13898785</v>
      </c>
      <c r="S723" s="141">
        <f>SUBTOTAL(9,S3:S722)</f>
        <v>0</v>
      </c>
      <c r="T723" s="141">
        <f>SUBTOTAL(9,T3:T722)</f>
        <v>0</v>
      </c>
      <c r="U723" s="141">
        <f>SUBTOTAL(9,U3:U722)</f>
        <v>0</v>
      </c>
      <c r="V723" s="141">
        <f>SUBTOTAL(9,V3:V722)</f>
        <v>12534986.869999999</v>
      </c>
      <c r="W723" s="141">
        <f>SUBTOTAL(9,W3:W722)</f>
        <v>12534986.869999999</v>
      </c>
      <c r="X723" s="141">
        <f>SUM(X3:X722)</f>
        <v>-400974.21000000008</v>
      </c>
      <c r="Z723" s="141">
        <f>SUBTOTAL(9,Z3:Z722)</f>
        <v>14537666</v>
      </c>
      <c r="AA723" s="141">
        <f>SUBTOTAL(9,AA3:AA722)</f>
        <v>16050275</v>
      </c>
      <c r="AB723" s="141">
        <f>SUBTOTAL(9,AB3:AB722)</f>
        <v>0</v>
      </c>
      <c r="AC723" s="141">
        <f>SUBTOTAL(9,AC3:AC722)</f>
        <v>0</v>
      </c>
      <c r="AD723" s="141">
        <f>SUBTOTAL(9,AD3:AD722)</f>
        <v>0</v>
      </c>
      <c r="AE723" s="141">
        <f>SUBTOTAL(9,AE3:AE722)</f>
        <v>11894821.880000003</v>
      </c>
      <c r="AF723" s="141">
        <f>SUBTOTAL(9,AF3:AF722)</f>
        <v>11894821.880000003</v>
      </c>
      <c r="AG723" s="141">
        <f>SUBTOTAL(9,AG3:AG722)</f>
        <v>-249583.47999999992</v>
      </c>
      <c r="AI723" s="141">
        <f>SUM(AI3:AI722)</f>
        <v>20343881</v>
      </c>
      <c r="AJ723" s="141">
        <f>SUM(AJ3:AJ722)</f>
        <v>22334368</v>
      </c>
      <c r="AK723" s="141">
        <f>SUM(AK3:AK722)</f>
        <v>22613323</v>
      </c>
      <c r="AL723" s="141">
        <f>SUM(AL3:AL722)</f>
        <v>3110177.2199999988</v>
      </c>
      <c r="AM723" s="141">
        <f>SUM(AM3:AM722)</f>
        <v>0</v>
      </c>
      <c r="AN723" s="141">
        <f>SUM(AN3:AN722)</f>
        <v>0</v>
      </c>
      <c r="AO723" s="141">
        <f>SUM(AO3:AO722)</f>
        <v>0</v>
      </c>
      <c r="AP723" s="141">
        <f>SUM(AP3:AP722)</f>
        <v>0</v>
      </c>
      <c r="AQ723" s="141">
        <f>SUM(AQ3:AQ722)</f>
        <v>-4185407</v>
      </c>
      <c r="AS723" s="141">
        <f>SUM(AS3:AS722)</f>
        <v>0</v>
      </c>
      <c r="AT723" s="141">
        <f>SUM(AT3:AT722)</f>
        <v>0</v>
      </c>
      <c r="AU723" s="141">
        <f>SUM(AU3:AU722)</f>
        <v>0</v>
      </c>
      <c r="AV723" s="141">
        <f>SUM(AV3:AV722)</f>
        <v>0</v>
      </c>
      <c r="AW723" s="141">
        <f>SUM(AW3:AW722)</f>
        <v>0</v>
      </c>
      <c r="AX723" s="141">
        <f>SUM(AX3:AX722)</f>
        <v>0</v>
      </c>
      <c r="AY723" s="141">
        <f>SUM(AY3:AY722)</f>
        <v>0</v>
      </c>
      <c r="AZ723" s="141">
        <f>SUM(AZ3:AZ722)</f>
        <v>0</v>
      </c>
    </row>
    <row r="725" spans="1:52" x14ac:dyDescent="0.2">
      <c r="I725" s="141">
        <f>H723-I723</f>
        <v>-1313980</v>
      </c>
    </row>
    <row r="730" spans="1:52" x14ac:dyDescent="0.2">
      <c r="N730" s="141">
        <v>-570675</v>
      </c>
      <c r="W730" s="141">
        <v>264159</v>
      </c>
    </row>
    <row r="733" spans="1:52" x14ac:dyDescent="0.2">
      <c r="N733" s="141">
        <f>N723-N730</f>
        <v>11968913.860000003</v>
      </c>
      <c r="W733" s="141">
        <f>W723-W730</f>
        <v>12270827.869999999</v>
      </c>
    </row>
  </sheetData>
  <autoFilter ref="A2:BJ722"/>
  <mergeCells count="5">
    <mergeCell ref="H1:O1"/>
    <mergeCell ref="Q1:X1"/>
    <mergeCell ref="Z1:AG1"/>
    <mergeCell ref="AI1:AQ1"/>
    <mergeCell ref="AS1:AZ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28"/>
  <sheetViews>
    <sheetView topLeftCell="B1" zoomScale="110" zoomScaleNormal="110" workbookViewId="0">
      <selection activeCell="AK28" sqref="AK28"/>
    </sheetView>
  </sheetViews>
  <sheetFormatPr defaultRowHeight="12.75" outlineLevelCol="1" x14ac:dyDescent="0.2"/>
  <cols>
    <col min="1" max="1" width="9.140625" style="127"/>
    <col min="2" max="2" width="20.42578125" style="128" bestFit="1" customWidth="1"/>
    <col min="3" max="3" width="9.42578125" style="129" hidden="1" customWidth="1" outlineLevel="1"/>
    <col min="4" max="4" width="8" style="129" hidden="1" customWidth="1" outlineLevel="1"/>
    <col min="5" max="5" width="12.5703125" style="142" hidden="1" customWidth="1" outlineLevel="1"/>
    <col min="6" max="6" width="7.140625" style="130" hidden="1" customWidth="1" outlineLevel="1"/>
    <col min="7" max="7" width="54.28515625" style="130" customWidth="1" collapsed="1"/>
    <col min="8" max="9" width="11.85546875" style="131" hidden="1" customWidth="1" outlineLevel="1"/>
    <col min="10" max="13" width="15.42578125" style="131" hidden="1" customWidth="1" outlineLevel="1"/>
    <col min="14" max="14" width="10.5703125" style="131" bestFit="1" customWidth="1" collapsed="1"/>
    <col min="15" max="15" width="13.28515625" style="131" hidden="1" customWidth="1" outlineLevel="1"/>
    <col min="16" max="16" width="2.7109375" style="131" customWidth="1" collapsed="1"/>
    <col min="17" max="17" width="12.42578125" style="131" hidden="1" customWidth="1" outlineLevel="1"/>
    <col min="18" max="18" width="11.85546875" style="131" hidden="1" customWidth="1" outlineLevel="1"/>
    <col min="19" max="22" width="15.42578125" style="131" hidden="1" customWidth="1" outlineLevel="1"/>
    <col min="23" max="23" width="10.5703125" style="131" bestFit="1" customWidth="1" collapsed="1"/>
    <col min="24" max="24" width="14.85546875" style="131" hidden="1" customWidth="1" outlineLevel="1"/>
    <col min="25" max="25" width="2.7109375" style="131" customWidth="1" collapsed="1"/>
    <col min="26" max="26" width="12.42578125" style="131" hidden="1" customWidth="1" outlineLevel="1"/>
    <col min="27" max="27" width="11.85546875" style="131" bestFit="1" customWidth="1" collapsed="1"/>
    <col min="28" max="31" width="15.42578125" style="131" hidden="1" customWidth="1" outlineLevel="1"/>
    <col min="32" max="32" width="13.7109375" style="131" bestFit="1" customWidth="1" collapsed="1"/>
    <col min="33" max="33" width="13.28515625" style="131" hidden="1" customWidth="1" outlineLevel="1"/>
    <col min="34" max="34" width="2.7109375" style="131" customWidth="1" collapsed="1"/>
    <col min="35" max="35" width="10.7109375" style="131" customWidth="1" outlineLevel="1"/>
    <col min="36" max="36" width="11.85546875" style="131" bestFit="1" customWidth="1"/>
    <col min="37" max="37" width="11.85546875" style="131" customWidth="1"/>
    <col min="38" max="41" width="15.42578125" style="131" customWidth="1" outlineLevel="1"/>
    <col min="42" max="42" width="13.7109375" style="131" bestFit="1" customWidth="1"/>
    <col min="43" max="43" width="14.85546875" style="131" hidden="1" customWidth="1" outlineLevel="1"/>
    <col min="44" max="44" width="2.7109375" style="131" customWidth="1" collapsed="1"/>
    <col min="45" max="45" width="10.7109375" style="131" hidden="1" customWidth="1" outlineLevel="1"/>
    <col min="46" max="46" width="11.85546875" style="131" hidden="1" customWidth="1" outlineLevel="1"/>
    <col min="47" max="50" width="15.42578125" style="131" hidden="1" customWidth="1" outlineLevel="1"/>
    <col min="51" max="51" width="13.7109375" style="131" hidden="1" customWidth="1" outlineLevel="1"/>
    <col min="52" max="52" width="17.7109375" style="131" hidden="1" customWidth="1" outlineLevel="1"/>
    <col min="53" max="53" width="9.140625" style="131" collapsed="1"/>
    <col min="54" max="62" width="9.140625" style="131"/>
    <col min="63" max="258" width="9.140625" style="130"/>
    <col min="259" max="259" width="20.42578125" style="130" bestFit="1" customWidth="1"/>
    <col min="260" max="260" width="9.42578125" style="130" customWidth="1"/>
    <col min="261" max="261" width="8" style="130" customWidth="1"/>
    <col min="262" max="262" width="12.5703125" style="130" customWidth="1"/>
    <col min="263" max="263" width="7.140625" style="130" customWidth="1"/>
    <col min="264" max="264" width="54.28515625" style="130" customWidth="1"/>
    <col min="265" max="265" width="11.85546875" style="130" bestFit="1" customWidth="1"/>
    <col min="266" max="266" width="11.85546875" style="130" customWidth="1"/>
    <col min="267" max="270" width="15.42578125" style="130" bestFit="1" customWidth="1"/>
    <col min="271" max="271" width="10.5703125" style="130" bestFit="1" customWidth="1"/>
    <col min="272" max="272" width="13.28515625" style="130" bestFit="1" customWidth="1"/>
    <col min="273" max="273" width="2.7109375" style="130" customWidth="1"/>
    <col min="274" max="274" width="12.42578125" style="130" bestFit="1" customWidth="1"/>
    <col min="275" max="275" width="11.85546875" style="130" bestFit="1" customWidth="1"/>
    <col min="276" max="279" width="15.42578125" style="130" bestFit="1" customWidth="1"/>
    <col min="280" max="280" width="10.5703125" style="130" bestFit="1" customWidth="1"/>
    <col min="281" max="281" width="17.7109375" style="130" bestFit="1" customWidth="1"/>
    <col min="282" max="282" width="2.7109375" style="130" customWidth="1"/>
    <col min="283" max="283" width="12.42578125" style="130" bestFit="1" customWidth="1"/>
    <col min="284" max="284" width="11.85546875" style="130" bestFit="1" customWidth="1"/>
    <col min="285" max="288" width="15.42578125" style="130" bestFit="1" customWidth="1"/>
    <col min="289" max="289" width="13.7109375" style="130" bestFit="1" customWidth="1"/>
    <col min="290" max="290" width="13.28515625" style="130" bestFit="1" customWidth="1"/>
    <col min="291" max="291" width="2.7109375" style="130" customWidth="1"/>
    <col min="292" max="292" width="10.7109375" style="130" customWidth="1"/>
    <col min="293" max="293" width="11.85546875" style="130" bestFit="1" customWidth="1"/>
    <col min="294" max="297" width="15.42578125" style="130" bestFit="1" customWidth="1"/>
    <col min="298" max="298" width="13.7109375" style="130" bestFit="1" customWidth="1"/>
    <col min="299" max="299" width="17.7109375" style="130" bestFit="1" customWidth="1"/>
    <col min="300" max="514" width="9.140625" style="130"/>
    <col min="515" max="515" width="20.42578125" style="130" bestFit="1" customWidth="1"/>
    <col min="516" max="516" width="9.42578125" style="130" customWidth="1"/>
    <col min="517" max="517" width="8" style="130" customWidth="1"/>
    <col min="518" max="518" width="12.5703125" style="130" customWidth="1"/>
    <col min="519" max="519" width="7.140625" style="130" customWidth="1"/>
    <col min="520" max="520" width="54.28515625" style="130" customWidth="1"/>
    <col min="521" max="521" width="11.85546875" style="130" bestFit="1" customWidth="1"/>
    <col min="522" max="522" width="11.85546875" style="130" customWidth="1"/>
    <col min="523" max="526" width="15.42578125" style="130" bestFit="1" customWidth="1"/>
    <col min="527" max="527" width="10.5703125" style="130" bestFit="1" customWidth="1"/>
    <col min="528" max="528" width="13.28515625" style="130" bestFit="1" customWidth="1"/>
    <col min="529" max="529" width="2.7109375" style="130" customWidth="1"/>
    <col min="530" max="530" width="12.42578125" style="130" bestFit="1" customWidth="1"/>
    <col min="531" max="531" width="11.85546875" style="130" bestFit="1" customWidth="1"/>
    <col min="532" max="535" width="15.42578125" style="130" bestFit="1" customWidth="1"/>
    <col min="536" max="536" width="10.5703125" style="130" bestFit="1" customWidth="1"/>
    <col min="537" max="537" width="17.7109375" style="130" bestFit="1" customWidth="1"/>
    <col min="538" max="538" width="2.7109375" style="130" customWidth="1"/>
    <col min="539" max="539" width="12.42578125" style="130" bestFit="1" customWidth="1"/>
    <col min="540" max="540" width="11.85546875" style="130" bestFit="1" customWidth="1"/>
    <col min="541" max="544" width="15.42578125" style="130" bestFit="1" customWidth="1"/>
    <col min="545" max="545" width="13.7109375" style="130" bestFit="1" customWidth="1"/>
    <col min="546" max="546" width="13.28515625" style="130" bestFit="1" customWidth="1"/>
    <col min="547" max="547" width="2.7109375" style="130" customWidth="1"/>
    <col min="548" max="548" width="10.7109375" style="130" customWidth="1"/>
    <col min="549" max="549" width="11.85546875" style="130" bestFit="1" customWidth="1"/>
    <col min="550" max="553" width="15.42578125" style="130" bestFit="1" customWidth="1"/>
    <col min="554" max="554" width="13.7109375" style="130" bestFit="1" customWidth="1"/>
    <col min="555" max="555" width="17.7109375" style="130" bestFit="1" customWidth="1"/>
    <col min="556" max="770" width="9.140625" style="130"/>
    <col min="771" max="771" width="20.42578125" style="130" bestFit="1" customWidth="1"/>
    <col min="772" max="772" width="9.42578125" style="130" customWidth="1"/>
    <col min="773" max="773" width="8" style="130" customWidth="1"/>
    <col min="774" max="774" width="12.5703125" style="130" customWidth="1"/>
    <col min="775" max="775" width="7.140625" style="130" customWidth="1"/>
    <col min="776" max="776" width="54.28515625" style="130" customWidth="1"/>
    <col min="777" max="777" width="11.85546875" style="130" bestFit="1" customWidth="1"/>
    <col min="778" max="778" width="11.85546875" style="130" customWidth="1"/>
    <col min="779" max="782" width="15.42578125" style="130" bestFit="1" customWidth="1"/>
    <col min="783" max="783" width="10.5703125" style="130" bestFit="1" customWidth="1"/>
    <col min="784" max="784" width="13.28515625" style="130" bestFit="1" customWidth="1"/>
    <col min="785" max="785" width="2.7109375" style="130" customWidth="1"/>
    <col min="786" max="786" width="12.42578125" style="130" bestFit="1" customWidth="1"/>
    <col min="787" max="787" width="11.85546875" style="130" bestFit="1" customWidth="1"/>
    <col min="788" max="791" width="15.42578125" style="130" bestFit="1" customWidth="1"/>
    <col min="792" max="792" width="10.5703125" style="130" bestFit="1" customWidth="1"/>
    <col min="793" max="793" width="17.7109375" style="130" bestFit="1" customWidth="1"/>
    <col min="794" max="794" width="2.7109375" style="130" customWidth="1"/>
    <col min="795" max="795" width="12.42578125" style="130" bestFit="1" customWidth="1"/>
    <col min="796" max="796" width="11.85546875" style="130" bestFit="1" customWidth="1"/>
    <col min="797" max="800" width="15.42578125" style="130" bestFit="1" customWidth="1"/>
    <col min="801" max="801" width="13.7109375" style="130" bestFit="1" customWidth="1"/>
    <col min="802" max="802" width="13.28515625" style="130" bestFit="1" customWidth="1"/>
    <col min="803" max="803" width="2.7109375" style="130" customWidth="1"/>
    <col min="804" max="804" width="10.7109375" style="130" customWidth="1"/>
    <col min="805" max="805" width="11.85546875" style="130" bestFit="1" customWidth="1"/>
    <col min="806" max="809" width="15.42578125" style="130" bestFit="1" customWidth="1"/>
    <col min="810" max="810" width="13.7109375" style="130" bestFit="1" customWidth="1"/>
    <col min="811" max="811" width="17.7109375" style="130" bestFit="1" customWidth="1"/>
    <col min="812" max="1026" width="9.140625" style="130"/>
    <col min="1027" max="1027" width="20.42578125" style="130" bestFit="1" customWidth="1"/>
    <col min="1028" max="1028" width="9.42578125" style="130" customWidth="1"/>
    <col min="1029" max="1029" width="8" style="130" customWidth="1"/>
    <col min="1030" max="1030" width="12.5703125" style="130" customWidth="1"/>
    <col min="1031" max="1031" width="7.140625" style="130" customWidth="1"/>
    <col min="1032" max="1032" width="54.28515625" style="130" customWidth="1"/>
    <col min="1033" max="1033" width="11.85546875" style="130" bestFit="1" customWidth="1"/>
    <col min="1034" max="1034" width="11.85546875" style="130" customWidth="1"/>
    <col min="1035" max="1038" width="15.42578125" style="130" bestFit="1" customWidth="1"/>
    <col min="1039" max="1039" width="10.5703125" style="130" bestFit="1" customWidth="1"/>
    <col min="1040" max="1040" width="13.28515625" style="130" bestFit="1" customWidth="1"/>
    <col min="1041" max="1041" width="2.7109375" style="130" customWidth="1"/>
    <col min="1042" max="1042" width="12.42578125" style="130" bestFit="1" customWidth="1"/>
    <col min="1043" max="1043" width="11.85546875" style="130" bestFit="1" customWidth="1"/>
    <col min="1044" max="1047" width="15.42578125" style="130" bestFit="1" customWidth="1"/>
    <col min="1048" max="1048" width="10.5703125" style="130" bestFit="1" customWidth="1"/>
    <col min="1049" max="1049" width="17.7109375" style="130" bestFit="1" customWidth="1"/>
    <col min="1050" max="1050" width="2.7109375" style="130" customWidth="1"/>
    <col min="1051" max="1051" width="12.42578125" style="130" bestFit="1" customWidth="1"/>
    <col min="1052" max="1052" width="11.85546875" style="130" bestFit="1" customWidth="1"/>
    <col min="1053" max="1056" width="15.42578125" style="130" bestFit="1" customWidth="1"/>
    <col min="1057" max="1057" width="13.7109375" style="130" bestFit="1" customWidth="1"/>
    <col min="1058" max="1058" width="13.28515625" style="130" bestFit="1" customWidth="1"/>
    <col min="1059" max="1059" width="2.7109375" style="130" customWidth="1"/>
    <col min="1060" max="1060" width="10.7109375" style="130" customWidth="1"/>
    <col min="1061" max="1061" width="11.85546875" style="130" bestFit="1" customWidth="1"/>
    <col min="1062" max="1065" width="15.42578125" style="130" bestFit="1" customWidth="1"/>
    <col min="1066" max="1066" width="13.7109375" style="130" bestFit="1" customWidth="1"/>
    <col min="1067" max="1067" width="17.7109375" style="130" bestFit="1" customWidth="1"/>
    <col min="1068" max="1282" width="9.140625" style="130"/>
    <col min="1283" max="1283" width="20.42578125" style="130" bestFit="1" customWidth="1"/>
    <col min="1284" max="1284" width="9.42578125" style="130" customWidth="1"/>
    <col min="1285" max="1285" width="8" style="130" customWidth="1"/>
    <col min="1286" max="1286" width="12.5703125" style="130" customWidth="1"/>
    <col min="1287" max="1287" width="7.140625" style="130" customWidth="1"/>
    <col min="1288" max="1288" width="54.28515625" style="130" customWidth="1"/>
    <col min="1289" max="1289" width="11.85546875" style="130" bestFit="1" customWidth="1"/>
    <col min="1290" max="1290" width="11.85546875" style="130" customWidth="1"/>
    <col min="1291" max="1294" width="15.42578125" style="130" bestFit="1" customWidth="1"/>
    <col min="1295" max="1295" width="10.5703125" style="130" bestFit="1" customWidth="1"/>
    <col min="1296" max="1296" width="13.28515625" style="130" bestFit="1" customWidth="1"/>
    <col min="1297" max="1297" width="2.7109375" style="130" customWidth="1"/>
    <col min="1298" max="1298" width="12.42578125" style="130" bestFit="1" customWidth="1"/>
    <col min="1299" max="1299" width="11.85546875" style="130" bestFit="1" customWidth="1"/>
    <col min="1300" max="1303" width="15.42578125" style="130" bestFit="1" customWidth="1"/>
    <col min="1304" max="1304" width="10.5703125" style="130" bestFit="1" customWidth="1"/>
    <col min="1305" max="1305" width="17.7109375" style="130" bestFit="1" customWidth="1"/>
    <col min="1306" max="1306" width="2.7109375" style="130" customWidth="1"/>
    <col min="1307" max="1307" width="12.42578125" style="130" bestFit="1" customWidth="1"/>
    <col min="1308" max="1308" width="11.85546875" style="130" bestFit="1" customWidth="1"/>
    <col min="1309" max="1312" width="15.42578125" style="130" bestFit="1" customWidth="1"/>
    <col min="1313" max="1313" width="13.7109375" style="130" bestFit="1" customWidth="1"/>
    <col min="1314" max="1314" width="13.28515625" style="130" bestFit="1" customWidth="1"/>
    <col min="1315" max="1315" width="2.7109375" style="130" customWidth="1"/>
    <col min="1316" max="1316" width="10.7109375" style="130" customWidth="1"/>
    <col min="1317" max="1317" width="11.85546875" style="130" bestFit="1" customWidth="1"/>
    <col min="1318" max="1321" width="15.42578125" style="130" bestFit="1" customWidth="1"/>
    <col min="1322" max="1322" width="13.7109375" style="130" bestFit="1" customWidth="1"/>
    <col min="1323" max="1323" width="17.7109375" style="130" bestFit="1" customWidth="1"/>
    <col min="1324" max="1538" width="9.140625" style="130"/>
    <col min="1539" max="1539" width="20.42578125" style="130" bestFit="1" customWidth="1"/>
    <col min="1540" max="1540" width="9.42578125" style="130" customWidth="1"/>
    <col min="1541" max="1541" width="8" style="130" customWidth="1"/>
    <col min="1542" max="1542" width="12.5703125" style="130" customWidth="1"/>
    <col min="1543" max="1543" width="7.140625" style="130" customWidth="1"/>
    <col min="1544" max="1544" width="54.28515625" style="130" customWidth="1"/>
    <col min="1545" max="1545" width="11.85546875" style="130" bestFit="1" customWidth="1"/>
    <col min="1546" max="1546" width="11.85546875" style="130" customWidth="1"/>
    <col min="1547" max="1550" width="15.42578125" style="130" bestFit="1" customWidth="1"/>
    <col min="1551" max="1551" width="10.5703125" style="130" bestFit="1" customWidth="1"/>
    <col min="1552" max="1552" width="13.28515625" style="130" bestFit="1" customWidth="1"/>
    <col min="1553" max="1553" width="2.7109375" style="130" customWidth="1"/>
    <col min="1554" max="1554" width="12.42578125" style="130" bestFit="1" customWidth="1"/>
    <col min="1555" max="1555" width="11.85546875" style="130" bestFit="1" customWidth="1"/>
    <col min="1556" max="1559" width="15.42578125" style="130" bestFit="1" customWidth="1"/>
    <col min="1560" max="1560" width="10.5703125" style="130" bestFit="1" customWidth="1"/>
    <col min="1561" max="1561" width="17.7109375" style="130" bestFit="1" customWidth="1"/>
    <col min="1562" max="1562" width="2.7109375" style="130" customWidth="1"/>
    <col min="1563" max="1563" width="12.42578125" style="130" bestFit="1" customWidth="1"/>
    <col min="1564" max="1564" width="11.85546875" style="130" bestFit="1" customWidth="1"/>
    <col min="1565" max="1568" width="15.42578125" style="130" bestFit="1" customWidth="1"/>
    <col min="1569" max="1569" width="13.7109375" style="130" bestFit="1" customWidth="1"/>
    <col min="1570" max="1570" width="13.28515625" style="130" bestFit="1" customWidth="1"/>
    <col min="1571" max="1571" width="2.7109375" style="130" customWidth="1"/>
    <col min="1572" max="1572" width="10.7109375" style="130" customWidth="1"/>
    <col min="1573" max="1573" width="11.85546875" style="130" bestFit="1" customWidth="1"/>
    <col min="1574" max="1577" width="15.42578125" style="130" bestFit="1" customWidth="1"/>
    <col min="1578" max="1578" width="13.7109375" style="130" bestFit="1" customWidth="1"/>
    <col min="1579" max="1579" width="17.7109375" style="130" bestFit="1" customWidth="1"/>
    <col min="1580" max="1794" width="9.140625" style="130"/>
    <col min="1795" max="1795" width="20.42578125" style="130" bestFit="1" customWidth="1"/>
    <col min="1796" max="1796" width="9.42578125" style="130" customWidth="1"/>
    <col min="1797" max="1797" width="8" style="130" customWidth="1"/>
    <col min="1798" max="1798" width="12.5703125" style="130" customWidth="1"/>
    <col min="1799" max="1799" width="7.140625" style="130" customWidth="1"/>
    <col min="1800" max="1800" width="54.28515625" style="130" customWidth="1"/>
    <col min="1801" max="1801" width="11.85546875" style="130" bestFit="1" customWidth="1"/>
    <col min="1802" max="1802" width="11.85546875" style="130" customWidth="1"/>
    <col min="1803" max="1806" width="15.42578125" style="130" bestFit="1" customWidth="1"/>
    <col min="1807" max="1807" width="10.5703125" style="130" bestFit="1" customWidth="1"/>
    <col min="1808" max="1808" width="13.28515625" style="130" bestFit="1" customWidth="1"/>
    <col min="1809" max="1809" width="2.7109375" style="130" customWidth="1"/>
    <col min="1810" max="1810" width="12.42578125" style="130" bestFit="1" customWidth="1"/>
    <col min="1811" max="1811" width="11.85546875" style="130" bestFit="1" customWidth="1"/>
    <col min="1812" max="1815" width="15.42578125" style="130" bestFit="1" customWidth="1"/>
    <col min="1816" max="1816" width="10.5703125" style="130" bestFit="1" customWidth="1"/>
    <col min="1817" max="1817" width="17.7109375" style="130" bestFit="1" customWidth="1"/>
    <col min="1818" max="1818" width="2.7109375" style="130" customWidth="1"/>
    <col min="1819" max="1819" width="12.42578125" style="130" bestFit="1" customWidth="1"/>
    <col min="1820" max="1820" width="11.85546875" style="130" bestFit="1" customWidth="1"/>
    <col min="1821" max="1824" width="15.42578125" style="130" bestFit="1" customWidth="1"/>
    <col min="1825" max="1825" width="13.7109375" style="130" bestFit="1" customWidth="1"/>
    <col min="1826" max="1826" width="13.28515625" style="130" bestFit="1" customWidth="1"/>
    <col min="1827" max="1827" width="2.7109375" style="130" customWidth="1"/>
    <col min="1828" max="1828" width="10.7109375" style="130" customWidth="1"/>
    <col min="1829" max="1829" width="11.85546875" style="130" bestFit="1" customWidth="1"/>
    <col min="1830" max="1833" width="15.42578125" style="130" bestFit="1" customWidth="1"/>
    <col min="1834" max="1834" width="13.7109375" style="130" bestFit="1" customWidth="1"/>
    <col min="1835" max="1835" width="17.7109375" style="130" bestFit="1" customWidth="1"/>
    <col min="1836" max="2050" width="9.140625" style="130"/>
    <col min="2051" max="2051" width="20.42578125" style="130" bestFit="1" customWidth="1"/>
    <col min="2052" max="2052" width="9.42578125" style="130" customWidth="1"/>
    <col min="2053" max="2053" width="8" style="130" customWidth="1"/>
    <col min="2054" max="2054" width="12.5703125" style="130" customWidth="1"/>
    <col min="2055" max="2055" width="7.140625" style="130" customWidth="1"/>
    <col min="2056" max="2056" width="54.28515625" style="130" customWidth="1"/>
    <col min="2057" max="2057" width="11.85546875" style="130" bestFit="1" customWidth="1"/>
    <col min="2058" max="2058" width="11.85546875" style="130" customWidth="1"/>
    <col min="2059" max="2062" width="15.42578125" style="130" bestFit="1" customWidth="1"/>
    <col min="2063" max="2063" width="10.5703125" style="130" bestFit="1" customWidth="1"/>
    <col min="2064" max="2064" width="13.28515625" style="130" bestFit="1" customWidth="1"/>
    <col min="2065" max="2065" width="2.7109375" style="130" customWidth="1"/>
    <col min="2066" max="2066" width="12.42578125" style="130" bestFit="1" customWidth="1"/>
    <col min="2067" max="2067" width="11.85546875" style="130" bestFit="1" customWidth="1"/>
    <col min="2068" max="2071" width="15.42578125" style="130" bestFit="1" customWidth="1"/>
    <col min="2072" max="2072" width="10.5703125" style="130" bestFit="1" customWidth="1"/>
    <col min="2073" max="2073" width="17.7109375" style="130" bestFit="1" customWidth="1"/>
    <col min="2074" max="2074" width="2.7109375" style="130" customWidth="1"/>
    <col min="2075" max="2075" width="12.42578125" style="130" bestFit="1" customWidth="1"/>
    <col min="2076" max="2076" width="11.85546875" style="130" bestFit="1" customWidth="1"/>
    <col min="2077" max="2080" width="15.42578125" style="130" bestFit="1" customWidth="1"/>
    <col min="2081" max="2081" width="13.7109375" style="130" bestFit="1" customWidth="1"/>
    <col min="2082" max="2082" width="13.28515625" style="130" bestFit="1" customWidth="1"/>
    <col min="2083" max="2083" width="2.7109375" style="130" customWidth="1"/>
    <col min="2084" max="2084" width="10.7109375" style="130" customWidth="1"/>
    <col min="2085" max="2085" width="11.85546875" style="130" bestFit="1" customWidth="1"/>
    <col min="2086" max="2089" width="15.42578125" style="130" bestFit="1" customWidth="1"/>
    <col min="2090" max="2090" width="13.7109375" style="130" bestFit="1" customWidth="1"/>
    <col min="2091" max="2091" width="17.7109375" style="130" bestFit="1" customWidth="1"/>
    <col min="2092" max="2306" width="9.140625" style="130"/>
    <col min="2307" max="2307" width="20.42578125" style="130" bestFit="1" customWidth="1"/>
    <col min="2308" max="2308" width="9.42578125" style="130" customWidth="1"/>
    <col min="2309" max="2309" width="8" style="130" customWidth="1"/>
    <col min="2310" max="2310" width="12.5703125" style="130" customWidth="1"/>
    <col min="2311" max="2311" width="7.140625" style="130" customWidth="1"/>
    <col min="2312" max="2312" width="54.28515625" style="130" customWidth="1"/>
    <col min="2313" max="2313" width="11.85546875" style="130" bestFit="1" customWidth="1"/>
    <col min="2314" max="2314" width="11.85546875" style="130" customWidth="1"/>
    <col min="2315" max="2318" width="15.42578125" style="130" bestFit="1" customWidth="1"/>
    <col min="2319" max="2319" width="10.5703125" style="130" bestFit="1" customWidth="1"/>
    <col min="2320" max="2320" width="13.28515625" style="130" bestFit="1" customWidth="1"/>
    <col min="2321" max="2321" width="2.7109375" style="130" customWidth="1"/>
    <col min="2322" max="2322" width="12.42578125" style="130" bestFit="1" customWidth="1"/>
    <col min="2323" max="2323" width="11.85546875" style="130" bestFit="1" customWidth="1"/>
    <col min="2324" max="2327" width="15.42578125" style="130" bestFit="1" customWidth="1"/>
    <col min="2328" max="2328" width="10.5703125" style="130" bestFit="1" customWidth="1"/>
    <col min="2329" max="2329" width="17.7109375" style="130" bestFit="1" customWidth="1"/>
    <col min="2330" max="2330" width="2.7109375" style="130" customWidth="1"/>
    <col min="2331" max="2331" width="12.42578125" style="130" bestFit="1" customWidth="1"/>
    <col min="2332" max="2332" width="11.85546875" style="130" bestFit="1" customWidth="1"/>
    <col min="2333" max="2336" width="15.42578125" style="130" bestFit="1" customWidth="1"/>
    <col min="2337" max="2337" width="13.7109375" style="130" bestFit="1" customWidth="1"/>
    <col min="2338" max="2338" width="13.28515625" style="130" bestFit="1" customWidth="1"/>
    <col min="2339" max="2339" width="2.7109375" style="130" customWidth="1"/>
    <col min="2340" max="2340" width="10.7109375" style="130" customWidth="1"/>
    <col min="2341" max="2341" width="11.85546875" style="130" bestFit="1" customWidth="1"/>
    <col min="2342" max="2345" width="15.42578125" style="130" bestFit="1" customWidth="1"/>
    <col min="2346" max="2346" width="13.7109375" style="130" bestFit="1" customWidth="1"/>
    <col min="2347" max="2347" width="17.7109375" style="130" bestFit="1" customWidth="1"/>
    <col min="2348" max="2562" width="9.140625" style="130"/>
    <col min="2563" max="2563" width="20.42578125" style="130" bestFit="1" customWidth="1"/>
    <col min="2564" max="2564" width="9.42578125" style="130" customWidth="1"/>
    <col min="2565" max="2565" width="8" style="130" customWidth="1"/>
    <col min="2566" max="2566" width="12.5703125" style="130" customWidth="1"/>
    <col min="2567" max="2567" width="7.140625" style="130" customWidth="1"/>
    <col min="2568" max="2568" width="54.28515625" style="130" customWidth="1"/>
    <col min="2569" max="2569" width="11.85546875" style="130" bestFit="1" customWidth="1"/>
    <col min="2570" max="2570" width="11.85546875" style="130" customWidth="1"/>
    <col min="2571" max="2574" width="15.42578125" style="130" bestFit="1" customWidth="1"/>
    <col min="2575" max="2575" width="10.5703125" style="130" bestFit="1" customWidth="1"/>
    <col min="2576" max="2576" width="13.28515625" style="130" bestFit="1" customWidth="1"/>
    <col min="2577" max="2577" width="2.7109375" style="130" customWidth="1"/>
    <col min="2578" max="2578" width="12.42578125" style="130" bestFit="1" customWidth="1"/>
    <col min="2579" max="2579" width="11.85546875" style="130" bestFit="1" customWidth="1"/>
    <col min="2580" max="2583" width="15.42578125" style="130" bestFit="1" customWidth="1"/>
    <col min="2584" max="2584" width="10.5703125" style="130" bestFit="1" customWidth="1"/>
    <col min="2585" max="2585" width="17.7109375" style="130" bestFit="1" customWidth="1"/>
    <col min="2586" max="2586" width="2.7109375" style="130" customWidth="1"/>
    <col min="2587" max="2587" width="12.42578125" style="130" bestFit="1" customWidth="1"/>
    <col min="2588" max="2588" width="11.85546875" style="130" bestFit="1" customWidth="1"/>
    <col min="2589" max="2592" width="15.42578125" style="130" bestFit="1" customWidth="1"/>
    <col min="2593" max="2593" width="13.7109375" style="130" bestFit="1" customWidth="1"/>
    <col min="2594" max="2594" width="13.28515625" style="130" bestFit="1" customWidth="1"/>
    <col min="2595" max="2595" width="2.7109375" style="130" customWidth="1"/>
    <col min="2596" max="2596" width="10.7109375" style="130" customWidth="1"/>
    <col min="2597" max="2597" width="11.85546875" style="130" bestFit="1" customWidth="1"/>
    <col min="2598" max="2601" width="15.42578125" style="130" bestFit="1" customWidth="1"/>
    <col min="2602" max="2602" width="13.7109375" style="130" bestFit="1" customWidth="1"/>
    <col min="2603" max="2603" width="17.7109375" style="130" bestFit="1" customWidth="1"/>
    <col min="2604" max="2818" width="9.140625" style="130"/>
    <col min="2819" max="2819" width="20.42578125" style="130" bestFit="1" customWidth="1"/>
    <col min="2820" max="2820" width="9.42578125" style="130" customWidth="1"/>
    <col min="2821" max="2821" width="8" style="130" customWidth="1"/>
    <col min="2822" max="2822" width="12.5703125" style="130" customWidth="1"/>
    <col min="2823" max="2823" width="7.140625" style="130" customWidth="1"/>
    <col min="2824" max="2824" width="54.28515625" style="130" customWidth="1"/>
    <col min="2825" max="2825" width="11.85546875" style="130" bestFit="1" customWidth="1"/>
    <col min="2826" max="2826" width="11.85546875" style="130" customWidth="1"/>
    <col min="2827" max="2830" width="15.42578125" style="130" bestFit="1" customWidth="1"/>
    <col min="2831" max="2831" width="10.5703125" style="130" bestFit="1" customWidth="1"/>
    <col min="2832" max="2832" width="13.28515625" style="130" bestFit="1" customWidth="1"/>
    <col min="2833" max="2833" width="2.7109375" style="130" customWidth="1"/>
    <col min="2834" max="2834" width="12.42578125" style="130" bestFit="1" customWidth="1"/>
    <col min="2835" max="2835" width="11.85546875" style="130" bestFit="1" customWidth="1"/>
    <col min="2836" max="2839" width="15.42578125" style="130" bestFit="1" customWidth="1"/>
    <col min="2840" max="2840" width="10.5703125" style="130" bestFit="1" customWidth="1"/>
    <col min="2841" max="2841" width="17.7109375" style="130" bestFit="1" customWidth="1"/>
    <col min="2842" max="2842" width="2.7109375" style="130" customWidth="1"/>
    <col min="2843" max="2843" width="12.42578125" style="130" bestFit="1" customWidth="1"/>
    <col min="2844" max="2844" width="11.85546875" style="130" bestFit="1" customWidth="1"/>
    <col min="2845" max="2848" width="15.42578125" style="130" bestFit="1" customWidth="1"/>
    <col min="2849" max="2849" width="13.7109375" style="130" bestFit="1" customWidth="1"/>
    <col min="2850" max="2850" width="13.28515625" style="130" bestFit="1" customWidth="1"/>
    <col min="2851" max="2851" width="2.7109375" style="130" customWidth="1"/>
    <col min="2852" max="2852" width="10.7109375" style="130" customWidth="1"/>
    <col min="2853" max="2853" width="11.85546875" style="130" bestFit="1" customWidth="1"/>
    <col min="2854" max="2857" width="15.42578125" style="130" bestFit="1" customWidth="1"/>
    <col min="2858" max="2858" width="13.7109375" style="130" bestFit="1" customWidth="1"/>
    <col min="2859" max="2859" width="17.7109375" style="130" bestFit="1" customWidth="1"/>
    <col min="2860" max="3074" width="9.140625" style="130"/>
    <col min="3075" max="3075" width="20.42578125" style="130" bestFit="1" customWidth="1"/>
    <col min="3076" max="3076" width="9.42578125" style="130" customWidth="1"/>
    <col min="3077" max="3077" width="8" style="130" customWidth="1"/>
    <col min="3078" max="3078" width="12.5703125" style="130" customWidth="1"/>
    <col min="3079" max="3079" width="7.140625" style="130" customWidth="1"/>
    <col min="3080" max="3080" width="54.28515625" style="130" customWidth="1"/>
    <col min="3081" max="3081" width="11.85546875" style="130" bestFit="1" customWidth="1"/>
    <col min="3082" max="3082" width="11.85546875" style="130" customWidth="1"/>
    <col min="3083" max="3086" width="15.42578125" style="130" bestFit="1" customWidth="1"/>
    <col min="3087" max="3087" width="10.5703125" style="130" bestFit="1" customWidth="1"/>
    <col min="3088" max="3088" width="13.28515625" style="130" bestFit="1" customWidth="1"/>
    <col min="3089" max="3089" width="2.7109375" style="130" customWidth="1"/>
    <col min="3090" max="3090" width="12.42578125" style="130" bestFit="1" customWidth="1"/>
    <col min="3091" max="3091" width="11.85546875" style="130" bestFit="1" customWidth="1"/>
    <col min="3092" max="3095" width="15.42578125" style="130" bestFit="1" customWidth="1"/>
    <col min="3096" max="3096" width="10.5703125" style="130" bestFit="1" customWidth="1"/>
    <col min="3097" max="3097" width="17.7109375" style="130" bestFit="1" customWidth="1"/>
    <col min="3098" max="3098" width="2.7109375" style="130" customWidth="1"/>
    <col min="3099" max="3099" width="12.42578125" style="130" bestFit="1" customWidth="1"/>
    <col min="3100" max="3100" width="11.85546875" style="130" bestFit="1" customWidth="1"/>
    <col min="3101" max="3104" width="15.42578125" style="130" bestFit="1" customWidth="1"/>
    <col min="3105" max="3105" width="13.7109375" style="130" bestFit="1" customWidth="1"/>
    <col min="3106" max="3106" width="13.28515625" style="130" bestFit="1" customWidth="1"/>
    <col min="3107" max="3107" width="2.7109375" style="130" customWidth="1"/>
    <col min="3108" max="3108" width="10.7109375" style="130" customWidth="1"/>
    <col min="3109" max="3109" width="11.85546875" style="130" bestFit="1" customWidth="1"/>
    <col min="3110" max="3113" width="15.42578125" style="130" bestFit="1" customWidth="1"/>
    <col min="3114" max="3114" width="13.7109375" style="130" bestFit="1" customWidth="1"/>
    <col min="3115" max="3115" width="17.7109375" style="130" bestFit="1" customWidth="1"/>
    <col min="3116" max="3330" width="9.140625" style="130"/>
    <col min="3331" max="3331" width="20.42578125" style="130" bestFit="1" customWidth="1"/>
    <col min="3332" max="3332" width="9.42578125" style="130" customWidth="1"/>
    <col min="3333" max="3333" width="8" style="130" customWidth="1"/>
    <col min="3334" max="3334" width="12.5703125" style="130" customWidth="1"/>
    <col min="3335" max="3335" width="7.140625" style="130" customWidth="1"/>
    <col min="3336" max="3336" width="54.28515625" style="130" customWidth="1"/>
    <col min="3337" max="3337" width="11.85546875" style="130" bestFit="1" customWidth="1"/>
    <col min="3338" max="3338" width="11.85546875" style="130" customWidth="1"/>
    <col min="3339" max="3342" width="15.42578125" style="130" bestFit="1" customWidth="1"/>
    <col min="3343" max="3343" width="10.5703125" style="130" bestFit="1" customWidth="1"/>
    <col min="3344" max="3344" width="13.28515625" style="130" bestFit="1" customWidth="1"/>
    <col min="3345" max="3345" width="2.7109375" style="130" customWidth="1"/>
    <col min="3346" max="3346" width="12.42578125" style="130" bestFit="1" customWidth="1"/>
    <col min="3347" max="3347" width="11.85546875" style="130" bestFit="1" customWidth="1"/>
    <col min="3348" max="3351" width="15.42578125" style="130" bestFit="1" customWidth="1"/>
    <col min="3352" max="3352" width="10.5703125" style="130" bestFit="1" customWidth="1"/>
    <col min="3353" max="3353" width="17.7109375" style="130" bestFit="1" customWidth="1"/>
    <col min="3354" max="3354" width="2.7109375" style="130" customWidth="1"/>
    <col min="3355" max="3355" width="12.42578125" style="130" bestFit="1" customWidth="1"/>
    <col min="3356" max="3356" width="11.85546875" style="130" bestFit="1" customWidth="1"/>
    <col min="3357" max="3360" width="15.42578125" style="130" bestFit="1" customWidth="1"/>
    <col min="3361" max="3361" width="13.7109375" style="130" bestFit="1" customWidth="1"/>
    <col min="3362" max="3362" width="13.28515625" style="130" bestFit="1" customWidth="1"/>
    <col min="3363" max="3363" width="2.7109375" style="130" customWidth="1"/>
    <col min="3364" max="3364" width="10.7109375" style="130" customWidth="1"/>
    <col min="3365" max="3365" width="11.85546875" style="130" bestFit="1" customWidth="1"/>
    <col min="3366" max="3369" width="15.42578125" style="130" bestFit="1" customWidth="1"/>
    <col min="3370" max="3370" width="13.7109375" style="130" bestFit="1" customWidth="1"/>
    <col min="3371" max="3371" width="17.7109375" style="130" bestFit="1" customWidth="1"/>
    <col min="3372" max="3586" width="9.140625" style="130"/>
    <col min="3587" max="3587" width="20.42578125" style="130" bestFit="1" customWidth="1"/>
    <col min="3588" max="3588" width="9.42578125" style="130" customWidth="1"/>
    <col min="3589" max="3589" width="8" style="130" customWidth="1"/>
    <col min="3590" max="3590" width="12.5703125" style="130" customWidth="1"/>
    <col min="3591" max="3591" width="7.140625" style="130" customWidth="1"/>
    <col min="3592" max="3592" width="54.28515625" style="130" customWidth="1"/>
    <col min="3593" max="3593" width="11.85546875" style="130" bestFit="1" customWidth="1"/>
    <col min="3594" max="3594" width="11.85546875" style="130" customWidth="1"/>
    <col min="3595" max="3598" width="15.42578125" style="130" bestFit="1" customWidth="1"/>
    <col min="3599" max="3599" width="10.5703125" style="130" bestFit="1" customWidth="1"/>
    <col min="3600" max="3600" width="13.28515625" style="130" bestFit="1" customWidth="1"/>
    <col min="3601" max="3601" width="2.7109375" style="130" customWidth="1"/>
    <col min="3602" max="3602" width="12.42578125" style="130" bestFit="1" customWidth="1"/>
    <col min="3603" max="3603" width="11.85546875" style="130" bestFit="1" customWidth="1"/>
    <col min="3604" max="3607" width="15.42578125" style="130" bestFit="1" customWidth="1"/>
    <col min="3608" max="3608" width="10.5703125" style="130" bestFit="1" customWidth="1"/>
    <col min="3609" max="3609" width="17.7109375" style="130" bestFit="1" customWidth="1"/>
    <col min="3610" max="3610" width="2.7109375" style="130" customWidth="1"/>
    <col min="3611" max="3611" width="12.42578125" style="130" bestFit="1" customWidth="1"/>
    <col min="3612" max="3612" width="11.85546875" style="130" bestFit="1" customWidth="1"/>
    <col min="3613" max="3616" width="15.42578125" style="130" bestFit="1" customWidth="1"/>
    <col min="3617" max="3617" width="13.7109375" style="130" bestFit="1" customWidth="1"/>
    <col min="3618" max="3618" width="13.28515625" style="130" bestFit="1" customWidth="1"/>
    <col min="3619" max="3619" width="2.7109375" style="130" customWidth="1"/>
    <col min="3620" max="3620" width="10.7109375" style="130" customWidth="1"/>
    <col min="3621" max="3621" width="11.85546875" style="130" bestFit="1" customWidth="1"/>
    <col min="3622" max="3625" width="15.42578125" style="130" bestFit="1" customWidth="1"/>
    <col min="3626" max="3626" width="13.7109375" style="130" bestFit="1" customWidth="1"/>
    <col min="3627" max="3627" width="17.7109375" style="130" bestFit="1" customWidth="1"/>
    <col min="3628" max="3842" width="9.140625" style="130"/>
    <col min="3843" max="3843" width="20.42578125" style="130" bestFit="1" customWidth="1"/>
    <col min="3844" max="3844" width="9.42578125" style="130" customWidth="1"/>
    <col min="3845" max="3845" width="8" style="130" customWidth="1"/>
    <col min="3846" max="3846" width="12.5703125" style="130" customWidth="1"/>
    <col min="3847" max="3847" width="7.140625" style="130" customWidth="1"/>
    <col min="3848" max="3848" width="54.28515625" style="130" customWidth="1"/>
    <col min="3849" max="3849" width="11.85546875" style="130" bestFit="1" customWidth="1"/>
    <col min="3850" max="3850" width="11.85546875" style="130" customWidth="1"/>
    <col min="3851" max="3854" width="15.42578125" style="130" bestFit="1" customWidth="1"/>
    <col min="3855" max="3855" width="10.5703125" style="130" bestFit="1" customWidth="1"/>
    <col min="3856" max="3856" width="13.28515625" style="130" bestFit="1" customWidth="1"/>
    <col min="3857" max="3857" width="2.7109375" style="130" customWidth="1"/>
    <col min="3858" max="3858" width="12.42578125" style="130" bestFit="1" customWidth="1"/>
    <col min="3859" max="3859" width="11.85546875" style="130" bestFit="1" customWidth="1"/>
    <col min="3860" max="3863" width="15.42578125" style="130" bestFit="1" customWidth="1"/>
    <col min="3864" max="3864" width="10.5703125" style="130" bestFit="1" customWidth="1"/>
    <col min="3865" max="3865" width="17.7109375" style="130" bestFit="1" customWidth="1"/>
    <col min="3866" max="3866" width="2.7109375" style="130" customWidth="1"/>
    <col min="3867" max="3867" width="12.42578125" style="130" bestFit="1" customWidth="1"/>
    <col min="3868" max="3868" width="11.85546875" style="130" bestFit="1" customWidth="1"/>
    <col min="3869" max="3872" width="15.42578125" style="130" bestFit="1" customWidth="1"/>
    <col min="3873" max="3873" width="13.7109375" style="130" bestFit="1" customWidth="1"/>
    <col min="3874" max="3874" width="13.28515625" style="130" bestFit="1" customWidth="1"/>
    <col min="3875" max="3875" width="2.7109375" style="130" customWidth="1"/>
    <col min="3876" max="3876" width="10.7109375" style="130" customWidth="1"/>
    <col min="3877" max="3877" width="11.85546875" style="130" bestFit="1" customWidth="1"/>
    <col min="3878" max="3881" width="15.42578125" style="130" bestFit="1" customWidth="1"/>
    <col min="3882" max="3882" width="13.7109375" style="130" bestFit="1" customWidth="1"/>
    <col min="3883" max="3883" width="17.7109375" style="130" bestFit="1" customWidth="1"/>
    <col min="3884" max="4098" width="9.140625" style="130"/>
    <col min="4099" max="4099" width="20.42578125" style="130" bestFit="1" customWidth="1"/>
    <col min="4100" max="4100" width="9.42578125" style="130" customWidth="1"/>
    <col min="4101" max="4101" width="8" style="130" customWidth="1"/>
    <col min="4102" max="4102" width="12.5703125" style="130" customWidth="1"/>
    <col min="4103" max="4103" width="7.140625" style="130" customWidth="1"/>
    <col min="4104" max="4104" width="54.28515625" style="130" customWidth="1"/>
    <col min="4105" max="4105" width="11.85546875" style="130" bestFit="1" customWidth="1"/>
    <col min="4106" max="4106" width="11.85546875" style="130" customWidth="1"/>
    <col min="4107" max="4110" width="15.42578125" style="130" bestFit="1" customWidth="1"/>
    <col min="4111" max="4111" width="10.5703125" style="130" bestFit="1" customWidth="1"/>
    <col min="4112" max="4112" width="13.28515625" style="130" bestFit="1" customWidth="1"/>
    <col min="4113" max="4113" width="2.7109375" style="130" customWidth="1"/>
    <col min="4114" max="4114" width="12.42578125" style="130" bestFit="1" customWidth="1"/>
    <col min="4115" max="4115" width="11.85546875" style="130" bestFit="1" customWidth="1"/>
    <col min="4116" max="4119" width="15.42578125" style="130" bestFit="1" customWidth="1"/>
    <col min="4120" max="4120" width="10.5703125" style="130" bestFit="1" customWidth="1"/>
    <col min="4121" max="4121" width="17.7109375" style="130" bestFit="1" customWidth="1"/>
    <col min="4122" max="4122" width="2.7109375" style="130" customWidth="1"/>
    <col min="4123" max="4123" width="12.42578125" style="130" bestFit="1" customWidth="1"/>
    <col min="4124" max="4124" width="11.85546875" style="130" bestFit="1" customWidth="1"/>
    <col min="4125" max="4128" width="15.42578125" style="130" bestFit="1" customWidth="1"/>
    <col min="4129" max="4129" width="13.7109375" style="130" bestFit="1" customWidth="1"/>
    <col min="4130" max="4130" width="13.28515625" style="130" bestFit="1" customWidth="1"/>
    <col min="4131" max="4131" width="2.7109375" style="130" customWidth="1"/>
    <col min="4132" max="4132" width="10.7109375" style="130" customWidth="1"/>
    <col min="4133" max="4133" width="11.85546875" style="130" bestFit="1" customWidth="1"/>
    <col min="4134" max="4137" width="15.42578125" style="130" bestFit="1" customWidth="1"/>
    <col min="4138" max="4138" width="13.7109375" style="130" bestFit="1" customWidth="1"/>
    <col min="4139" max="4139" width="17.7109375" style="130" bestFit="1" customWidth="1"/>
    <col min="4140" max="4354" width="9.140625" style="130"/>
    <col min="4355" max="4355" width="20.42578125" style="130" bestFit="1" customWidth="1"/>
    <col min="4356" max="4356" width="9.42578125" style="130" customWidth="1"/>
    <col min="4357" max="4357" width="8" style="130" customWidth="1"/>
    <col min="4358" max="4358" width="12.5703125" style="130" customWidth="1"/>
    <col min="4359" max="4359" width="7.140625" style="130" customWidth="1"/>
    <col min="4360" max="4360" width="54.28515625" style="130" customWidth="1"/>
    <col min="4361" max="4361" width="11.85546875" style="130" bestFit="1" customWidth="1"/>
    <col min="4362" max="4362" width="11.85546875" style="130" customWidth="1"/>
    <col min="4363" max="4366" width="15.42578125" style="130" bestFit="1" customWidth="1"/>
    <col min="4367" max="4367" width="10.5703125" style="130" bestFit="1" customWidth="1"/>
    <col min="4368" max="4368" width="13.28515625" style="130" bestFit="1" customWidth="1"/>
    <col min="4369" max="4369" width="2.7109375" style="130" customWidth="1"/>
    <col min="4370" max="4370" width="12.42578125" style="130" bestFit="1" customWidth="1"/>
    <col min="4371" max="4371" width="11.85546875" style="130" bestFit="1" customWidth="1"/>
    <col min="4372" max="4375" width="15.42578125" style="130" bestFit="1" customWidth="1"/>
    <col min="4376" max="4376" width="10.5703125" style="130" bestFit="1" customWidth="1"/>
    <col min="4377" max="4377" width="17.7109375" style="130" bestFit="1" customWidth="1"/>
    <col min="4378" max="4378" width="2.7109375" style="130" customWidth="1"/>
    <col min="4379" max="4379" width="12.42578125" style="130" bestFit="1" customWidth="1"/>
    <col min="4380" max="4380" width="11.85546875" style="130" bestFit="1" customWidth="1"/>
    <col min="4381" max="4384" width="15.42578125" style="130" bestFit="1" customWidth="1"/>
    <col min="4385" max="4385" width="13.7109375" style="130" bestFit="1" customWidth="1"/>
    <col min="4386" max="4386" width="13.28515625" style="130" bestFit="1" customWidth="1"/>
    <col min="4387" max="4387" width="2.7109375" style="130" customWidth="1"/>
    <col min="4388" max="4388" width="10.7109375" style="130" customWidth="1"/>
    <col min="4389" max="4389" width="11.85546875" style="130" bestFit="1" customWidth="1"/>
    <col min="4390" max="4393" width="15.42578125" style="130" bestFit="1" customWidth="1"/>
    <col min="4394" max="4394" width="13.7109375" style="130" bestFit="1" customWidth="1"/>
    <col min="4395" max="4395" width="17.7109375" style="130" bestFit="1" customWidth="1"/>
    <col min="4396" max="4610" width="9.140625" style="130"/>
    <col min="4611" max="4611" width="20.42578125" style="130" bestFit="1" customWidth="1"/>
    <col min="4612" max="4612" width="9.42578125" style="130" customWidth="1"/>
    <col min="4613" max="4613" width="8" style="130" customWidth="1"/>
    <col min="4614" max="4614" width="12.5703125" style="130" customWidth="1"/>
    <col min="4615" max="4615" width="7.140625" style="130" customWidth="1"/>
    <col min="4616" max="4616" width="54.28515625" style="130" customWidth="1"/>
    <col min="4617" max="4617" width="11.85546875" style="130" bestFit="1" customWidth="1"/>
    <col min="4618" max="4618" width="11.85546875" style="130" customWidth="1"/>
    <col min="4619" max="4622" width="15.42578125" style="130" bestFit="1" customWidth="1"/>
    <col min="4623" max="4623" width="10.5703125" style="130" bestFit="1" customWidth="1"/>
    <col min="4624" max="4624" width="13.28515625" style="130" bestFit="1" customWidth="1"/>
    <col min="4625" max="4625" width="2.7109375" style="130" customWidth="1"/>
    <col min="4626" max="4626" width="12.42578125" style="130" bestFit="1" customWidth="1"/>
    <col min="4627" max="4627" width="11.85546875" style="130" bestFit="1" customWidth="1"/>
    <col min="4628" max="4631" width="15.42578125" style="130" bestFit="1" customWidth="1"/>
    <col min="4632" max="4632" width="10.5703125" style="130" bestFit="1" customWidth="1"/>
    <col min="4633" max="4633" width="17.7109375" style="130" bestFit="1" customWidth="1"/>
    <col min="4634" max="4634" width="2.7109375" style="130" customWidth="1"/>
    <col min="4635" max="4635" width="12.42578125" style="130" bestFit="1" customWidth="1"/>
    <col min="4636" max="4636" width="11.85546875" style="130" bestFit="1" customWidth="1"/>
    <col min="4637" max="4640" width="15.42578125" style="130" bestFit="1" customWidth="1"/>
    <col min="4641" max="4641" width="13.7109375" style="130" bestFit="1" customWidth="1"/>
    <col min="4642" max="4642" width="13.28515625" style="130" bestFit="1" customWidth="1"/>
    <col min="4643" max="4643" width="2.7109375" style="130" customWidth="1"/>
    <col min="4644" max="4644" width="10.7109375" style="130" customWidth="1"/>
    <col min="4645" max="4645" width="11.85546875" style="130" bestFit="1" customWidth="1"/>
    <col min="4646" max="4649" width="15.42578125" style="130" bestFit="1" customWidth="1"/>
    <col min="4650" max="4650" width="13.7109375" style="130" bestFit="1" customWidth="1"/>
    <col min="4651" max="4651" width="17.7109375" style="130" bestFit="1" customWidth="1"/>
    <col min="4652" max="4866" width="9.140625" style="130"/>
    <col min="4867" max="4867" width="20.42578125" style="130" bestFit="1" customWidth="1"/>
    <col min="4868" max="4868" width="9.42578125" style="130" customWidth="1"/>
    <col min="4869" max="4869" width="8" style="130" customWidth="1"/>
    <col min="4870" max="4870" width="12.5703125" style="130" customWidth="1"/>
    <col min="4871" max="4871" width="7.140625" style="130" customWidth="1"/>
    <col min="4872" max="4872" width="54.28515625" style="130" customWidth="1"/>
    <col min="4873" max="4873" width="11.85546875" style="130" bestFit="1" customWidth="1"/>
    <col min="4874" max="4874" width="11.85546875" style="130" customWidth="1"/>
    <col min="4875" max="4878" width="15.42578125" style="130" bestFit="1" customWidth="1"/>
    <col min="4879" max="4879" width="10.5703125" style="130" bestFit="1" customWidth="1"/>
    <col min="4880" max="4880" width="13.28515625" style="130" bestFit="1" customWidth="1"/>
    <col min="4881" max="4881" width="2.7109375" style="130" customWidth="1"/>
    <col min="4882" max="4882" width="12.42578125" style="130" bestFit="1" customWidth="1"/>
    <col min="4883" max="4883" width="11.85546875" style="130" bestFit="1" customWidth="1"/>
    <col min="4884" max="4887" width="15.42578125" style="130" bestFit="1" customWidth="1"/>
    <col min="4888" max="4888" width="10.5703125" style="130" bestFit="1" customWidth="1"/>
    <col min="4889" max="4889" width="17.7109375" style="130" bestFit="1" customWidth="1"/>
    <col min="4890" max="4890" width="2.7109375" style="130" customWidth="1"/>
    <col min="4891" max="4891" width="12.42578125" style="130" bestFit="1" customWidth="1"/>
    <col min="4892" max="4892" width="11.85546875" style="130" bestFit="1" customWidth="1"/>
    <col min="4893" max="4896" width="15.42578125" style="130" bestFit="1" customWidth="1"/>
    <col min="4897" max="4897" width="13.7109375" style="130" bestFit="1" customWidth="1"/>
    <col min="4898" max="4898" width="13.28515625" style="130" bestFit="1" customWidth="1"/>
    <col min="4899" max="4899" width="2.7109375" style="130" customWidth="1"/>
    <col min="4900" max="4900" width="10.7109375" style="130" customWidth="1"/>
    <col min="4901" max="4901" width="11.85546875" style="130" bestFit="1" customWidth="1"/>
    <col min="4902" max="4905" width="15.42578125" style="130" bestFit="1" customWidth="1"/>
    <col min="4906" max="4906" width="13.7109375" style="130" bestFit="1" customWidth="1"/>
    <col min="4907" max="4907" width="17.7109375" style="130" bestFit="1" customWidth="1"/>
    <col min="4908" max="5122" width="9.140625" style="130"/>
    <col min="5123" max="5123" width="20.42578125" style="130" bestFit="1" customWidth="1"/>
    <col min="5124" max="5124" width="9.42578125" style="130" customWidth="1"/>
    <col min="5125" max="5125" width="8" style="130" customWidth="1"/>
    <col min="5126" max="5126" width="12.5703125" style="130" customWidth="1"/>
    <col min="5127" max="5127" width="7.140625" style="130" customWidth="1"/>
    <col min="5128" max="5128" width="54.28515625" style="130" customWidth="1"/>
    <col min="5129" max="5129" width="11.85546875" style="130" bestFit="1" customWidth="1"/>
    <col min="5130" max="5130" width="11.85546875" style="130" customWidth="1"/>
    <col min="5131" max="5134" width="15.42578125" style="130" bestFit="1" customWidth="1"/>
    <col min="5135" max="5135" width="10.5703125" style="130" bestFit="1" customWidth="1"/>
    <col min="5136" max="5136" width="13.28515625" style="130" bestFit="1" customWidth="1"/>
    <col min="5137" max="5137" width="2.7109375" style="130" customWidth="1"/>
    <col min="5138" max="5138" width="12.42578125" style="130" bestFit="1" customWidth="1"/>
    <col min="5139" max="5139" width="11.85546875" style="130" bestFit="1" customWidth="1"/>
    <col min="5140" max="5143" width="15.42578125" style="130" bestFit="1" customWidth="1"/>
    <col min="5144" max="5144" width="10.5703125" style="130" bestFit="1" customWidth="1"/>
    <col min="5145" max="5145" width="17.7109375" style="130" bestFit="1" customWidth="1"/>
    <col min="5146" max="5146" width="2.7109375" style="130" customWidth="1"/>
    <col min="5147" max="5147" width="12.42578125" style="130" bestFit="1" customWidth="1"/>
    <col min="5148" max="5148" width="11.85546875" style="130" bestFit="1" customWidth="1"/>
    <col min="5149" max="5152" width="15.42578125" style="130" bestFit="1" customWidth="1"/>
    <col min="5153" max="5153" width="13.7109375" style="130" bestFit="1" customWidth="1"/>
    <col min="5154" max="5154" width="13.28515625" style="130" bestFit="1" customWidth="1"/>
    <col min="5155" max="5155" width="2.7109375" style="130" customWidth="1"/>
    <col min="5156" max="5156" width="10.7109375" style="130" customWidth="1"/>
    <col min="5157" max="5157" width="11.85546875" style="130" bestFit="1" customWidth="1"/>
    <col min="5158" max="5161" width="15.42578125" style="130" bestFit="1" customWidth="1"/>
    <col min="5162" max="5162" width="13.7109375" style="130" bestFit="1" customWidth="1"/>
    <col min="5163" max="5163" width="17.7109375" style="130" bestFit="1" customWidth="1"/>
    <col min="5164" max="5378" width="9.140625" style="130"/>
    <col min="5379" max="5379" width="20.42578125" style="130" bestFit="1" customWidth="1"/>
    <col min="5380" max="5380" width="9.42578125" style="130" customWidth="1"/>
    <col min="5381" max="5381" width="8" style="130" customWidth="1"/>
    <col min="5382" max="5382" width="12.5703125" style="130" customWidth="1"/>
    <col min="5383" max="5383" width="7.140625" style="130" customWidth="1"/>
    <col min="5384" max="5384" width="54.28515625" style="130" customWidth="1"/>
    <col min="5385" max="5385" width="11.85546875" style="130" bestFit="1" customWidth="1"/>
    <col min="5386" max="5386" width="11.85546875" style="130" customWidth="1"/>
    <col min="5387" max="5390" width="15.42578125" style="130" bestFit="1" customWidth="1"/>
    <col min="5391" max="5391" width="10.5703125" style="130" bestFit="1" customWidth="1"/>
    <col min="5392" max="5392" width="13.28515625" style="130" bestFit="1" customWidth="1"/>
    <col min="5393" max="5393" width="2.7109375" style="130" customWidth="1"/>
    <col min="5394" max="5394" width="12.42578125" style="130" bestFit="1" customWidth="1"/>
    <col min="5395" max="5395" width="11.85546875" style="130" bestFit="1" customWidth="1"/>
    <col min="5396" max="5399" width="15.42578125" style="130" bestFit="1" customWidth="1"/>
    <col min="5400" max="5400" width="10.5703125" style="130" bestFit="1" customWidth="1"/>
    <col min="5401" max="5401" width="17.7109375" style="130" bestFit="1" customWidth="1"/>
    <col min="5402" max="5402" width="2.7109375" style="130" customWidth="1"/>
    <col min="5403" max="5403" width="12.42578125" style="130" bestFit="1" customWidth="1"/>
    <col min="5404" max="5404" width="11.85546875" style="130" bestFit="1" customWidth="1"/>
    <col min="5405" max="5408" width="15.42578125" style="130" bestFit="1" customWidth="1"/>
    <col min="5409" max="5409" width="13.7109375" style="130" bestFit="1" customWidth="1"/>
    <col min="5410" max="5410" width="13.28515625" style="130" bestFit="1" customWidth="1"/>
    <col min="5411" max="5411" width="2.7109375" style="130" customWidth="1"/>
    <col min="5412" max="5412" width="10.7109375" style="130" customWidth="1"/>
    <col min="5413" max="5413" width="11.85546875" style="130" bestFit="1" customWidth="1"/>
    <col min="5414" max="5417" width="15.42578125" style="130" bestFit="1" customWidth="1"/>
    <col min="5418" max="5418" width="13.7109375" style="130" bestFit="1" customWidth="1"/>
    <col min="5419" max="5419" width="17.7109375" style="130" bestFit="1" customWidth="1"/>
    <col min="5420" max="5634" width="9.140625" style="130"/>
    <col min="5635" max="5635" width="20.42578125" style="130" bestFit="1" customWidth="1"/>
    <col min="5636" max="5636" width="9.42578125" style="130" customWidth="1"/>
    <col min="5637" max="5637" width="8" style="130" customWidth="1"/>
    <col min="5638" max="5638" width="12.5703125" style="130" customWidth="1"/>
    <col min="5639" max="5639" width="7.140625" style="130" customWidth="1"/>
    <col min="5640" max="5640" width="54.28515625" style="130" customWidth="1"/>
    <col min="5641" max="5641" width="11.85546875" style="130" bestFit="1" customWidth="1"/>
    <col min="5642" max="5642" width="11.85546875" style="130" customWidth="1"/>
    <col min="5643" max="5646" width="15.42578125" style="130" bestFit="1" customWidth="1"/>
    <col min="5647" max="5647" width="10.5703125" style="130" bestFit="1" customWidth="1"/>
    <col min="5648" max="5648" width="13.28515625" style="130" bestFit="1" customWidth="1"/>
    <col min="5649" max="5649" width="2.7109375" style="130" customWidth="1"/>
    <col min="5650" max="5650" width="12.42578125" style="130" bestFit="1" customWidth="1"/>
    <col min="5651" max="5651" width="11.85546875" style="130" bestFit="1" customWidth="1"/>
    <col min="5652" max="5655" width="15.42578125" style="130" bestFit="1" customWidth="1"/>
    <col min="5656" max="5656" width="10.5703125" style="130" bestFit="1" customWidth="1"/>
    <col min="5657" max="5657" width="17.7109375" style="130" bestFit="1" customWidth="1"/>
    <col min="5658" max="5658" width="2.7109375" style="130" customWidth="1"/>
    <col min="5659" max="5659" width="12.42578125" style="130" bestFit="1" customWidth="1"/>
    <col min="5660" max="5660" width="11.85546875" style="130" bestFit="1" customWidth="1"/>
    <col min="5661" max="5664" width="15.42578125" style="130" bestFit="1" customWidth="1"/>
    <col min="5665" max="5665" width="13.7109375" style="130" bestFit="1" customWidth="1"/>
    <col min="5666" max="5666" width="13.28515625" style="130" bestFit="1" customWidth="1"/>
    <col min="5667" max="5667" width="2.7109375" style="130" customWidth="1"/>
    <col min="5668" max="5668" width="10.7109375" style="130" customWidth="1"/>
    <col min="5669" max="5669" width="11.85546875" style="130" bestFit="1" customWidth="1"/>
    <col min="5670" max="5673" width="15.42578125" style="130" bestFit="1" customWidth="1"/>
    <col min="5674" max="5674" width="13.7109375" style="130" bestFit="1" customWidth="1"/>
    <col min="5675" max="5675" width="17.7109375" style="130" bestFit="1" customWidth="1"/>
    <col min="5676" max="5890" width="9.140625" style="130"/>
    <col min="5891" max="5891" width="20.42578125" style="130" bestFit="1" customWidth="1"/>
    <col min="5892" max="5892" width="9.42578125" style="130" customWidth="1"/>
    <col min="5893" max="5893" width="8" style="130" customWidth="1"/>
    <col min="5894" max="5894" width="12.5703125" style="130" customWidth="1"/>
    <col min="5895" max="5895" width="7.140625" style="130" customWidth="1"/>
    <col min="5896" max="5896" width="54.28515625" style="130" customWidth="1"/>
    <col min="5897" max="5897" width="11.85546875" style="130" bestFit="1" customWidth="1"/>
    <col min="5898" max="5898" width="11.85546875" style="130" customWidth="1"/>
    <col min="5899" max="5902" width="15.42578125" style="130" bestFit="1" customWidth="1"/>
    <col min="5903" max="5903" width="10.5703125" style="130" bestFit="1" customWidth="1"/>
    <col min="5904" max="5904" width="13.28515625" style="130" bestFit="1" customWidth="1"/>
    <col min="5905" max="5905" width="2.7109375" style="130" customWidth="1"/>
    <col min="5906" max="5906" width="12.42578125" style="130" bestFit="1" customWidth="1"/>
    <col min="5907" max="5907" width="11.85546875" style="130" bestFit="1" customWidth="1"/>
    <col min="5908" max="5911" width="15.42578125" style="130" bestFit="1" customWidth="1"/>
    <col min="5912" max="5912" width="10.5703125" style="130" bestFit="1" customWidth="1"/>
    <col min="5913" max="5913" width="17.7109375" style="130" bestFit="1" customWidth="1"/>
    <col min="5914" max="5914" width="2.7109375" style="130" customWidth="1"/>
    <col min="5915" max="5915" width="12.42578125" style="130" bestFit="1" customWidth="1"/>
    <col min="5916" max="5916" width="11.85546875" style="130" bestFit="1" customWidth="1"/>
    <col min="5917" max="5920" width="15.42578125" style="130" bestFit="1" customWidth="1"/>
    <col min="5921" max="5921" width="13.7109375" style="130" bestFit="1" customWidth="1"/>
    <col min="5922" max="5922" width="13.28515625" style="130" bestFit="1" customWidth="1"/>
    <col min="5923" max="5923" width="2.7109375" style="130" customWidth="1"/>
    <col min="5924" max="5924" width="10.7109375" style="130" customWidth="1"/>
    <col min="5925" max="5925" width="11.85546875" style="130" bestFit="1" customWidth="1"/>
    <col min="5926" max="5929" width="15.42578125" style="130" bestFit="1" customWidth="1"/>
    <col min="5930" max="5930" width="13.7109375" style="130" bestFit="1" customWidth="1"/>
    <col min="5931" max="5931" width="17.7109375" style="130" bestFit="1" customWidth="1"/>
    <col min="5932" max="6146" width="9.140625" style="130"/>
    <col min="6147" max="6147" width="20.42578125" style="130" bestFit="1" customWidth="1"/>
    <col min="6148" max="6148" width="9.42578125" style="130" customWidth="1"/>
    <col min="6149" max="6149" width="8" style="130" customWidth="1"/>
    <col min="6150" max="6150" width="12.5703125" style="130" customWidth="1"/>
    <col min="6151" max="6151" width="7.140625" style="130" customWidth="1"/>
    <col min="6152" max="6152" width="54.28515625" style="130" customWidth="1"/>
    <col min="6153" max="6153" width="11.85546875" style="130" bestFit="1" customWidth="1"/>
    <col min="6154" max="6154" width="11.85546875" style="130" customWidth="1"/>
    <col min="6155" max="6158" width="15.42578125" style="130" bestFit="1" customWidth="1"/>
    <col min="6159" max="6159" width="10.5703125" style="130" bestFit="1" customWidth="1"/>
    <col min="6160" max="6160" width="13.28515625" style="130" bestFit="1" customWidth="1"/>
    <col min="6161" max="6161" width="2.7109375" style="130" customWidth="1"/>
    <col min="6162" max="6162" width="12.42578125" style="130" bestFit="1" customWidth="1"/>
    <col min="6163" max="6163" width="11.85546875" style="130" bestFit="1" customWidth="1"/>
    <col min="6164" max="6167" width="15.42578125" style="130" bestFit="1" customWidth="1"/>
    <col min="6168" max="6168" width="10.5703125" style="130" bestFit="1" customWidth="1"/>
    <col min="6169" max="6169" width="17.7109375" style="130" bestFit="1" customWidth="1"/>
    <col min="6170" max="6170" width="2.7109375" style="130" customWidth="1"/>
    <col min="6171" max="6171" width="12.42578125" style="130" bestFit="1" customWidth="1"/>
    <col min="6172" max="6172" width="11.85546875" style="130" bestFit="1" customWidth="1"/>
    <col min="6173" max="6176" width="15.42578125" style="130" bestFit="1" customWidth="1"/>
    <col min="6177" max="6177" width="13.7109375" style="130" bestFit="1" customWidth="1"/>
    <col min="6178" max="6178" width="13.28515625" style="130" bestFit="1" customWidth="1"/>
    <col min="6179" max="6179" width="2.7109375" style="130" customWidth="1"/>
    <col min="6180" max="6180" width="10.7109375" style="130" customWidth="1"/>
    <col min="6181" max="6181" width="11.85546875" style="130" bestFit="1" customWidth="1"/>
    <col min="6182" max="6185" width="15.42578125" style="130" bestFit="1" customWidth="1"/>
    <col min="6186" max="6186" width="13.7109375" style="130" bestFit="1" customWidth="1"/>
    <col min="6187" max="6187" width="17.7109375" style="130" bestFit="1" customWidth="1"/>
    <col min="6188" max="6402" width="9.140625" style="130"/>
    <col min="6403" max="6403" width="20.42578125" style="130" bestFit="1" customWidth="1"/>
    <col min="6404" max="6404" width="9.42578125" style="130" customWidth="1"/>
    <col min="6405" max="6405" width="8" style="130" customWidth="1"/>
    <col min="6406" max="6406" width="12.5703125" style="130" customWidth="1"/>
    <col min="6407" max="6407" width="7.140625" style="130" customWidth="1"/>
    <col min="6408" max="6408" width="54.28515625" style="130" customWidth="1"/>
    <col min="6409" max="6409" width="11.85546875" style="130" bestFit="1" customWidth="1"/>
    <col min="6410" max="6410" width="11.85546875" style="130" customWidth="1"/>
    <col min="6411" max="6414" width="15.42578125" style="130" bestFit="1" customWidth="1"/>
    <col min="6415" max="6415" width="10.5703125" style="130" bestFit="1" customWidth="1"/>
    <col min="6416" max="6416" width="13.28515625" style="130" bestFit="1" customWidth="1"/>
    <col min="6417" max="6417" width="2.7109375" style="130" customWidth="1"/>
    <col min="6418" max="6418" width="12.42578125" style="130" bestFit="1" customWidth="1"/>
    <col min="6419" max="6419" width="11.85546875" style="130" bestFit="1" customWidth="1"/>
    <col min="6420" max="6423" width="15.42578125" style="130" bestFit="1" customWidth="1"/>
    <col min="6424" max="6424" width="10.5703125" style="130" bestFit="1" customWidth="1"/>
    <col min="6425" max="6425" width="17.7109375" style="130" bestFit="1" customWidth="1"/>
    <col min="6426" max="6426" width="2.7109375" style="130" customWidth="1"/>
    <col min="6427" max="6427" width="12.42578125" style="130" bestFit="1" customWidth="1"/>
    <col min="6428" max="6428" width="11.85546875" style="130" bestFit="1" customWidth="1"/>
    <col min="6429" max="6432" width="15.42578125" style="130" bestFit="1" customWidth="1"/>
    <col min="6433" max="6433" width="13.7109375" style="130" bestFit="1" customWidth="1"/>
    <col min="6434" max="6434" width="13.28515625" style="130" bestFit="1" customWidth="1"/>
    <col min="6435" max="6435" width="2.7109375" style="130" customWidth="1"/>
    <col min="6436" max="6436" width="10.7109375" style="130" customWidth="1"/>
    <col min="6437" max="6437" width="11.85546875" style="130" bestFit="1" customWidth="1"/>
    <col min="6438" max="6441" width="15.42578125" style="130" bestFit="1" customWidth="1"/>
    <col min="6442" max="6442" width="13.7109375" style="130" bestFit="1" customWidth="1"/>
    <col min="6443" max="6443" width="17.7109375" style="130" bestFit="1" customWidth="1"/>
    <col min="6444" max="6658" width="9.140625" style="130"/>
    <col min="6659" max="6659" width="20.42578125" style="130" bestFit="1" customWidth="1"/>
    <col min="6660" max="6660" width="9.42578125" style="130" customWidth="1"/>
    <col min="6661" max="6661" width="8" style="130" customWidth="1"/>
    <col min="6662" max="6662" width="12.5703125" style="130" customWidth="1"/>
    <col min="6663" max="6663" width="7.140625" style="130" customWidth="1"/>
    <col min="6664" max="6664" width="54.28515625" style="130" customWidth="1"/>
    <col min="6665" max="6665" width="11.85546875" style="130" bestFit="1" customWidth="1"/>
    <col min="6666" max="6666" width="11.85546875" style="130" customWidth="1"/>
    <col min="6667" max="6670" width="15.42578125" style="130" bestFit="1" customWidth="1"/>
    <col min="6671" max="6671" width="10.5703125" style="130" bestFit="1" customWidth="1"/>
    <col min="6672" max="6672" width="13.28515625" style="130" bestFit="1" customWidth="1"/>
    <col min="6673" max="6673" width="2.7109375" style="130" customWidth="1"/>
    <col min="6674" max="6674" width="12.42578125" style="130" bestFit="1" customWidth="1"/>
    <col min="6675" max="6675" width="11.85546875" style="130" bestFit="1" customWidth="1"/>
    <col min="6676" max="6679" width="15.42578125" style="130" bestFit="1" customWidth="1"/>
    <col min="6680" max="6680" width="10.5703125" style="130" bestFit="1" customWidth="1"/>
    <col min="6681" max="6681" width="17.7109375" style="130" bestFit="1" customWidth="1"/>
    <col min="6682" max="6682" width="2.7109375" style="130" customWidth="1"/>
    <col min="6683" max="6683" width="12.42578125" style="130" bestFit="1" customWidth="1"/>
    <col min="6684" max="6684" width="11.85546875" style="130" bestFit="1" customWidth="1"/>
    <col min="6685" max="6688" width="15.42578125" style="130" bestFit="1" customWidth="1"/>
    <col min="6689" max="6689" width="13.7109375" style="130" bestFit="1" customWidth="1"/>
    <col min="6690" max="6690" width="13.28515625" style="130" bestFit="1" customWidth="1"/>
    <col min="6691" max="6691" width="2.7109375" style="130" customWidth="1"/>
    <col min="6692" max="6692" width="10.7109375" style="130" customWidth="1"/>
    <col min="6693" max="6693" width="11.85546875" style="130" bestFit="1" customWidth="1"/>
    <col min="6694" max="6697" width="15.42578125" style="130" bestFit="1" customWidth="1"/>
    <col min="6698" max="6698" width="13.7109375" style="130" bestFit="1" customWidth="1"/>
    <col min="6699" max="6699" width="17.7109375" style="130" bestFit="1" customWidth="1"/>
    <col min="6700" max="6914" width="9.140625" style="130"/>
    <col min="6915" max="6915" width="20.42578125" style="130" bestFit="1" customWidth="1"/>
    <col min="6916" max="6916" width="9.42578125" style="130" customWidth="1"/>
    <col min="6917" max="6917" width="8" style="130" customWidth="1"/>
    <col min="6918" max="6918" width="12.5703125" style="130" customWidth="1"/>
    <col min="6919" max="6919" width="7.140625" style="130" customWidth="1"/>
    <col min="6920" max="6920" width="54.28515625" style="130" customWidth="1"/>
    <col min="6921" max="6921" width="11.85546875" style="130" bestFit="1" customWidth="1"/>
    <col min="6922" max="6922" width="11.85546875" style="130" customWidth="1"/>
    <col min="6923" max="6926" width="15.42578125" style="130" bestFit="1" customWidth="1"/>
    <col min="6927" max="6927" width="10.5703125" style="130" bestFit="1" customWidth="1"/>
    <col min="6928" max="6928" width="13.28515625" style="130" bestFit="1" customWidth="1"/>
    <col min="6929" max="6929" width="2.7109375" style="130" customWidth="1"/>
    <col min="6930" max="6930" width="12.42578125" style="130" bestFit="1" customWidth="1"/>
    <col min="6931" max="6931" width="11.85546875" style="130" bestFit="1" customWidth="1"/>
    <col min="6932" max="6935" width="15.42578125" style="130" bestFit="1" customWidth="1"/>
    <col min="6936" max="6936" width="10.5703125" style="130" bestFit="1" customWidth="1"/>
    <col min="6937" max="6937" width="17.7109375" style="130" bestFit="1" customWidth="1"/>
    <col min="6938" max="6938" width="2.7109375" style="130" customWidth="1"/>
    <col min="6939" max="6939" width="12.42578125" style="130" bestFit="1" customWidth="1"/>
    <col min="6940" max="6940" width="11.85546875" style="130" bestFit="1" customWidth="1"/>
    <col min="6941" max="6944" width="15.42578125" style="130" bestFit="1" customWidth="1"/>
    <col min="6945" max="6945" width="13.7109375" style="130" bestFit="1" customWidth="1"/>
    <col min="6946" max="6946" width="13.28515625" style="130" bestFit="1" customWidth="1"/>
    <col min="6947" max="6947" width="2.7109375" style="130" customWidth="1"/>
    <col min="6948" max="6948" width="10.7109375" style="130" customWidth="1"/>
    <col min="6949" max="6949" width="11.85546875" style="130" bestFit="1" customWidth="1"/>
    <col min="6950" max="6953" width="15.42578125" style="130" bestFit="1" customWidth="1"/>
    <col min="6954" max="6954" width="13.7109375" style="130" bestFit="1" customWidth="1"/>
    <col min="6955" max="6955" width="17.7109375" style="130" bestFit="1" customWidth="1"/>
    <col min="6956" max="7170" width="9.140625" style="130"/>
    <col min="7171" max="7171" width="20.42578125" style="130" bestFit="1" customWidth="1"/>
    <col min="7172" max="7172" width="9.42578125" style="130" customWidth="1"/>
    <col min="7173" max="7173" width="8" style="130" customWidth="1"/>
    <col min="7174" max="7174" width="12.5703125" style="130" customWidth="1"/>
    <col min="7175" max="7175" width="7.140625" style="130" customWidth="1"/>
    <col min="7176" max="7176" width="54.28515625" style="130" customWidth="1"/>
    <col min="7177" max="7177" width="11.85546875" style="130" bestFit="1" customWidth="1"/>
    <col min="7178" max="7178" width="11.85546875" style="130" customWidth="1"/>
    <col min="7179" max="7182" width="15.42578125" style="130" bestFit="1" customWidth="1"/>
    <col min="7183" max="7183" width="10.5703125" style="130" bestFit="1" customWidth="1"/>
    <col min="7184" max="7184" width="13.28515625" style="130" bestFit="1" customWidth="1"/>
    <col min="7185" max="7185" width="2.7109375" style="130" customWidth="1"/>
    <col min="7186" max="7186" width="12.42578125" style="130" bestFit="1" customWidth="1"/>
    <col min="7187" max="7187" width="11.85546875" style="130" bestFit="1" customWidth="1"/>
    <col min="7188" max="7191" width="15.42578125" style="130" bestFit="1" customWidth="1"/>
    <col min="7192" max="7192" width="10.5703125" style="130" bestFit="1" customWidth="1"/>
    <col min="7193" max="7193" width="17.7109375" style="130" bestFit="1" customWidth="1"/>
    <col min="7194" max="7194" width="2.7109375" style="130" customWidth="1"/>
    <col min="7195" max="7195" width="12.42578125" style="130" bestFit="1" customWidth="1"/>
    <col min="7196" max="7196" width="11.85546875" style="130" bestFit="1" customWidth="1"/>
    <col min="7197" max="7200" width="15.42578125" style="130" bestFit="1" customWidth="1"/>
    <col min="7201" max="7201" width="13.7109375" style="130" bestFit="1" customWidth="1"/>
    <col min="7202" max="7202" width="13.28515625" style="130" bestFit="1" customWidth="1"/>
    <col min="7203" max="7203" width="2.7109375" style="130" customWidth="1"/>
    <col min="7204" max="7204" width="10.7109375" style="130" customWidth="1"/>
    <col min="7205" max="7205" width="11.85546875" style="130" bestFit="1" customWidth="1"/>
    <col min="7206" max="7209" width="15.42578125" style="130" bestFit="1" customWidth="1"/>
    <col min="7210" max="7210" width="13.7109375" style="130" bestFit="1" customWidth="1"/>
    <col min="7211" max="7211" width="17.7109375" style="130" bestFit="1" customWidth="1"/>
    <col min="7212" max="7426" width="9.140625" style="130"/>
    <col min="7427" max="7427" width="20.42578125" style="130" bestFit="1" customWidth="1"/>
    <col min="7428" max="7428" width="9.42578125" style="130" customWidth="1"/>
    <col min="7429" max="7429" width="8" style="130" customWidth="1"/>
    <col min="7430" max="7430" width="12.5703125" style="130" customWidth="1"/>
    <col min="7431" max="7431" width="7.140625" style="130" customWidth="1"/>
    <col min="7432" max="7432" width="54.28515625" style="130" customWidth="1"/>
    <col min="7433" max="7433" width="11.85546875" style="130" bestFit="1" customWidth="1"/>
    <col min="7434" max="7434" width="11.85546875" style="130" customWidth="1"/>
    <col min="7435" max="7438" width="15.42578125" style="130" bestFit="1" customWidth="1"/>
    <col min="7439" max="7439" width="10.5703125" style="130" bestFit="1" customWidth="1"/>
    <col min="7440" max="7440" width="13.28515625" style="130" bestFit="1" customWidth="1"/>
    <col min="7441" max="7441" width="2.7109375" style="130" customWidth="1"/>
    <col min="7442" max="7442" width="12.42578125" style="130" bestFit="1" customWidth="1"/>
    <col min="7443" max="7443" width="11.85546875" style="130" bestFit="1" customWidth="1"/>
    <col min="7444" max="7447" width="15.42578125" style="130" bestFit="1" customWidth="1"/>
    <col min="7448" max="7448" width="10.5703125" style="130" bestFit="1" customWidth="1"/>
    <col min="7449" max="7449" width="17.7109375" style="130" bestFit="1" customWidth="1"/>
    <col min="7450" max="7450" width="2.7109375" style="130" customWidth="1"/>
    <col min="7451" max="7451" width="12.42578125" style="130" bestFit="1" customWidth="1"/>
    <col min="7452" max="7452" width="11.85546875" style="130" bestFit="1" customWidth="1"/>
    <col min="7453" max="7456" width="15.42578125" style="130" bestFit="1" customWidth="1"/>
    <col min="7457" max="7457" width="13.7109375" style="130" bestFit="1" customWidth="1"/>
    <col min="7458" max="7458" width="13.28515625" style="130" bestFit="1" customWidth="1"/>
    <col min="7459" max="7459" width="2.7109375" style="130" customWidth="1"/>
    <col min="7460" max="7460" width="10.7109375" style="130" customWidth="1"/>
    <col min="7461" max="7461" width="11.85546875" style="130" bestFit="1" customWidth="1"/>
    <col min="7462" max="7465" width="15.42578125" style="130" bestFit="1" customWidth="1"/>
    <col min="7466" max="7466" width="13.7109375" style="130" bestFit="1" customWidth="1"/>
    <col min="7467" max="7467" width="17.7109375" style="130" bestFit="1" customWidth="1"/>
    <col min="7468" max="7682" width="9.140625" style="130"/>
    <col min="7683" max="7683" width="20.42578125" style="130" bestFit="1" customWidth="1"/>
    <col min="7684" max="7684" width="9.42578125" style="130" customWidth="1"/>
    <col min="7685" max="7685" width="8" style="130" customWidth="1"/>
    <col min="7686" max="7686" width="12.5703125" style="130" customWidth="1"/>
    <col min="7687" max="7687" width="7.140625" style="130" customWidth="1"/>
    <col min="7688" max="7688" width="54.28515625" style="130" customWidth="1"/>
    <col min="7689" max="7689" width="11.85546875" style="130" bestFit="1" customWidth="1"/>
    <col min="7690" max="7690" width="11.85546875" style="130" customWidth="1"/>
    <col min="7691" max="7694" width="15.42578125" style="130" bestFit="1" customWidth="1"/>
    <col min="7695" max="7695" width="10.5703125" style="130" bestFit="1" customWidth="1"/>
    <col min="7696" max="7696" width="13.28515625" style="130" bestFit="1" customWidth="1"/>
    <col min="7697" max="7697" width="2.7109375" style="130" customWidth="1"/>
    <col min="7698" max="7698" width="12.42578125" style="130" bestFit="1" customWidth="1"/>
    <col min="7699" max="7699" width="11.85546875" style="130" bestFit="1" customWidth="1"/>
    <col min="7700" max="7703" width="15.42578125" style="130" bestFit="1" customWidth="1"/>
    <col min="7704" max="7704" width="10.5703125" style="130" bestFit="1" customWidth="1"/>
    <col min="7705" max="7705" width="17.7109375" style="130" bestFit="1" customWidth="1"/>
    <col min="7706" max="7706" width="2.7109375" style="130" customWidth="1"/>
    <col min="7707" max="7707" width="12.42578125" style="130" bestFit="1" customWidth="1"/>
    <col min="7708" max="7708" width="11.85546875" style="130" bestFit="1" customWidth="1"/>
    <col min="7709" max="7712" width="15.42578125" style="130" bestFit="1" customWidth="1"/>
    <col min="7713" max="7713" width="13.7109375" style="130" bestFit="1" customWidth="1"/>
    <col min="7714" max="7714" width="13.28515625" style="130" bestFit="1" customWidth="1"/>
    <col min="7715" max="7715" width="2.7109375" style="130" customWidth="1"/>
    <col min="7716" max="7716" width="10.7109375" style="130" customWidth="1"/>
    <col min="7717" max="7717" width="11.85546875" style="130" bestFit="1" customWidth="1"/>
    <col min="7718" max="7721" width="15.42578125" style="130" bestFit="1" customWidth="1"/>
    <col min="7722" max="7722" width="13.7109375" style="130" bestFit="1" customWidth="1"/>
    <col min="7723" max="7723" width="17.7109375" style="130" bestFit="1" customWidth="1"/>
    <col min="7724" max="7938" width="9.140625" style="130"/>
    <col min="7939" max="7939" width="20.42578125" style="130" bestFit="1" customWidth="1"/>
    <col min="7940" max="7940" width="9.42578125" style="130" customWidth="1"/>
    <col min="7941" max="7941" width="8" style="130" customWidth="1"/>
    <col min="7942" max="7942" width="12.5703125" style="130" customWidth="1"/>
    <col min="7943" max="7943" width="7.140625" style="130" customWidth="1"/>
    <col min="7944" max="7944" width="54.28515625" style="130" customWidth="1"/>
    <col min="7945" max="7945" width="11.85546875" style="130" bestFit="1" customWidth="1"/>
    <col min="7946" max="7946" width="11.85546875" style="130" customWidth="1"/>
    <col min="7947" max="7950" width="15.42578125" style="130" bestFit="1" customWidth="1"/>
    <col min="7951" max="7951" width="10.5703125" style="130" bestFit="1" customWidth="1"/>
    <col min="7952" max="7952" width="13.28515625" style="130" bestFit="1" customWidth="1"/>
    <col min="7953" max="7953" width="2.7109375" style="130" customWidth="1"/>
    <col min="7954" max="7954" width="12.42578125" style="130" bestFit="1" customWidth="1"/>
    <col min="7955" max="7955" width="11.85546875" style="130" bestFit="1" customWidth="1"/>
    <col min="7956" max="7959" width="15.42578125" style="130" bestFit="1" customWidth="1"/>
    <col min="7960" max="7960" width="10.5703125" style="130" bestFit="1" customWidth="1"/>
    <col min="7961" max="7961" width="17.7109375" style="130" bestFit="1" customWidth="1"/>
    <col min="7962" max="7962" width="2.7109375" style="130" customWidth="1"/>
    <col min="7963" max="7963" width="12.42578125" style="130" bestFit="1" customWidth="1"/>
    <col min="7964" max="7964" width="11.85546875" style="130" bestFit="1" customWidth="1"/>
    <col min="7965" max="7968" width="15.42578125" style="130" bestFit="1" customWidth="1"/>
    <col min="7969" max="7969" width="13.7109375" style="130" bestFit="1" customWidth="1"/>
    <col min="7970" max="7970" width="13.28515625" style="130" bestFit="1" customWidth="1"/>
    <col min="7971" max="7971" width="2.7109375" style="130" customWidth="1"/>
    <col min="7972" max="7972" width="10.7109375" style="130" customWidth="1"/>
    <col min="7973" max="7973" width="11.85546875" style="130" bestFit="1" customWidth="1"/>
    <col min="7974" max="7977" width="15.42578125" style="130" bestFit="1" customWidth="1"/>
    <col min="7978" max="7978" width="13.7109375" style="130" bestFit="1" customWidth="1"/>
    <col min="7979" max="7979" width="17.7109375" style="130" bestFit="1" customWidth="1"/>
    <col min="7980" max="8194" width="9.140625" style="130"/>
    <col min="8195" max="8195" width="20.42578125" style="130" bestFit="1" customWidth="1"/>
    <col min="8196" max="8196" width="9.42578125" style="130" customWidth="1"/>
    <col min="8197" max="8197" width="8" style="130" customWidth="1"/>
    <col min="8198" max="8198" width="12.5703125" style="130" customWidth="1"/>
    <col min="8199" max="8199" width="7.140625" style="130" customWidth="1"/>
    <col min="8200" max="8200" width="54.28515625" style="130" customWidth="1"/>
    <col min="8201" max="8201" width="11.85546875" style="130" bestFit="1" customWidth="1"/>
    <col min="8202" max="8202" width="11.85546875" style="130" customWidth="1"/>
    <col min="8203" max="8206" width="15.42578125" style="130" bestFit="1" customWidth="1"/>
    <col min="8207" max="8207" width="10.5703125" style="130" bestFit="1" customWidth="1"/>
    <col min="8208" max="8208" width="13.28515625" style="130" bestFit="1" customWidth="1"/>
    <col min="8209" max="8209" width="2.7109375" style="130" customWidth="1"/>
    <col min="8210" max="8210" width="12.42578125" style="130" bestFit="1" customWidth="1"/>
    <col min="8211" max="8211" width="11.85546875" style="130" bestFit="1" customWidth="1"/>
    <col min="8212" max="8215" width="15.42578125" style="130" bestFit="1" customWidth="1"/>
    <col min="8216" max="8216" width="10.5703125" style="130" bestFit="1" customWidth="1"/>
    <col min="8217" max="8217" width="17.7109375" style="130" bestFit="1" customWidth="1"/>
    <col min="8218" max="8218" width="2.7109375" style="130" customWidth="1"/>
    <col min="8219" max="8219" width="12.42578125" style="130" bestFit="1" customWidth="1"/>
    <col min="8220" max="8220" width="11.85546875" style="130" bestFit="1" customWidth="1"/>
    <col min="8221" max="8224" width="15.42578125" style="130" bestFit="1" customWidth="1"/>
    <col min="8225" max="8225" width="13.7109375" style="130" bestFit="1" customWidth="1"/>
    <col min="8226" max="8226" width="13.28515625" style="130" bestFit="1" customWidth="1"/>
    <col min="8227" max="8227" width="2.7109375" style="130" customWidth="1"/>
    <col min="8228" max="8228" width="10.7109375" style="130" customWidth="1"/>
    <col min="8229" max="8229" width="11.85546875" style="130" bestFit="1" customWidth="1"/>
    <col min="8230" max="8233" width="15.42578125" style="130" bestFit="1" customWidth="1"/>
    <col min="8234" max="8234" width="13.7109375" style="130" bestFit="1" customWidth="1"/>
    <col min="8235" max="8235" width="17.7109375" style="130" bestFit="1" customWidth="1"/>
    <col min="8236" max="8450" width="9.140625" style="130"/>
    <col min="8451" max="8451" width="20.42578125" style="130" bestFit="1" customWidth="1"/>
    <col min="8452" max="8452" width="9.42578125" style="130" customWidth="1"/>
    <col min="8453" max="8453" width="8" style="130" customWidth="1"/>
    <col min="8454" max="8454" width="12.5703125" style="130" customWidth="1"/>
    <col min="8455" max="8455" width="7.140625" style="130" customWidth="1"/>
    <col min="8456" max="8456" width="54.28515625" style="130" customWidth="1"/>
    <col min="8457" max="8457" width="11.85546875" style="130" bestFit="1" customWidth="1"/>
    <col min="8458" max="8458" width="11.85546875" style="130" customWidth="1"/>
    <col min="8459" max="8462" width="15.42578125" style="130" bestFit="1" customWidth="1"/>
    <col min="8463" max="8463" width="10.5703125" style="130" bestFit="1" customWidth="1"/>
    <col min="8464" max="8464" width="13.28515625" style="130" bestFit="1" customWidth="1"/>
    <col min="8465" max="8465" width="2.7109375" style="130" customWidth="1"/>
    <col min="8466" max="8466" width="12.42578125" style="130" bestFit="1" customWidth="1"/>
    <col min="8467" max="8467" width="11.85546875" style="130" bestFit="1" customWidth="1"/>
    <col min="8468" max="8471" width="15.42578125" style="130" bestFit="1" customWidth="1"/>
    <col min="8472" max="8472" width="10.5703125" style="130" bestFit="1" customWidth="1"/>
    <col min="8473" max="8473" width="17.7109375" style="130" bestFit="1" customWidth="1"/>
    <col min="8474" max="8474" width="2.7109375" style="130" customWidth="1"/>
    <col min="8475" max="8475" width="12.42578125" style="130" bestFit="1" customWidth="1"/>
    <col min="8476" max="8476" width="11.85546875" style="130" bestFit="1" customWidth="1"/>
    <col min="8477" max="8480" width="15.42578125" style="130" bestFit="1" customWidth="1"/>
    <col min="8481" max="8481" width="13.7109375" style="130" bestFit="1" customWidth="1"/>
    <col min="8482" max="8482" width="13.28515625" style="130" bestFit="1" customWidth="1"/>
    <col min="8483" max="8483" width="2.7109375" style="130" customWidth="1"/>
    <col min="8484" max="8484" width="10.7109375" style="130" customWidth="1"/>
    <col min="8485" max="8485" width="11.85546875" style="130" bestFit="1" customWidth="1"/>
    <col min="8486" max="8489" width="15.42578125" style="130" bestFit="1" customWidth="1"/>
    <col min="8490" max="8490" width="13.7109375" style="130" bestFit="1" customWidth="1"/>
    <col min="8491" max="8491" width="17.7109375" style="130" bestFit="1" customWidth="1"/>
    <col min="8492" max="8706" width="9.140625" style="130"/>
    <col min="8707" max="8707" width="20.42578125" style="130" bestFit="1" customWidth="1"/>
    <col min="8708" max="8708" width="9.42578125" style="130" customWidth="1"/>
    <col min="8709" max="8709" width="8" style="130" customWidth="1"/>
    <col min="8710" max="8710" width="12.5703125" style="130" customWidth="1"/>
    <col min="8711" max="8711" width="7.140625" style="130" customWidth="1"/>
    <col min="8712" max="8712" width="54.28515625" style="130" customWidth="1"/>
    <col min="8713" max="8713" width="11.85546875" style="130" bestFit="1" customWidth="1"/>
    <col min="8714" max="8714" width="11.85546875" style="130" customWidth="1"/>
    <col min="8715" max="8718" width="15.42578125" style="130" bestFit="1" customWidth="1"/>
    <col min="8719" max="8719" width="10.5703125" style="130" bestFit="1" customWidth="1"/>
    <col min="8720" max="8720" width="13.28515625" style="130" bestFit="1" customWidth="1"/>
    <col min="8721" max="8721" width="2.7109375" style="130" customWidth="1"/>
    <col min="8722" max="8722" width="12.42578125" style="130" bestFit="1" customWidth="1"/>
    <col min="8723" max="8723" width="11.85546875" style="130" bestFit="1" customWidth="1"/>
    <col min="8724" max="8727" width="15.42578125" style="130" bestFit="1" customWidth="1"/>
    <col min="8728" max="8728" width="10.5703125" style="130" bestFit="1" customWidth="1"/>
    <col min="8729" max="8729" width="17.7109375" style="130" bestFit="1" customWidth="1"/>
    <col min="8730" max="8730" width="2.7109375" style="130" customWidth="1"/>
    <col min="8731" max="8731" width="12.42578125" style="130" bestFit="1" customWidth="1"/>
    <col min="8732" max="8732" width="11.85546875" style="130" bestFit="1" customWidth="1"/>
    <col min="8733" max="8736" width="15.42578125" style="130" bestFit="1" customWidth="1"/>
    <col min="8737" max="8737" width="13.7109375" style="130" bestFit="1" customWidth="1"/>
    <col min="8738" max="8738" width="13.28515625" style="130" bestFit="1" customWidth="1"/>
    <col min="8739" max="8739" width="2.7109375" style="130" customWidth="1"/>
    <col min="8740" max="8740" width="10.7109375" style="130" customWidth="1"/>
    <col min="8741" max="8741" width="11.85546875" style="130" bestFit="1" customWidth="1"/>
    <col min="8742" max="8745" width="15.42578125" style="130" bestFit="1" customWidth="1"/>
    <col min="8746" max="8746" width="13.7109375" style="130" bestFit="1" customWidth="1"/>
    <col min="8747" max="8747" width="17.7109375" style="130" bestFit="1" customWidth="1"/>
    <col min="8748" max="8962" width="9.140625" style="130"/>
    <col min="8963" max="8963" width="20.42578125" style="130" bestFit="1" customWidth="1"/>
    <col min="8964" max="8964" width="9.42578125" style="130" customWidth="1"/>
    <col min="8965" max="8965" width="8" style="130" customWidth="1"/>
    <col min="8966" max="8966" width="12.5703125" style="130" customWidth="1"/>
    <col min="8967" max="8967" width="7.140625" style="130" customWidth="1"/>
    <col min="8968" max="8968" width="54.28515625" style="130" customWidth="1"/>
    <col min="8969" max="8969" width="11.85546875" style="130" bestFit="1" customWidth="1"/>
    <col min="8970" max="8970" width="11.85546875" style="130" customWidth="1"/>
    <col min="8971" max="8974" width="15.42578125" style="130" bestFit="1" customWidth="1"/>
    <col min="8975" max="8975" width="10.5703125" style="130" bestFit="1" customWidth="1"/>
    <col min="8976" max="8976" width="13.28515625" style="130" bestFit="1" customWidth="1"/>
    <col min="8977" max="8977" width="2.7109375" style="130" customWidth="1"/>
    <col min="8978" max="8978" width="12.42578125" style="130" bestFit="1" customWidth="1"/>
    <col min="8979" max="8979" width="11.85546875" style="130" bestFit="1" customWidth="1"/>
    <col min="8980" max="8983" width="15.42578125" style="130" bestFit="1" customWidth="1"/>
    <col min="8984" max="8984" width="10.5703125" style="130" bestFit="1" customWidth="1"/>
    <col min="8985" max="8985" width="17.7109375" style="130" bestFit="1" customWidth="1"/>
    <col min="8986" max="8986" width="2.7109375" style="130" customWidth="1"/>
    <col min="8987" max="8987" width="12.42578125" style="130" bestFit="1" customWidth="1"/>
    <col min="8988" max="8988" width="11.85546875" style="130" bestFit="1" customWidth="1"/>
    <col min="8989" max="8992" width="15.42578125" style="130" bestFit="1" customWidth="1"/>
    <col min="8993" max="8993" width="13.7109375" style="130" bestFit="1" customWidth="1"/>
    <col min="8994" max="8994" width="13.28515625" style="130" bestFit="1" customWidth="1"/>
    <col min="8995" max="8995" width="2.7109375" style="130" customWidth="1"/>
    <col min="8996" max="8996" width="10.7109375" style="130" customWidth="1"/>
    <col min="8997" max="8997" width="11.85546875" style="130" bestFit="1" customWidth="1"/>
    <col min="8998" max="9001" width="15.42578125" style="130" bestFit="1" customWidth="1"/>
    <col min="9002" max="9002" width="13.7109375" style="130" bestFit="1" customWidth="1"/>
    <col min="9003" max="9003" width="17.7109375" style="130" bestFit="1" customWidth="1"/>
    <col min="9004" max="9218" width="9.140625" style="130"/>
    <col min="9219" max="9219" width="20.42578125" style="130" bestFit="1" customWidth="1"/>
    <col min="9220" max="9220" width="9.42578125" style="130" customWidth="1"/>
    <col min="9221" max="9221" width="8" style="130" customWidth="1"/>
    <col min="9222" max="9222" width="12.5703125" style="130" customWidth="1"/>
    <col min="9223" max="9223" width="7.140625" style="130" customWidth="1"/>
    <col min="9224" max="9224" width="54.28515625" style="130" customWidth="1"/>
    <col min="9225" max="9225" width="11.85546875" style="130" bestFit="1" customWidth="1"/>
    <col min="9226" max="9226" width="11.85546875" style="130" customWidth="1"/>
    <col min="9227" max="9230" width="15.42578125" style="130" bestFit="1" customWidth="1"/>
    <col min="9231" max="9231" width="10.5703125" style="130" bestFit="1" customWidth="1"/>
    <col min="9232" max="9232" width="13.28515625" style="130" bestFit="1" customWidth="1"/>
    <col min="9233" max="9233" width="2.7109375" style="130" customWidth="1"/>
    <col min="9234" max="9234" width="12.42578125" style="130" bestFit="1" customWidth="1"/>
    <col min="9235" max="9235" width="11.85546875" style="130" bestFit="1" customWidth="1"/>
    <col min="9236" max="9239" width="15.42578125" style="130" bestFit="1" customWidth="1"/>
    <col min="9240" max="9240" width="10.5703125" style="130" bestFit="1" customWidth="1"/>
    <col min="9241" max="9241" width="17.7109375" style="130" bestFit="1" customWidth="1"/>
    <col min="9242" max="9242" width="2.7109375" style="130" customWidth="1"/>
    <col min="9243" max="9243" width="12.42578125" style="130" bestFit="1" customWidth="1"/>
    <col min="9244" max="9244" width="11.85546875" style="130" bestFit="1" customWidth="1"/>
    <col min="9245" max="9248" width="15.42578125" style="130" bestFit="1" customWidth="1"/>
    <col min="9249" max="9249" width="13.7109375" style="130" bestFit="1" customWidth="1"/>
    <col min="9250" max="9250" width="13.28515625" style="130" bestFit="1" customWidth="1"/>
    <col min="9251" max="9251" width="2.7109375" style="130" customWidth="1"/>
    <col min="9252" max="9252" width="10.7109375" style="130" customWidth="1"/>
    <col min="9253" max="9253" width="11.85546875" style="130" bestFit="1" customWidth="1"/>
    <col min="9254" max="9257" width="15.42578125" style="130" bestFit="1" customWidth="1"/>
    <col min="9258" max="9258" width="13.7109375" style="130" bestFit="1" customWidth="1"/>
    <col min="9259" max="9259" width="17.7109375" style="130" bestFit="1" customWidth="1"/>
    <col min="9260" max="9474" width="9.140625" style="130"/>
    <col min="9475" max="9475" width="20.42578125" style="130" bestFit="1" customWidth="1"/>
    <col min="9476" max="9476" width="9.42578125" style="130" customWidth="1"/>
    <col min="9477" max="9477" width="8" style="130" customWidth="1"/>
    <col min="9478" max="9478" width="12.5703125" style="130" customWidth="1"/>
    <col min="9479" max="9479" width="7.140625" style="130" customWidth="1"/>
    <col min="9480" max="9480" width="54.28515625" style="130" customWidth="1"/>
    <col min="9481" max="9481" width="11.85546875" style="130" bestFit="1" customWidth="1"/>
    <col min="9482" max="9482" width="11.85546875" style="130" customWidth="1"/>
    <col min="9483" max="9486" width="15.42578125" style="130" bestFit="1" customWidth="1"/>
    <col min="9487" max="9487" width="10.5703125" style="130" bestFit="1" customWidth="1"/>
    <col min="9488" max="9488" width="13.28515625" style="130" bestFit="1" customWidth="1"/>
    <col min="9489" max="9489" width="2.7109375" style="130" customWidth="1"/>
    <col min="9490" max="9490" width="12.42578125" style="130" bestFit="1" customWidth="1"/>
    <col min="9491" max="9491" width="11.85546875" style="130" bestFit="1" customWidth="1"/>
    <col min="9492" max="9495" width="15.42578125" style="130" bestFit="1" customWidth="1"/>
    <col min="9496" max="9496" width="10.5703125" style="130" bestFit="1" customWidth="1"/>
    <col min="9497" max="9497" width="17.7109375" style="130" bestFit="1" customWidth="1"/>
    <col min="9498" max="9498" width="2.7109375" style="130" customWidth="1"/>
    <col min="9499" max="9499" width="12.42578125" style="130" bestFit="1" customWidth="1"/>
    <col min="9500" max="9500" width="11.85546875" style="130" bestFit="1" customWidth="1"/>
    <col min="9501" max="9504" width="15.42578125" style="130" bestFit="1" customWidth="1"/>
    <col min="9505" max="9505" width="13.7109375" style="130" bestFit="1" customWidth="1"/>
    <col min="9506" max="9506" width="13.28515625" style="130" bestFit="1" customWidth="1"/>
    <col min="9507" max="9507" width="2.7109375" style="130" customWidth="1"/>
    <col min="9508" max="9508" width="10.7109375" style="130" customWidth="1"/>
    <col min="9509" max="9509" width="11.85546875" style="130" bestFit="1" customWidth="1"/>
    <col min="9510" max="9513" width="15.42578125" style="130" bestFit="1" customWidth="1"/>
    <col min="9514" max="9514" width="13.7109375" style="130" bestFit="1" customWidth="1"/>
    <col min="9515" max="9515" width="17.7109375" style="130" bestFit="1" customWidth="1"/>
    <col min="9516" max="9730" width="9.140625" style="130"/>
    <col min="9731" max="9731" width="20.42578125" style="130" bestFit="1" customWidth="1"/>
    <col min="9732" max="9732" width="9.42578125" style="130" customWidth="1"/>
    <col min="9733" max="9733" width="8" style="130" customWidth="1"/>
    <col min="9734" max="9734" width="12.5703125" style="130" customWidth="1"/>
    <col min="9735" max="9735" width="7.140625" style="130" customWidth="1"/>
    <col min="9736" max="9736" width="54.28515625" style="130" customWidth="1"/>
    <col min="9737" max="9737" width="11.85546875" style="130" bestFit="1" customWidth="1"/>
    <col min="9738" max="9738" width="11.85546875" style="130" customWidth="1"/>
    <col min="9739" max="9742" width="15.42578125" style="130" bestFit="1" customWidth="1"/>
    <col min="9743" max="9743" width="10.5703125" style="130" bestFit="1" customWidth="1"/>
    <col min="9744" max="9744" width="13.28515625" style="130" bestFit="1" customWidth="1"/>
    <col min="9745" max="9745" width="2.7109375" style="130" customWidth="1"/>
    <col min="9746" max="9746" width="12.42578125" style="130" bestFit="1" customWidth="1"/>
    <col min="9747" max="9747" width="11.85546875" style="130" bestFit="1" customWidth="1"/>
    <col min="9748" max="9751" width="15.42578125" style="130" bestFit="1" customWidth="1"/>
    <col min="9752" max="9752" width="10.5703125" style="130" bestFit="1" customWidth="1"/>
    <col min="9753" max="9753" width="17.7109375" style="130" bestFit="1" customWidth="1"/>
    <col min="9754" max="9754" width="2.7109375" style="130" customWidth="1"/>
    <col min="9755" max="9755" width="12.42578125" style="130" bestFit="1" customWidth="1"/>
    <col min="9756" max="9756" width="11.85546875" style="130" bestFit="1" customWidth="1"/>
    <col min="9757" max="9760" width="15.42578125" style="130" bestFit="1" customWidth="1"/>
    <col min="9761" max="9761" width="13.7109375" style="130" bestFit="1" customWidth="1"/>
    <col min="9762" max="9762" width="13.28515625" style="130" bestFit="1" customWidth="1"/>
    <col min="9763" max="9763" width="2.7109375" style="130" customWidth="1"/>
    <col min="9764" max="9764" width="10.7109375" style="130" customWidth="1"/>
    <col min="9765" max="9765" width="11.85546875" style="130" bestFit="1" customWidth="1"/>
    <col min="9766" max="9769" width="15.42578125" style="130" bestFit="1" customWidth="1"/>
    <col min="9770" max="9770" width="13.7109375" style="130" bestFit="1" customWidth="1"/>
    <col min="9771" max="9771" width="17.7109375" style="130" bestFit="1" customWidth="1"/>
    <col min="9772" max="9986" width="9.140625" style="130"/>
    <col min="9987" max="9987" width="20.42578125" style="130" bestFit="1" customWidth="1"/>
    <col min="9988" max="9988" width="9.42578125" style="130" customWidth="1"/>
    <col min="9989" max="9989" width="8" style="130" customWidth="1"/>
    <col min="9990" max="9990" width="12.5703125" style="130" customWidth="1"/>
    <col min="9991" max="9991" width="7.140625" style="130" customWidth="1"/>
    <col min="9992" max="9992" width="54.28515625" style="130" customWidth="1"/>
    <col min="9993" max="9993" width="11.85546875" style="130" bestFit="1" customWidth="1"/>
    <col min="9994" max="9994" width="11.85546875" style="130" customWidth="1"/>
    <col min="9995" max="9998" width="15.42578125" style="130" bestFit="1" customWidth="1"/>
    <col min="9999" max="9999" width="10.5703125" style="130" bestFit="1" customWidth="1"/>
    <col min="10000" max="10000" width="13.28515625" style="130" bestFit="1" customWidth="1"/>
    <col min="10001" max="10001" width="2.7109375" style="130" customWidth="1"/>
    <col min="10002" max="10002" width="12.42578125" style="130" bestFit="1" customWidth="1"/>
    <col min="10003" max="10003" width="11.85546875" style="130" bestFit="1" customWidth="1"/>
    <col min="10004" max="10007" width="15.42578125" style="130" bestFit="1" customWidth="1"/>
    <col min="10008" max="10008" width="10.5703125" style="130" bestFit="1" customWidth="1"/>
    <col min="10009" max="10009" width="17.7109375" style="130" bestFit="1" customWidth="1"/>
    <col min="10010" max="10010" width="2.7109375" style="130" customWidth="1"/>
    <col min="10011" max="10011" width="12.42578125" style="130" bestFit="1" customWidth="1"/>
    <col min="10012" max="10012" width="11.85546875" style="130" bestFit="1" customWidth="1"/>
    <col min="10013" max="10016" width="15.42578125" style="130" bestFit="1" customWidth="1"/>
    <col min="10017" max="10017" width="13.7109375" style="130" bestFit="1" customWidth="1"/>
    <col min="10018" max="10018" width="13.28515625" style="130" bestFit="1" customWidth="1"/>
    <col min="10019" max="10019" width="2.7109375" style="130" customWidth="1"/>
    <col min="10020" max="10020" width="10.7109375" style="130" customWidth="1"/>
    <col min="10021" max="10021" width="11.85546875" style="130" bestFit="1" customWidth="1"/>
    <col min="10022" max="10025" width="15.42578125" style="130" bestFit="1" customWidth="1"/>
    <col min="10026" max="10026" width="13.7109375" style="130" bestFit="1" customWidth="1"/>
    <col min="10027" max="10027" width="17.7109375" style="130" bestFit="1" customWidth="1"/>
    <col min="10028" max="10242" width="9.140625" style="130"/>
    <col min="10243" max="10243" width="20.42578125" style="130" bestFit="1" customWidth="1"/>
    <col min="10244" max="10244" width="9.42578125" style="130" customWidth="1"/>
    <col min="10245" max="10245" width="8" style="130" customWidth="1"/>
    <col min="10246" max="10246" width="12.5703125" style="130" customWidth="1"/>
    <col min="10247" max="10247" width="7.140625" style="130" customWidth="1"/>
    <col min="10248" max="10248" width="54.28515625" style="130" customWidth="1"/>
    <col min="10249" max="10249" width="11.85546875" style="130" bestFit="1" customWidth="1"/>
    <col min="10250" max="10250" width="11.85546875" style="130" customWidth="1"/>
    <col min="10251" max="10254" width="15.42578125" style="130" bestFit="1" customWidth="1"/>
    <col min="10255" max="10255" width="10.5703125" style="130" bestFit="1" customWidth="1"/>
    <col min="10256" max="10256" width="13.28515625" style="130" bestFit="1" customWidth="1"/>
    <col min="10257" max="10257" width="2.7109375" style="130" customWidth="1"/>
    <col min="10258" max="10258" width="12.42578125" style="130" bestFit="1" customWidth="1"/>
    <col min="10259" max="10259" width="11.85546875" style="130" bestFit="1" customWidth="1"/>
    <col min="10260" max="10263" width="15.42578125" style="130" bestFit="1" customWidth="1"/>
    <col min="10264" max="10264" width="10.5703125" style="130" bestFit="1" customWidth="1"/>
    <col min="10265" max="10265" width="17.7109375" style="130" bestFit="1" customWidth="1"/>
    <col min="10266" max="10266" width="2.7109375" style="130" customWidth="1"/>
    <col min="10267" max="10267" width="12.42578125" style="130" bestFit="1" customWidth="1"/>
    <col min="10268" max="10268" width="11.85546875" style="130" bestFit="1" customWidth="1"/>
    <col min="10269" max="10272" width="15.42578125" style="130" bestFit="1" customWidth="1"/>
    <col min="10273" max="10273" width="13.7109375" style="130" bestFit="1" customWidth="1"/>
    <col min="10274" max="10274" width="13.28515625" style="130" bestFit="1" customWidth="1"/>
    <col min="10275" max="10275" width="2.7109375" style="130" customWidth="1"/>
    <col min="10276" max="10276" width="10.7109375" style="130" customWidth="1"/>
    <col min="10277" max="10277" width="11.85546875" style="130" bestFit="1" customWidth="1"/>
    <col min="10278" max="10281" width="15.42578125" style="130" bestFit="1" customWidth="1"/>
    <col min="10282" max="10282" width="13.7109375" style="130" bestFit="1" customWidth="1"/>
    <col min="10283" max="10283" width="17.7109375" style="130" bestFit="1" customWidth="1"/>
    <col min="10284" max="10498" width="9.140625" style="130"/>
    <col min="10499" max="10499" width="20.42578125" style="130" bestFit="1" customWidth="1"/>
    <col min="10500" max="10500" width="9.42578125" style="130" customWidth="1"/>
    <col min="10501" max="10501" width="8" style="130" customWidth="1"/>
    <col min="10502" max="10502" width="12.5703125" style="130" customWidth="1"/>
    <col min="10503" max="10503" width="7.140625" style="130" customWidth="1"/>
    <col min="10504" max="10504" width="54.28515625" style="130" customWidth="1"/>
    <col min="10505" max="10505" width="11.85546875" style="130" bestFit="1" customWidth="1"/>
    <col min="10506" max="10506" width="11.85546875" style="130" customWidth="1"/>
    <col min="10507" max="10510" width="15.42578125" style="130" bestFit="1" customWidth="1"/>
    <col min="10511" max="10511" width="10.5703125" style="130" bestFit="1" customWidth="1"/>
    <col min="10512" max="10512" width="13.28515625" style="130" bestFit="1" customWidth="1"/>
    <col min="10513" max="10513" width="2.7109375" style="130" customWidth="1"/>
    <col min="10514" max="10514" width="12.42578125" style="130" bestFit="1" customWidth="1"/>
    <col min="10515" max="10515" width="11.85546875" style="130" bestFit="1" customWidth="1"/>
    <col min="10516" max="10519" width="15.42578125" style="130" bestFit="1" customWidth="1"/>
    <col min="10520" max="10520" width="10.5703125" style="130" bestFit="1" customWidth="1"/>
    <col min="10521" max="10521" width="17.7109375" style="130" bestFit="1" customWidth="1"/>
    <col min="10522" max="10522" width="2.7109375" style="130" customWidth="1"/>
    <col min="10523" max="10523" width="12.42578125" style="130" bestFit="1" customWidth="1"/>
    <col min="10524" max="10524" width="11.85546875" style="130" bestFit="1" customWidth="1"/>
    <col min="10525" max="10528" width="15.42578125" style="130" bestFit="1" customWidth="1"/>
    <col min="10529" max="10529" width="13.7109375" style="130" bestFit="1" customWidth="1"/>
    <col min="10530" max="10530" width="13.28515625" style="130" bestFit="1" customWidth="1"/>
    <col min="10531" max="10531" width="2.7109375" style="130" customWidth="1"/>
    <col min="10532" max="10532" width="10.7109375" style="130" customWidth="1"/>
    <col min="10533" max="10533" width="11.85546875" style="130" bestFit="1" customWidth="1"/>
    <col min="10534" max="10537" width="15.42578125" style="130" bestFit="1" customWidth="1"/>
    <col min="10538" max="10538" width="13.7109375" style="130" bestFit="1" customWidth="1"/>
    <col min="10539" max="10539" width="17.7109375" style="130" bestFit="1" customWidth="1"/>
    <col min="10540" max="10754" width="9.140625" style="130"/>
    <col min="10755" max="10755" width="20.42578125" style="130" bestFit="1" customWidth="1"/>
    <col min="10756" max="10756" width="9.42578125" style="130" customWidth="1"/>
    <col min="10757" max="10757" width="8" style="130" customWidth="1"/>
    <col min="10758" max="10758" width="12.5703125" style="130" customWidth="1"/>
    <col min="10759" max="10759" width="7.140625" style="130" customWidth="1"/>
    <col min="10760" max="10760" width="54.28515625" style="130" customWidth="1"/>
    <col min="10761" max="10761" width="11.85546875" style="130" bestFit="1" customWidth="1"/>
    <col min="10762" max="10762" width="11.85546875" style="130" customWidth="1"/>
    <col min="10763" max="10766" width="15.42578125" style="130" bestFit="1" customWidth="1"/>
    <col min="10767" max="10767" width="10.5703125" style="130" bestFit="1" customWidth="1"/>
    <col min="10768" max="10768" width="13.28515625" style="130" bestFit="1" customWidth="1"/>
    <col min="10769" max="10769" width="2.7109375" style="130" customWidth="1"/>
    <col min="10770" max="10770" width="12.42578125" style="130" bestFit="1" customWidth="1"/>
    <col min="10771" max="10771" width="11.85546875" style="130" bestFit="1" customWidth="1"/>
    <col min="10772" max="10775" width="15.42578125" style="130" bestFit="1" customWidth="1"/>
    <col min="10776" max="10776" width="10.5703125" style="130" bestFit="1" customWidth="1"/>
    <col min="10777" max="10777" width="17.7109375" style="130" bestFit="1" customWidth="1"/>
    <col min="10778" max="10778" width="2.7109375" style="130" customWidth="1"/>
    <col min="10779" max="10779" width="12.42578125" style="130" bestFit="1" customWidth="1"/>
    <col min="10780" max="10780" width="11.85546875" style="130" bestFit="1" customWidth="1"/>
    <col min="10781" max="10784" width="15.42578125" style="130" bestFit="1" customWidth="1"/>
    <col min="10785" max="10785" width="13.7109375" style="130" bestFit="1" customWidth="1"/>
    <col min="10786" max="10786" width="13.28515625" style="130" bestFit="1" customWidth="1"/>
    <col min="10787" max="10787" width="2.7109375" style="130" customWidth="1"/>
    <col min="10788" max="10788" width="10.7109375" style="130" customWidth="1"/>
    <col min="10789" max="10789" width="11.85546875" style="130" bestFit="1" customWidth="1"/>
    <col min="10790" max="10793" width="15.42578125" style="130" bestFit="1" customWidth="1"/>
    <col min="10794" max="10794" width="13.7109375" style="130" bestFit="1" customWidth="1"/>
    <col min="10795" max="10795" width="17.7109375" style="130" bestFit="1" customWidth="1"/>
    <col min="10796" max="11010" width="9.140625" style="130"/>
    <col min="11011" max="11011" width="20.42578125" style="130" bestFit="1" customWidth="1"/>
    <col min="11012" max="11012" width="9.42578125" style="130" customWidth="1"/>
    <col min="11013" max="11013" width="8" style="130" customWidth="1"/>
    <col min="11014" max="11014" width="12.5703125" style="130" customWidth="1"/>
    <col min="11015" max="11015" width="7.140625" style="130" customWidth="1"/>
    <col min="11016" max="11016" width="54.28515625" style="130" customWidth="1"/>
    <col min="11017" max="11017" width="11.85546875" style="130" bestFit="1" customWidth="1"/>
    <col min="11018" max="11018" width="11.85546875" style="130" customWidth="1"/>
    <col min="11019" max="11022" width="15.42578125" style="130" bestFit="1" customWidth="1"/>
    <col min="11023" max="11023" width="10.5703125" style="130" bestFit="1" customWidth="1"/>
    <col min="11024" max="11024" width="13.28515625" style="130" bestFit="1" customWidth="1"/>
    <col min="11025" max="11025" width="2.7109375" style="130" customWidth="1"/>
    <col min="11026" max="11026" width="12.42578125" style="130" bestFit="1" customWidth="1"/>
    <col min="11027" max="11027" width="11.85546875" style="130" bestFit="1" customWidth="1"/>
    <col min="11028" max="11031" width="15.42578125" style="130" bestFit="1" customWidth="1"/>
    <col min="11032" max="11032" width="10.5703125" style="130" bestFit="1" customWidth="1"/>
    <col min="11033" max="11033" width="17.7109375" style="130" bestFit="1" customWidth="1"/>
    <col min="11034" max="11034" width="2.7109375" style="130" customWidth="1"/>
    <col min="11035" max="11035" width="12.42578125" style="130" bestFit="1" customWidth="1"/>
    <col min="11036" max="11036" width="11.85546875" style="130" bestFit="1" customWidth="1"/>
    <col min="11037" max="11040" width="15.42578125" style="130" bestFit="1" customWidth="1"/>
    <col min="11041" max="11041" width="13.7109375" style="130" bestFit="1" customWidth="1"/>
    <col min="11042" max="11042" width="13.28515625" style="130" bestFit="1" customWidth="1"/>
    <col min="11043" max="11043" width="2.7109375" style="130" customWidth="1"/>
    <col min="11044" max="11044" width="10.7109375" style="130" customWidth="1"/>
    <col min="11045" max="11045" width="11.85546875" style="130" bestFit="1" customWidth="1"/>
    <col min="11046" max="11049" width="15.42578125" style="130" bestFit="1" customWidth="1"/>
    <col min="11050" max="11050" width="13.7109375" style="130" bestFit="1" customWidth="1"/>
    <col min="11051" max="11051" width="17.7109375" style="130" bestFit="1" customWidth="1"/>
    <col min="11052" max="11266" width="9.140625" style="130"/>
    <col min="11267" max="11267" width="20.42578125" style="130" bestFit="1" customWidth="1"/>
    <col min="11268" max="11268" width="9.42578125" style="130" customWidth="1"/>
    <col min="11269" max="11269" width="8" style="130" customWidth="1"/>
    <col min="11270" max="11270" width="12.5703125" style="130" customWidth="1"/>
    <col min="11271" max="11271" width="7.140625" style="130" customWidth="1"/>
    <col min="11272" max="11272" width="54.28515625" style="130" customWidth="1"/>
    <col min="11273" max="11273" width="11.85546875" style="130" bestFit="1" customWidth="1"/>
    <col min="11274" max="11274" width="11.85546875" style="130" customWidth="1"/>
    <col min="11275" max="11278" width="15.42578125" style="130" bestFit="1" customWidth="1"/>
    <col min="11279" max="11279" width="10.5703125" style="130" bestFit="1" customWidth="1"/>
    <col min="11280" max="11280" width="13.28515625" style="130" bestFit="1" customWidth="1"/>
    <col min="11281" max="11281" width="2.7109375" style="130" customWidth="1"/>
    <col min="11282" max="11282" width="12.42578125" style="130" bestFit="1" customWidth="1"/>
    <col min="11283" max="11283" width="11.85546875" style="130" bestFit="1" customWidth="1"/>
    <col min="11284" max="11287" width="15.42578125" style="130" bestFit="1" customWidth="1"/>
    <col min="11288" max="11288" width="10.5703125" style="130" bestFit="1" customWidth="1"/>
    <col min="11289" max="11289" width="17.7109375" style="130" bestFit="1" customWidth="1"/>
    <col min="11290" max="11290" width="2.7109375" style="130" customWidth="1"/>
    <col min="11291" max="11291" width="12.42578125" style="130" bestFit="1" customWidth="1"/>
    <col min="11292" max="11292" width="11.85546875" style="130" bestFit="1" customWidth="1"/>
    <col min="11293" max="11296" width="15.42578125" style="130" bestFit="1" customWidth="1"/>
    <col min="11297" max="11297" width="13.7109375" style="130" bestFit="1" customWidth="1"/>
    <col min="11298" max="11298" width="13.28515625" style="130" bestFit="1" customWidth="1"/>
    <col min="11299" max="11299" width="2.7109375" style="130" customWidth="1"/>
    <col min="11300" max="11300" width="10.7109375" style="130" customWidth="1"/>
    <col min="11301" max="11301" width="11.85546875" style="130" bestFit="1" customWidth="1"/>
    <col min="11302" max="11305" width="15.42578125" style="130" bestFit="1" customWidth="1"/>
    <col min="11306" max="11306" width="13.7109375" style="130" bestFit="1" customWidth="1"/>
    <col min="11307" max="11307" width="17.7109375" style="130" bestFit="1" customWidth="1"/>
    <col min="11308" max="11522" width="9.140625" style="130"/>
    <col min="11523" max="11523" width="20.42578125" style="130" bestFit="1" customWidth="1"/>
    <col min="11524" max="11524" width="9.42578125" style="130" customWidth="1"/>
    <col min="11525" max="11525" width="8" style="130" customWidth="1"/>
    <col min="11526" max="11526" width="12.5703125" style="130" customWidth="1"/>
    <col min="11527" max="11527" width="7.140625" style="130" customWidth="1"/>
    <col min="11528" max="11528" width="54.28515625" style="130" customWidth="1"/>
    <col min="11529" max="11529" width="11.85546875" style="130" bestFit="1" customWidth="1"/>
    <col min="11530" max="11530" width="11.85546875" style="130" customWidth="1"/>
    <col min="11531" max="11534" width="15.42578125" style="130" bestFit="1" customWidth="1"/>
    <col min="11535" max="11535" width="10.5703125" style="130" bestFit="1" customWidth="1"/>
    <col min="11536" max="11536" width="13.28515625" style="130" bestFit="1" customWidth="1"/>
    <col min="11537" max="11537" width="2.7109375" style="130" customWidth="1"/>
    <col min="11538" max="11538" width="12.42578125" style="130" bestFit="1" customWidth="1"/>
    <col min="11539" max="11539" width="11.85546875" style="130" bestFit="1" customWidth="1"/>
    <col min="11540" max="11543" width="15.42578125" style="130" bestFit="1" customWidth="1"/>
    <col min="11544" max="11544" width="10.5703125" style="130" bestFit="1" customWidth="1"/>
    <col min="11545" max="11545" width="17.7109375" style="130" bestFit="1" customWidth="1"/>
    <col min="11546" max="11546" width="2.7109375" style="130" customWidth="1"/>
    <col min="11547" max="11547" width="12.42578125" style="130" bestFit="1" customWidth="1"/>
    <col min="11548" max="11548" width="11.85546875" style="130" bestFit="1" customWidth="1"/>
    <col min="11549" max="11552" width="15.42578125" style="130" bestFit="1" customWidth="1"/>
    <col min="11553" max="11553" width="13.7109375" style="130" bestFit="1" customWidth="1"/>
    <col min="11554" max="11554" width="13.28515625" style="130" bestFit="1" customWidth="1"/>
    <col min="11555" max="11555" width="2.7109375" style="130" customWidth="1"/>
    <col min="11556" max="11556" width="10.7109375" style="130" customWidth="1"/>
    <col min="11557" max="11557" width="11.85546875" style="130" bestFit="1" customWidth="1"/>
    <col min="11558" max="11561" width="15.42578125" style="130" bestFit="1" customWidth="1"/>
    <col min="11562" max="11562" width="13.7109375" style="130" bestFit="1" customWidth="1"/>
    <col min="11563" max="11563" width="17.7109375" style="130" bestFit="1" customWidth="1"/>
    <col min="11564" max="11778" width="9.140625" style="130"/>
    <col min="11779" max="11779" width="20.42578125" style="130" bestFit="1" customWidth="1"/>
    <col min="11780" max="11780" width="9.42578125" style="130" customWidth="1"/>
    <col min="11781" max="11781" width="8" style="130" customWidth="1"/>
    <col min="11782" max="11782" width="12.5703125" style="130" customWidth="1"/>
    <col min="11783" max="11783" width="7.140625" style="130" customWidth="1"/>
    <col min="11784" max="11784" width="54.28515625" style="130" customWidth="1"/>
    <col min="11785" max="11785" width="11.85546875" style="130" bestFit="1" customWidth="1"/>
    <col min="11786" max="11786" width="11.85546875" style="130" customWidth="1"/>
    <col min="11787" max="11790" width="15.42578125" style="130" bestFit="1" customWidth="1"/>
    <col min="11791" max="11791" width="10.5703125" style="130" bestFit="1" customWidth="1"/>
    <col min="11792" max="11792" width="13.28515625" style="130" bestFit="1" customWidth="1"/>
    <col min="11793" max="11793" width="2.7109375" style="130" customWidth="1"/>
    <col min="11794" max="11794" width="12.42578125" style="130" bestFit="1" customWidth="1"/>
    <col min="11795" max="11795" width="11.85546875" style="130" bestFit="1" customWidth="1"/>
    <col min="11796" max="11799" width="15.42578125" style="130" bestFit="1" customWidth="1"/>
    <col min="11800" max="11800" width="10.5703125" style="130" bestFit="1" customWidth="1"/>
    <col min="11801" max="11801" width="17.7109375" style="130" bestFit="1" customWidth="1"/>
    <col min="11802" max="11802" width="2.7109375" style="130" customWidth="1"/>
    <col min="11803" max="11803" width="12.42578125" style="130" bestFit="1" customWidth="1"/>
    <col min="11804" max="11804" width="11.85546875" style="130" bestFit="1" customWidth="1"/>
    <col min="11805" max="11808" width="15.42578125" style="130" bestFit="1" customWidth="1"/>
    <col min="11809" max="11809" width="13.7109375" style="130" bestFit="1" customWidth="1"/>
    <col min="11810" max="11810" width="13.28515625" style="130" bestFit="1" customWidth="1"/>
    <col min="11811" max="11811" width="2.7109375" style="130" customWidth="1"/>
    <col min="11812" max="11812" width="10.7109375" style="130" customWidth="1"/>
    <col min="11813" max="11813" width="11.85546875" style="130" bestFit="1" customWidth="1"/>
    <col min="11814" max="11817" width="15.42578125" style="130" bestFit="1" customWidth="1"/>
    <col min="11818" max="11818" width="13.7109375" style="130" bestFit="1" customWidth="1"/>
    <col min="11819" max="11819" width="17.7109375" style="130" bestFit="1" customWidth="1"/>
    <col min="11820" max="12034" width="9.140625" style="130"/>
    <col min="12035" max="12035" width="20.42578125" style="130" bestFit="1" customWidth="1"/>
    <col min="12036" max="12036" width="9.42578125" style="130" customWidth="1"/>
    <col min="12037" max="12037" width="8" style="130" customWidth="1"/>
    <col min="12038" max="12038" width="12.5703125" style="130" customWidth="1"/>
    <col min="12039" max="12039" width="7.140625" style="130" customWidth="1"/>
    <col min="12040" max="12040" width="54.28515625" style="130" customWidth="1"/>
    <col min="12041" max="12041" width="11.85546875" style="130" bestFit="1" customWidth="1"/>
    <col min="12042" max="12042" width="11.85546875" style="130" customWidth="1"/>
    <col min="12043" max="12046" width="15.42578125" style="130" bestFit="1" customWidth="1"/>
    <col min="12047" max="12047" width="10.5703125" style="130" bestFit="1" customWidth="1"/>
    <col min="12048" max="12048" width="13.28515625" style="130" bestFit="1" customWidth="1"/>
    <col min="12049" max="12049" width="2.7109375" style="130" customWidth="1"/>
    <col min="12050" max="12050" width="12.42578125" style="130" bestFit="1" customWidth="1"/>
    <col min="12051" max="12051" width="11.85546875" style="130" bestFit="1" customWidth="1"/>
    <col min="12052" max="12055" width="15.42578125" style="130" bestFit="1" customWidth="1"/>
    <col min="12056" max="12056" width="10.5703125" style="130" bestFit="1" customWidth="1"/>
    <col min="12057" max="12057" width="17.7109375" style="130" bestFit="1" customWidth="1"/>
    <col min="12058" max="12058" width="2.7109375" style="130" customWidth="1"/>
    <col min="12059" max="12059" width="12.42578125" style="130" bestFit="1" customWidth="1"/>
    <col min="12060" max="12060" width="11.85546875" style="130" bestFit="1" customWidth="1"/>
    <col min="12061" max="12064" width="15.42578125" style="130" bestFit="1" customWidth="1"/>
    <col min="12065" max="12065" width="13.7109375" style="130" bestFit="1" customWidth="1"/>
    <col min="12066" max="12066" width="13.28515625" style="130" bestFit="1" customWidth="1"/>
    <col min="12067" max="12067" width="2.7109375" style="130" customWidth="1"/>
    <col min="12068" max="12068" width="10.7109375" style="130" customWidth="1"/>
    <col min="12069" max="12069" width="11.85546875" style="130" bestFit="1" customWidth="1"/>
    <col min="12070" max="12073" width="15.42578125" style="130" bestFit="1" customWidth="1"/>
    <col min="12074" max="12074" width="13.7109375" style="130" bestFit="1" customWidth="1"/>
    <col min="12075" max="12075" width="17.7109375" style="130" bestFit="1" customWidth="1"/>
    <col min="12076" max="12290" width="9.140625" style="130"/>
    <col min="12291" max="12291" width="20.42578125" style="130" bestFit="1" customWidth="1"/>
    <col min="12292" max="12292" width="9.42578125" style="130" customWidth="1"/>
    <col min="12293" max="12293" width="8" style="130" customWidth="1"/>
    <col min="12294" max="12294" width="12.5703125" style="130" customWidth="1"/>
    <col min="12295" max="12295" width="7.140625" style="130" customWidth="1"/>
    <col min="12296" max="12296" width="54.28515625" style="130" customWidth="1"/>
    <col min="12297" max="12297" width="11.85546875" style="130" bestFit="1" customWidth="1"/>
    <col min="12298" max="12298" width="11.85546875" style="130" customWidth="1"/>
    <col min="12299" max="12302" width="15.42578125" style="130" bestFit="1" customWidth="1"/>
    <col min="12303" max="12303" width="10.5703125" style="130" bestFit="1" customWidth="1"/>
    <col min="12304" max="12304" width="13.28515625" style="130" bestFit="1" customWidth="1"/>
    <col min="12305" max="12305" width="2.7109375" style="130" customWidth="1"/>
    <col min="12306" max="12306" width="12.42578125" style="130" bestFit="1" customWidth="1"/>
    <col min="12307" max="12307" width="11.85546875" style="130" bestFit="1" customWidth="1"/>
    <col min="12308" max="12311" width="15.42578125" style="130" bestFit="1" customWidth="1"/>
    <col min="12312" max="12312" width="10.5703125" style="130" bestFit="1" customWidth="1"/>
    <col min="12313" max="12313" width="17.7109375" style="130" bestFit="1" customWidth="1"/>
    <col min="12314" max="12314" width="2.7109375" style="130" customWidth="1"/>
    <col min="12315" max="12315" width="12.42578125" style="130" bestFit="1" customWidth="1"/>
    <col min="12316" max="12316" width="11.85546875" style="130" bestFit="1" customWidth="1"/>
    <col min="12317" max="12320" width="15.42578125" style="130" bestFit="1" customWidth="1"/>
    <col min="12321" max="12321" width="13.7109375" style="130" bestFit="1" customWidth="1"/>
    <col min="12322" max="12322" width="13.28515625" style="130" bestFit="1" customWidth="1"/>
    <col min="12323" max="12323" width="2.7109375" style="130" customWidth="1"/>
    <col min="12324" max="12324" width="10.7109375" style="130" customWidth="1"/>
    <col min="12325" max="12325" width="11.85546875" style="130" bestFit="1" customWidth="1"/>
    <col min="12326" max="12329" width="15.42578125" style="130" bestFit="1" customWidth="1"/>
    <col min="12330" max="12330" width="13.7109375" style="130" bestFit="1" customWidth="1"/>
    <col min="12331" max="12331" width="17.7109375" style="130" bestFit="1" customWidth="1"/>
    <col min="12332" max="12546" width="9.140625" style="130"/>
    <col min="12547" max="12547" width="20.42578125" style="130" bestFit="1" customWidth="1"/>
    <col min="12548" max="12548" width="9.42578125" style="130" customWidth="1"/>
    <col min="12549" max="12549" width="8" style="130" customWidth="1"/>
    <col min="12550" max="12550" width="12.5703125" style="130" customWidth="1"/>
    <col min="12551" max="12551" width="7.140625" style="130" customWidth="1"/>
    <col min="12552" max="12552" width="54.28515625" style="130" customWidth="1"/>
    <col min="12553" max="12553" width="11.85546875" style="130" bestFit="1" customWidth="1"/>
    <col min="12554" max="12554" width="11.85546875" style="130" customWidth="1"/>
    <col min="12555" max="12558" width="15.42578125" style="130" bestFit="1" customWidth="1"/>
    <col min="12559" max="12559" width="10.5703125" style="130" bestFit="1" customWidth="1"/>
    <col min="12560" max="12560" width="13.28515625" style="130" bestFit="1" customWidth="1"/>
    <col min="12561" max="12561" width="2.7109375" style="130" customWidth="1"/>
    <col min="12562" max="12562" width="12.42578125" style="130" bestFit="1" customWidth="1"/>
    <col min="12563" max="12563" width="11.85546875" style="130" bestFit="1" customWidth="1"/>
    <col min="12564" max="12567" width="15.42578125" style="130" bestFit="1" customWidth="1"/>
    <col min="12568" max="12568" width="10.5703125" style="130" bestFit="1" customWidth="1"/>
    <col min="12569" max="12569" width="17.7109375" style="130" bestFit="1" customWidth="1"/>
    <col min="12570" max="12570" width="2.7109375" style="130" customWidth="1"/>
    <col min="12571" max="12571" width="12.42578125" style="130" bestFit="1" customWidth="1"/>
    <col min="12572" max="12572" width="11.85546875" style="130" bestFit="1" customWidth="1"/>
    <col min="12573" max="12576" width="15.42578125" style="130" bestFit="1" customWidth="1"/>
    <col min="12577" max="12577" width="13.7109375" style="130" bestFit="1" customWidth="1"/>
    <col min="12578" max="12578" width="13.28515625" style="130" bestFit="1" customWidth="1"/>
    <col min="12579" max="12579" width="2.7109375" style="130" customWidth="1"/>
    <col min="12580" max="12580" width="10.7109375" style="130" customWidth="1"/>
    <col min="12581" max="12581" width="11.85546875" style="130" bestFit="1" customWidth="1"/>
    <col min="12582" max="12585" width="15.42578125" style="130" bestFit="1" customWidth="1"/>
    <col min="12586" max="12586" width="13.7109375" style="130" bestFit="1" customWidth="1"/>
    <col min="12587" max="12587" width="17.7109375" style="130" bestFit="1" customWidth="1"/>
    <col min="12588" max="12802" width="9.140625" style="130"/>
    <col min="12803" max="12803" width="20.42578125" style="130" bestFit="1" customWidth="1"/>
    <col min="12804" max="12804" width="9.42578125" style="130" customWidth="1"/>
    <col min="12805" max="12805" width="8" style="130" customWidth="1"/>
    <col min="12806" max="12806" width="12.5703125" style="130" customWidth="1"/>
    <col min="12807" max="12807" width="7.140625" style="130" customWidth="1"/>
    <col min="12808" max="12808" width="54.28515625" style="130" customWidth="1"/>
    <col min="12809" max="12809" width="11.85546875" style="130" bestFit="1" customWidth="1"/>
    <col min="12810" max="12810" width="11.85546875" style="130" customWidth="1"/>
    <col min="12811" max="12814" width="15.42578125" style="130" bestFit="1" customWidth="1"/>
    <col min="12815" max="12815" width="10.5703125" style="130" bestFit="1" customWidth="1"/>
    <col min="12816" max="12816" width="13.28515625" style="130" bestFit="1" customWidth="1"/>
    <col min="12817" max="12817" width="2.7109375" style="130" customWidth="1"/>
    <col min="12818" max="12818" width="12.42578125" style="130" bestFit="1" customWidth="1"/>
    <col min="12819" max="12819" width="11.85546875" style="130" bestFit="1" customWidth="1"/>
    <col min="12820" max="12823" width="15.42578125" style="130" bestFit="1" customWidth="1"/>
    <col min="12824" max="12824" width="10.5703125" style="130" bestFit="1" customWidth="1"/>
    <col min="12825" max="12825" width="17.7109375" style="130" bestFit="1" customWidth="1"/>
    <col min="12826" max="12826" width="2.7109375" style="130" customWidth="1"/>
    <col min="12827" max="12827" width="12.42578125" style="130" bestFit="1" customWidth="1"/>
    <col min="12828" max="12828" width="11.85546875" style="130" bestFit="1" customWidth="1"/>
    <col min="12829" max="12832" width="15.42578125" style="130" bestFit="1" customWidth="1"/>
    <col min="12833" max="12833" width="13.7109375" style="130" bestFit="1" customWidth="1"/>
    <col min="12834" max="12834" width="13.28515625" style="130" bestFit="1" customWidth="1"/>
    <col min="12835" max="12835" width="2.7109375" style="130" customWidth="1"/>
    <col min="12836" max="12836" width="10.7109375" style="130" customWidth="1"/>
    <col min="12837" max="12837" width="11.85546875" style="130" bestFit="1" customWidth="1"/>
    <col min="12838" max="12841" width="15.42578125" style="130" bestFit="1" customWidth="1"/>
    <col min="12842" max="12842" width="13.7109375" style="130" bestFit="1" customWidth="1"/>
    <col min="12843" max="12843" width="17.7109375" style="130" bestFit="1" customWidth="1"/>
    <col min="12844" max="13058" width="9.140625" style="130"/>
    <col min="13059" max="13059" width="20.42578125" style="130" bestFit="1" customWidth="1"/>
    <col min="13060" max="13060" width="9.42578125" style="130" customWidth="1"/>
    <col min="13061" max="13061" width="8" style="130" customWidth="1"/>
    <col min="13062" max="13062" width="12.5703125" style="130" customWidth="1"/>
    <col min="13063" max="13063" width="7.140625" style="130" customWidth="1"/>
    <col min="13064" max="13064" width="54.28515625" style="130" customWidth="1"/>
    <col min="13065" max="13065" width="11.85546875" style="130" bestFit="1" customWidth="1"/>
    <col min="13066" max="13066" width="11.85546875" style="130" customWidth="1"/>
    <col min="13067" max="13070" width="15.42578125" style="130" bestFit="1" customWidth="1"/>
    <col min="13071" max="13071" width="10.5703125" style="130" bestFit="1" customWidth="1"/>
    <col min="13072" max="13072" width="13.28515625" style="130" bestFit="1" customWidth="1"/>
    <col min="13073" max="13073" width="2.7109375" style="130" customWidth="1"/>
    <col min="13074" max="13074" width="12.42578125" style="130" bestFit="1" customWidth="1"/>
    <col min="13075" max="13075" width="11.85546875" style="130" bestFit="1" customWidth="1"/>
    <col min="13076" max="13079" width="15.42578125" style="130" bestFit="1" customWidth="1"/>
    <col min="13080" max="13080" width="10.5703125" style="130" bestFit="1" customWidth="1"/>
    <col min="13081" max="13081" width="17.7109375" style="130" bestFit="1" customWidth="1"/>
    <col min="13082" max="13082" width="2.7109375" style="130" customWidth="1"/>
    <col min="13083" max="13083" width="12.42578125" style="130" bestFit="1" customWidth="1"/>
    <col min="13084" max="13084" width="11.85546875" style="130" bestFit="1" customWidth="1"/>
    <col min="13085" max="13088" width="15.42578125" style="130" bestFit="1" customWidth="1"/>
    <col min="13089" max="13089" width="13.7109375" style="130" bestFit="1" customWidth="1"/>
    <col min="13090" max="13090" width="13.28515625" style="130" bestFit="1" customWidth="1"/>
    <col min="13091" max="13091" width="2.7109375" style="130" customWidth="1"/>
    <col min="13092" max="13092" width="10.7109375" style="130" customWidth="1"/>
    <col min="13093" max="13093" width="11.85546875" style="130" bestFit="1" customWidth="1"/>
    <col min="13094" max="13097" width="15.42578125" style="130" bestFit="1" customWidth="1"/>
    <col min="13098" max="13098" width="13.7109375" style="130" bestFit="1" customWidth="1"/>
    <col min="13099" max="13099" width="17.7109375" style="130" bestFit="1" customWidth="1"/>
    <col min="13100" max="13314" width="9.140625" style="130"/>
    <col min="13315" max="13315" width="20.42578125" style="130" bestFit="1" customWidth="1"/>
    <col min="13316" max="13316" width="9.42578125" style="130" customWidth="1"/>
    <col min="13317" max="13317" width="8" style="130" customWidth="1"/>
    <col min="13318" max="13318" width="12.5703125" style="130" customWidth="1"/>
    <col min="13319" max="13319" width="7.140625" style="130" customWidth="1"/>
    <col min="13320" max="13320" width="54.28515625" style="130" customWidth="1"/>
    <col min="13321" max="13321" width="11.85546875" style="130" bestFit="1" customWidth="1"/>
    <col min="13322" max="13322" width="11.85546875" style="130" customWidth="1"/>
    <col min="13323" max="13326" width="15.42578125" style="130" bestFit="1" customWidth="1"/>
    <col min="13327" max="13327" width="10.5703125" style="130" bestFit="1" customWidth="1"/>
    <col min="13328" max="13328" width="13.28515625" style="130" bestFit="1" customWidth="1"/>
    <col min="13329" max="13329" width="2.7109375" style="130" customWidth="1"/>
    <col min="13330" max="13330" width="12.42578125" style="130" bestFit="1" customWidth="1"/>
    <col min="13331" max="13331" width="11.85546875" style="130" bestFit="1" customWidth="1"/>
    <col min="13332" max="13335" width="15.42578125" style="130" bestFit="1" customWidth="1"/>
    <col min="13336" max="13336" width="10.5703125" style="130" bestFit="1" customWidth="1"/>
    <col min="13337" max="13337" width="17.7109375" style="130" bestFit="1" customWidth="1"/>
    <col min="13338" max="13338" width="2.7109375" style="130" customWidth="1"/>
    <col min="13339" max="13339" width="12.42578125" style="130" bestFit="1" customWidth="1"/>
    <col min="13340" max="13340" width="11.85546875" style="130" bestFit="1" customWidth="1"/>
    <col min="13341" max="13344" width="15.42578125" style="130" bestFit="1" customWidth="1"/>
    <col min="13345" max="13345" width="13.7109375" style="130" bestFit="1" customWidth="1"/>
    <col min="13346" max="13346" width="13.28515625" style="130" bestFit="1" customWidth="1"/>
    <col min="13347" max="13347" width="2.7109375" style="130" customWidth="1"/>
    <col min="13348" max="13348" width="10.7109375" style="130" customWidth="1"/>
    <col min="13349" max="13349" width="11.85546875" style="130" bestFit="1" customWidth="1"/>
    <col min="13350" max="13353" width="15.42578125" style="130" bestFit="1" customWidth="1"/>
    <col min="13354" max="13354" width="13.7109375" style="130" bestFit="1" customWidth="1"/>
    <col min="13355" max="13355" width="17.7109375" style="130" bestFit="1" customWidth="1"/>
    <col min="13356" max="13570" width="9.140625" style="130"/>
    <col min="13571" max="13571" width="20.42578125" style="130" bestFit="1" customWidth="1"/>
    <col min="13572" max="13572" width="9.42578125" style="130" customWidth="1"/>
    <col min="13573" max="13573" width="8" style="130" customWidth="1"/>
    <col min="13574" max="13574" width="12.5703125" style="130" customWidth="1"/>
    <col min="13575" max="13575" width="7.140625" style="130" customWidth="1"/>
    <col min="13576" max="13576" width="54.28515625" style="130" customWidth="1"/>
    <col min="13577" max="13577" width="11.85546875" style="130" bestFit="1" customWidth="1"/>
    <col min="13578" max="13578" width="11.85546875" style="130" customWidth="1"/>
    <col min="13579" max="13582" width="15.42578125" style="130" bestFit="1" customWidth="1"/>
    <col min="13583" max="13583" width="10.5703125" style="130" bestFit="1" customWidth="1"/>
    <col min="13584" max="13584" width="13.28515625" style="130" bestFit="1" customWidth="1"/>
    <col min="13585" max="13585" width="2.7109375" style="130" customWidth="1"/>
    <col min="13586" max="13586" width="12.42578125" style="130" bestFit="1" customWidth="1"/>
    <col min="13587" max="13587" width="11.85546875" style="130" bestFit="1" customWidth="1"/>
    <col min="13588" max="13591" width="15.42578125" style="130" bestFit="1" customWidth="1"/>
    <col min="13592" max="13592" width="10.5703125" style="130" bestFit="1" customWidth="1"/>
    <col min="13593" max="13593" width="17.7109375" style="130" bestFit="1" customWidth="1"/>
    <col min="13594" max="13594" width="2.7109375" style="130" customWidth="1"/>
    <col min="13595" max="13595" width="12.42578125" style="130" bestFit="1" customWidth="1"/>
    <col min="13596" max="13596" width="11.85546875" style="130" bestFit="1" customWidth="1"/>
    <col min="13597" max="13600" width="15.42578125" style="130" bestFit="1" customWidth="1"/>
    <col min="13601" max="13601" width="13.7109375" style="130" bestFit="1" customWidth="1"/>
    <col min="13602" max="13602" width="13.28515625" style="130" bestFit="1" customWidth="1"/>
    <col min="13603" max="13603" width="2.7109375" style="130" customWidth="1"/>
    <col min="13604" max="13604" width="10.7109375" style="130" customWidth="1"/>
    <col min="13605" max="13605" width="11.85546875" style="130" bestFit="1" customWidth="1"/>
    <col min="13606" max="13609" width="15.42578125" style="130" bestFit="1" customWidth="1"/>
    <col min="13610" max="13610" width="13.7109375" style="130" bestFit="1" customWidth="1"/>
    <col min="13611" max="13611" width="17.7109375" style="130" bestFit="1" customWidth="1"/>
    <col min="13612" max="13826" width="9.140625" style="130"/>
    <col min="13827" max="13827" width="20.42578125" style="130" bestFit="1" customWidth="1"/>
    <col min="13828" max="13828" width="9.42578125" style="130" customWidth="1"/>
    <col min="13829" max="13829" width="8" style="130" customWidth="1"/>
    <col min="13830" max="13830" width="12.5703125" style="130" customWidth="1"/>
    <col min="13831" max="13831" width="7.140625" style="130" customWidth="1"/>
    <col min="13832" max="13832" width="54.28515625" style="130" customWidth="1"/>
    <col min="13833" max="13833" width="11.85546875" style="130" bestFit="1" customWidth="1"/>
    <col min="13834" max="13834" width="11.85546875" style="130" customWidth="1"/>
    <col min="13835" max="13838" width="15.42578125" style="130" bestFit="1" customWidth="1"/>
    <col min="13839" max="13839" width="10.5703125" style="130" bestFit="1" customWidth="1"/>
    <col min="13840" max="13840" width="13.28515625" style="130" bestFit="1" customWidth="1"/>
    <col min="13841" max="13841" width="2.7109375" style="130" customWidth="1"/>
    <col min="13842" max="13842" width="12.42578125" style="130" bestFit="1" customWidth="1"/>
    <col min="13843" max="13843" width="11.85546875" style="130" bestFit="1" customWidth="1"/>
    <col min="13844" max="13847" width="15.42578125" style="130" bestFit="1" customWidth="1"/>
    <col min="13848" max="13848" width="10.5703125" style="130" bestFit="1" customWidth="1"/>
    <col min="13849" max="13849" width="17.7109375" style="130" bestFit="1" customWidth="1"/>
    <col min="13850" max="13850" width="2.7109375" style="130" customWidth="1"/>
    <col min="13851" max="13851" width="12.42578125" style="130" bestFit="1" customWidth="1"/>
    <col min="13852" max="13852" width="11.85546875" style="130" bestFit="1" customWidth="1"/>
    <col min="13853" max="13856" width="15.42578125" style="130" bestFit="1" customWidth="1"/>
    <col min="13857" max="13857" width="13.7109375" style="130" bestFit="1" customWidth="1"/>
    <col min="13858" max="13858" width="13.28515625" style="130" bestFit="1" customWidth="1"/>
    <col min="13859" max="13859" width="2.7109375" style="130" customWidth="1"/>
    <col min="13860" max="13860" width="10.7109375" style="130" customWidth="1"/>
    <col min="13861" max="13861" width="11.85546875" style="130" bestFit="1" customWidth="1"/>
    <col min="13862" max="13865" width="15.42578125" style="130" bestFit="1" customWidth="1"/>
    <col min="13866" max="13866" width="13.7109375" style="130" bestFit="1" customWidth="1"/>
    <col min="13867" max="13867" width="17.7109375" style="130" bestFit="1" customWidth="1"/>
    <col min="13868" max="14082" width="9.140625" style="130"/>
    <col min="14083" max="14083" width="20.42578125" style="130" bestFit="1" customWidth="1"/>
    <col min="14084" max="14084" width="9.42578125" style="130" customWidth="1"/>
    <col min="14085" max="14085" width="8" style="130" customWidth="1"/>
    <col min="14086" max="14086" width="12.5703125" style="130" customWidth="1"/>
    <col min="14087" max="14087" width="7.140625" style="130" customWidth="1"/>
    <col min="14088" max="14088" width="54.28515625" style="130" customWidth="1"/>
    <col min="14089" max="14089" width="11.85546875" style="130" bestFit="1" customWidth="1"/>
    <col min="14090" max="14090" width="11.85546875" style="130" customWidth="1"/>
    <col min="14091" max="14094" width="15.42578125" style="130" bestFit="1" customWidth="1"/>
    <col min="14095" max="14095" width="10.5703125" style="130" bestFit="1" customWidth="1"/>
    <col min="14096" max="14096" width="13.28515625" style="130" bestFit="1" customWidth="1"/>
    <col min="14097" max="14097" width="2.7109375" style="130" customWidth="1"/>
    <col min="14098" max="14098" width="12.42578125" style="130" bestFit="1" customWidth="1"/>
    <col min="14099" max="14099" width="11.85546875" style="130" bestFit="1" customWidth="1"/>
    <col min="14100" max="14103" width="15.42578125" style="130" bestFit="1" customWidth="1"/>
    <col min="14104" max="14104" width="10.5703125" style="130" bestFit="1" customWidth="1"/>
    <col min="14105" max="14105" width="17.7109375" style="130" bestFit="1" customWidth="1"/>
    <col min="14106" max="14106" width="2.7109375" style="130" customWidth="1"/>
    <col min="14107" max="14107" width="12.42578125" style="130" bestFit="1" customWidth="1"/>
    <col min="14108" max="14108" width="11.85546875" style="130" bestFit="1" customWidth="1"/>
    <col min="14109" max="14112" width="15.42578125" style="130" bestFit="1" customWidth="1"/>
    <col min="14113" max="14113" width="13.7109375" style="130" bestFit="1" customWidth="1"/>
    <col min="14114" max="14114" width="13.28515625" style="130" bestFit="1" customWidth="1"/>
    <col min="14115" max="14115" width="2.7109375" style="130" customWidth="1"/>
    <col min="14116" max="14116" width="10.7109375" style="130" customWidth="1"/>
    <col min="14117" max="14117" width="11.85546875" style="130" bestFit="1" customWidth="1"/>
    <col min="14118" max="14121" width="15.42578125" style="130" bestFit="1" customWidth="1"/>
    <col min="14122" max="14122" width="13.7109375" style="130" bestFit="1" customWidth="1"/>
    <col min="14123" max="14123" width="17.7109375" style="130" bestFit="1" customWidth="1"/>
    <col min="14124" max="14338" width="9.140625" style="130"/>
    <col min="14339" max="14339" width="20.42578125" style="130" bestFit="1" customWidth="1"/>
    <col min="14340" max="14340" width="9.42578125" style="130" customWidth="1"/>
    <col min="14341" max="14341" width="8" style="130" customWidth="1"/>
    <col min="14342" max="14342" width="12.5703125" style="130" customWidth="1"/>
    <col min="14343" max="14343" width="7.140625" style="130" customWidth="1"/>
    <col min="14344" max="14344" width="54.28515625" style="130" customWidth="1"/>
    <col min="14345" max="14345" width="11.85546875" style="130" bestFit="1" customWidth="1"/>
    <col min="14346" max="14346" width="11.85546875" style="130" customWidth="1"/>
    <col min="14347" max="14350" width="15.42578125" style="130" bestFit="1" customWidth="1"/>
    <col min="14351" max="14351" width="10.5703125" style="130" bestFit="1" customWidth="1"/>
    <col min="14352" max="14352" width="13.28515625" style="130" bestFit="1" customWidth="1"/>
    <col min="14353" max="14353" width="2.7109375" style="130" customWidth="1"/>
    <col min="14354" max="14354" width="12.42578125" style="130" bestFit="1" customWidth="1"/>
    <col min="14355" max="14355" width="11.85546875" style="130" bestFit="1" customWidth="1"/>
    <col min="14356" max="14359" width="15.42578125" style="130" bestFit="1" customWidth="1"/>
    <col min="14360" max="14360" width="10.5703125" style="130" bestFit="1" customWidth="1"/>
    <col min="14361" max="14361" width="17.7109375" style="130" bestFit="1" customWidth="1"/>
    <col min="14362" max="14362" width="2.7109375" style="130" customWidth="1"/>
    <col min="14363" max="14363" width="12.42578125" style="130" bestFit="1" customWidth="1"/>
    <col min="14364" max="14364" width="11.85546875" style="130" bestFit="1" customWidth="1"/>
    <col min="14365" max="14368" width="15.42578125" style="130" bestFit="1" customWidth="1"/>
    <col min="14369" max="14369" width="13.7109375" style="130" bestFit="1" customWidth="1"/>
    <col min="14370" max="14370" width="13.28515625" style="130" bestFit="1" customWidth="1"/>
    <col min="14371" max="14371" width="2.7109375" style="130" customWidth="1"/>
    <col min="14372" max="14372" width="10.7109375" style="130" customWidth="1"/>
    <col min="14373" max="14373" width="11.85546875" style="130" bestFit="1" customWidth="1"/>
    <col min="14374" max="14377" width="15.42578125" style="130" bestFit="1" customWidth="1"/>
    <col min="14378" max="14378" width="13.7109375" style="130" bestFit="1" customWidth="1"/>
    <col min="14379" max="14379" width="17.7109375" style="130" bestFit="1" customWidth="1"/>
    <col min="14380" max="14594" width="9.140625" style="130"/>
    <col min="14595" max="14595" width="20.42578125" style="130" bestFit="1" customWidth="1"/>
    <col min="14596" max="14596" width="9.42578125" style="130" customWidth="1"/>
    <col min="14597" max="14597" width="8" style="130" customWidth="1"/>
    <col min="14598" max="14598" width="12.5703125" style="130" customWidth="1"/>
    <col min="14599" max="14599" width="7.140625" style="130" customWidth="1"/>
    <col min="14600" max="14600" width="54.28515625" style="130" customWidth="1"/>
    <col min="14601" max="14601" width="11.85546875" style="130" bestFit="1" customWidth="1"/>
    <col min="14602" max="14602" width="11.85546875" style="130" customWidth="1"/>
    <col min="14603" max="14606" width="15.42578125" style="130" bestFit="1" customWidth="1"/>
    <col min="14607" max="14607" width="10.5703125" style="130" bestFit="1" customWidth="1"/>
    <col min="14608" max="14608" width="13.28515625" style="130" bestFit="1" customWidth="1"/>
    <col min="14609" max="14609" width="2.7109375" style="130" customWidth="1"/>
    <col min="14610" max="14610" width="12.42578125" style="130" bestFit="1" customWidth="1"/>
    <col min="14611" max="14611" width="11.85546875" style="130" bestFit="1" customWidth="1"/>
    <col min="14612" max="14615" width="15.42578125" style="130" bestFit="1" customWidth="1"/>
    <col min="14616" max="14616" width="10.5703125" style="130" bestFit="1" customWidth="1"/>
    <col min="14617" max="14617" width="17.7109375" style="130" bestFit="1" customWidth="1"/>
    <col min="14618" max="14618" width="2.7109375" style="130" customWidth="1"/>
    <col min="14619" max="14619" width="12.42578125" style="130" bestFit="1" customWidth="1"/>
    <col min="14620" max="14620" width="11.85546875" style="130" bestFit="1" customWidth="1"/>
    <col min="14621" max="14624" width="15.42578125" style="130" bestFit="1" customWidth="1"/>
    <col min="14625" max="14625" width="13.7109375" style="130" bestFit="1" customWidth="1"/>
    <col min="14626" max="14626" width="13.28515625" style="130" bestFit="1" customWidth="1"/>
    <col min="14627" max="14627" width="2.7109375" style="130" customWidth="1"/>
    <col min="14628" max="14628" width="10.7109375" style="130" customWidth="1"/>
    <col min="14629" max="14629" width="11.85546875" style="130" bestFit="1" customWidth="1"/>
    <col min="14630" max="14633" width="15.42578125" style="130" bestFit="1" customWidth="1"/>
    <col min="14634" max="14634" width="13.7109375" style="130" bestFit="1" customWidth="1"/>
    <col min="14635" max="14635" width="17.7109375" style="130" bestFit="1" customWidth="1"/>
    <col min="14636" max="14850" width="9.140625" style="130"/>
    <col min="14851" max="14851" width="20.42578125" style="130" bestFit="1" customWidth="1"/>
    <col min="14852" max="14852" width="9.42578125" style="130" customWidth="1"/>
    <col min="14853" max="14853" width="8" style="130" customWidth="1"/>
    <col min="14854" max="14854" width="12.5703125" style="130" customWidth="1"/>
    <col min="14855" max="14855" width="7.140625" style="130" customWidth="1"/>
    <col min="14856" max="14856" width="54.28515625" style="130" customWidth="1"/>
    <col min="14857" max="14857" width="11.85546875" style="130" bestFit="1" customWidth="1"/>
    <col min="14858" max="14858" width="11.85546875" style="130" customWidth="1"/>
    <col min="14859" max="14862" width="15.42578125" style="130" bestFit="1" customWidth="1"/>
    <col min="14863" max="14863" width="10.5703125" style="130" bestFit="1" customWidth="1"/>
    <col min="14864" max="14864" width="13.28515625" style="130" bestFit="1" customWidth="1"/>
    <col min="14865" max="14865" width="2.7109375" style="130" customWidth="1"/>
    <col min="14866" max="14866" width="12.42578125" style="130" bestFit="1" customWidth="1"/>
    <col min="14867" max="14867" width="11.85546875" style="130" bestFit="1" customWidth="1"/>
    <col min="14868" max="14871" width="15.42578125" style="130" bestFit="1" customWidth="1"/>
    <col min="14872" max="14872" width="10.5703125" style="130" bestFit="1" customWidth="1"/>
    <col min="14873" max="14873" width="17.7109375" style="130" bestFit="1" customWidth="1"/>
    <col min="14874" max="14874" width="2.7109375" style="130" customWidth="1"/>
    <col min="14875" max="14875" width="12.42578125" style="130" bestFit="1" customWidth="1"/>
    <col min="14876" max="14876" width="11.85546875" style="130" bestFit="1" customWidth="1"/>
    <col min="14877" max="14880" width="15.42578125" style="130" bestFit="1" customWidth="1"/>
    <col min="14881" max="14881" width="13.7109375" style="130" bestFit="1" customWidth="1"/>
    <col min="14882" max="14882" width="13.28515625" style="130" bestFit="1" customWidth="1"/>
    <col min="14883" max="14883" width="2.7109375" style="130" customWidth="1"/>
    <col min="14884" max="14884" width="10.7109375" style="130" customWidth="1"/>
    <col min="14885" max="14885" width="11.85546875" style="130" bestFit="1" customWidth="1"/>
    <col min="14886" max="14889" width="15.42578125" style="130" bestFit="1" customWidth="1"/>
    <col min="14890" max="14890" width="13.7109375" style="130" bestFit="1" customWidth="1"/>
    <col min="14891" max="14891" width="17.7109375" style="130" bestFit="1" customWidth="1"/>
    <col min="14892" max="15106" width="9.140625" style="130"/>
    <col min="15107" max="15107" width="20.42578125" style="130" bestFit="1" customWidth="1"/>
    <col min="15108" max="15108" width="9.42578125" style="130" customWidth="1"/>
    <col min="15109" max="15109" width="8" style="130" customWidth="1"/>
    <col min="15110" max="15110" width="12.5703125" style="130" customWidth="1"/>
    <col min="15111" max="15111" width="7.140625" style="130" customWidth="1"/>
    <col min="15112" max="15112" width="54.28515625" style="130" customWidth="1"/>
    <col min="15113" max="15113" width="11.85546875" style="130" bestFit="1" customWidth="1"/>
    <col min="15114" max="15114" width="11.85546875" style="130" customWidth="1"/>
    <col min="15115" max="15118" width="15.42578125" style="130" bestFit="1" customWidth="1"/>
    <col min="15119" max="15119" width="10.5703125" style="130" bestFit="1" customWidth="1"/>
    <col min="15120" max="15120" width="13.28515625" style="130" bestFit="1" customWidth="1"/>
    <col min="15121" max="15121" width="2.7109375" style="130" customWidth="1"/>
    <col min="15122" max="15122" width="12.42578125" style="130" bestFit="1" customWidth="1"/>
    <col min="15123" max="15123" width="11.85546875" style="130" bestFit="1" customWidth="1"/>
    <col min="15124" max="15127" width="15.42578125" style="130" bestFit="1" customWidth="1"/>
    <col min="15128" max="15128" width="10.5703125" style="130" bestFit="1" customWidth="1"/>
    <col min="15129" max="15129" width="17.7109375" style="130" bestFit="1" customWidth="1"/>
    <col min="15130" max="15130" width="2.7109375" style="130" customWidth="1"/>
    <col min="15131" max="15131" width="12.42578125" style="130" bestFit="1" customWidth="1"/>
    <col min="15132" max="15132" width="11.85546875" style="130" bestFit="1" customWidth="1"/>
    <col min="15133" max="15136" width="15.42578125" style="130" bestFit="1" customWidth="1"/>
    <col min="15137" max="15137" width="13.7109375" style="130" bestFit="1" customWidth="1"/>
    <col min="15138" max="15138" width="13.28515625" style="130" bestFit="1" customWidth="1"/>
    <col min="15139" max="15139" width="2.7109375" style="130" customWidth="1"/>
    <col min="15140" max="15140" width="10.7109375" style="130" customWidth="1"/>
    <col min="15141" max="15141" width="11.85546875" style="130" bestFit="1" customWidth="1"/>
    <col min="15142" max="15145" width="15.42578125" style="130" bestFit="1" customWidth="1"/>
    <col min="15146" max="15146" width="13.7109375" style="130" bestFit="1" customWidth="1"/>
    <col min="15147" max="15147" width="17.7109375" style="130" bestFit="1" customWidth="1"/>
    <col min="15148" max="15362" width="9.140625" style="130"/>
    <col min="15363" max="15363" width="20.42578125" style="130" bestFit="1" customWidth="1"/>
    <col min="15364" max="15364" width="9.42578125" style="130" customWidth="1"/>
    <col min="15365" max="15365" width="8" style="130" customWidth="1"/>
    <col min="15366" max="15366" width="12.5703125" style="130" customWidth="1"/>
    <col min="15367" max="15367" width="7.140625" style="130" customWidth="1"/>
    <col min="15368" max="15368" width="54.28515625" style="130" customWidth="1"/>
    <col min="15369" max="15369" width="11.85546875" style="130" bestFit="1" customWidth="1"/>
    <col min="15370" max="15370" width="11.85546875" style="130" customWidth="1"/>
    <col min="15371" max="15374" width="15.42578125" style="130" bestFit="1" customWidth="1"/>
    <col min="15375" max="15375" width="10.5703125" style="130" bestFit="1" customWidth="1"/>
    <col min="15376" max="15376" width="13.28515625" style="130" bestFit="1" customWidth="1"/>
    <col min="15377" max="15377" width="2.7109375" style="130" customWidth="1"/>
    <col min="15378" max="15378" width="12.42578125" style="130" bestFit="1" customWidth="1"/>
    <col min="15379" max="15379" width="11.85546875" style="130" bestFit="1" customWidth="1"/>
    <col min="15380" max="15383" width="15.42578125" style="130" bestFit="1" customWidth="1"/>
    <col min="15384" max="15384" width="10.5703125" style="130" bestFit="1" customWidth="1"/>
    <col min="15385" max="15385" width="17.7109375" style="130" bestFit="1" customWidth="1"/>
    <col min="15386" max="15386" width="2.7109375" style="130" customWidth="1"/>
    <col min="15387" max="15387" width="12.42578125" style="130" bestFit="1" customWidth="1"/>
    <col min="15388" max="15388" width="11.85546875" style="130" bestFit="1" customWidth="1"/>
    <col min="15389" max="15392" width="15.42578125" style="130" bestFit="1" customWidth="1"/>
    <col min="15393" max="15393" width="13.7109375" style="130" bestFit="1" customWidth="1"/>
    <col min="15394" max="15394" width="13.28515625" style="130" bestFit="1" customWidth="1"/>
    <col min="15395" max="15395" width="2.7109375" style="130" customWidth="1"/>
    <col min="15396" max="15396" width="10.7109375" style="130" customWidth="1"/>
    <col min="15397" max="15397" width="11.85546875" style="130" bestFit="1" customWidth="1"/>
    <col min="15398" max="15401" width="15.42578125" style="130" bestFit="1" customWidth="1"/>
    <col min="15402" max="15402" width="13.7109375" style="130" bestFit="1" customWidth="1"/>
    <col min="15403" max="15403" width="17.7109375" style="130" bestFit="1" customWidth="1"/>
    <col min="15404" max="15618" width="9.140625" style="130"/>
    <col min="15619" max="15619" width="20.42578125" style="130" bestFit="1" customWidth="1"/>
    <col min="15620" max="15620" width="9.42578125" style="130" customWidth="1"/>
    <col min="15621" max="15621" width="8" style="130" customWidth="1"/>
    <col min="15622" max="15622" width="12.5703125" style="130" customWidth="1"/>
    <col min="15623" max="15623" width="7.140625" style="130" customWidth="1"/>
    <col min="15624" max="15624" width="54.28515625" style="130" customWidth="1"/>
    <col min="15625" max="15625" width="11.85546875" style="130" bestFit="1" customWidth="1"/>
    <col min="15626" max="15626" width="11.85546875" style="130" customWidth="1"/>
    <col min="15627" max="15630" width="15.42578125" style="130" bestFit="1" customWidth="1"/>
    <col min="15631" max="15631" width="10.5703125" style="130" bestFit="1" customWidth="1"/>
    <col min="15632" max="15632" width="13.28515625" style="130" bestFit="1" customWidth="1"/>
    <col min="15633" max="15633" width="2.7109375" style="130" customWidth="1"/>
    <col min="15634" max="15634" width="12.42578125" style="130" bestFit="1" customWidth="1"/>
    <col min="15635" max="15635" width="11.85546875" style="130" bestFit="1" customWidth="1"/>
    <col min="15636" max="15639" width="15.42578125" style="130" bestFit="1" customWidth="1"/>
    <col min="15640" max="15640" width="10.5703125" style="130" bestFit="1" customWidth="1"/>
    <col min="15641" max="15641" width="17.7109375" style="130" bestFit="1" customWidth="1"/>
    <col min="15642" max="15642" width="2.7109375" style="130" customWidth="1"/>
    <col min="15643" max="15643" width="12.42578125" style="130" bestFit="1" customWidth="1"/>
    <col min="15644" max="15644" width="11.85546875" style="130" bestFit="1" customWidth="1"/>
    <col min="15645" max="15648" width="15.42578125" style="130" bestFit="1" customWidth="1"/>
    <col min="15649" max="15649" width="13.7109375" style="130" bestFit="1" customWidth="1"/>
    <col min="15650" max="15650" width="13.28515625" style="130" bestFit="1" customWidth="1"/>
    <col min="15651" max="15651" width="2.7109375" style="130" customWidth="1"/>
    <col min="15652" max="15652" width="10.7109375" style="130" customWidth="1"/>
    <col min="15653" max="15653" width="11.85546875" style="130" bestFit="1" customWidth="1"/>
    <col min="15654" max="15657" width="15.42578125" style="130" bestFit="1" customWidth="1"/>
    <col min="15658" max="15658" width="13.7109375" style="130" bestFit="1" customWidth="1"/>
    <col min="15659" max="15659" width="17.7109375" style="130" bestFit="1" customWidth="1"/>
    <col min="15660" max="15874" width="9.140625" style="130"/>
    <col min="15875" max="15875" width="20.42578125" style="130" bestFit="1" customWidth="1"/>
    <col min="15876" max="15876" width="9.42578125" style="130" customWidth="1"/>
    <col min="15877" max="15877" width="8" style="130" customWidth="1"/>
    <col min="15878" max="15878" width="12.5703125" style="130" customWidth="1"/>
    <col min="15879" max="15879" width="7.140625" style="130" customWidth="1"/>
    <col min="15880" max="15880" width="54.28515625" style="130" customWidth="1"/>
    <col min="15881" max="15881" width="11.85546875" style="130" bestFit="1" customWidth="1"/>
    <col min="15882" max="15882" width="11.85546875" style="130" customWidth="1"/>
    <col min="15883" max="15886" width="15.42578125" style="130" bestFit="1" customWidth="1"/>
    <col min="15887" max="15887" width="10.5703125" style="130" bestFit="1" customWidth="1"/>
    <col min="15888" max="15888" width="13.28515625" style="130" bestFit="1" customWidth="1"/>
    <col min="15889" max="15889" width="2.7109375" style="130" customWidth="1"/>
    <col min="15890" max="15890" width="12.42578125" style="130" bestFit="1" customWidth="1"/>
    <col min="15891" max="15891" width="11.85546875" style="130" bestFit="1" customWidth="1"/>
    <col min="15892" max="15895" width="15.42578125" style="130" bestFit="1" customWidth="1"/>
    <col min="15896" max="15896" width="10.5703125" style="130" bestFit="1" customWidth="1"/>
    <col min="15897" max="15897" width="17.7109375" style="130" bestFit="1" customWidth="1"/>
    <col min="15898" max="15898" width="2.7109375" style="130" customWidth="1"/>
    <col min="15899" max="15899" width="12.42578125" style="130" bestFit="1" customWidth="1"/>
    <col min="15900" max="15900" width="11.85546875" style="130" bestFit="1" customWidth="1"/>
    <col min="15901" max="15904" width="15.42578125" style="130" bestFit="1" customWidth="1"/>
    <col min="15905" max="15905" width="13.7109375" style="130" bestFit="1" customWidth="1"/>
    <col min="15906" max="15906" width="13.28515625" style="130" bestFit="1" customWidth="1"/>
    <col min="15907" max="15907" width="2.7109375" style="130" customWidth="1"/>
    <col min="15908" max="15908" width="10.7109375" style="130" customWidth="1"/>
    <col min="15909" max="15909" width="11.85546875" style="130" bestFit="1" customWidth="1"/>
    <col min="15910" max="15913" width="15.42578125" style="130" bestFit="1" customWidth="1"/>
    <col min="15914" max="15914" width="13.7109375" style="130" bestFit="1" customWidth="1"/>
    <col min="15915" max="15915" width="17.7109375" style="130" bestFit="1" customWidth="1"/>
    <col min="15916" max="16130" width="9.140625" style="130"/>
    <col min="16131" max="16131" width="20.42578125" style="130" bestFit="1" customWidth="1"/>
    <col min="16132" max="16132" width="9.42578125" style="130" customWidth="1"/>
    <col min="16133" max="16133" width="8" style="130" customWidth="1"/>
    <col min="16134" max="16134" width="12.5703125" style="130" customWidth="1"/>
    <col min="16135" max="16135" width="7.140625" style="130" customWidth="1"/>
    <col min="16136" max="16136" width="54.28515625" style="130" customWidth="1"/>
    <col min="16137" max="16137" width="11.85546875" style="130" bestFit="1" customWidth="1"/>
    <col min="16138" max="16138" width="11.85546875" style="130" customWidth="1"/>
    <col min="16139" max="16142" width="15.42578125" style="130" bestFit="1" customWidth="1"/>
    <col min="16143" max="16143" width="10.5703125" style="130" bestFit="1" customWidth="1"/>
    <col min="16144" max="16144" width="13.28515625" style="130" bestFit="1" customWidth="1"/>
    <col min="16145" max="16145" width="2.7109375" style="130" customWidth="1"/>
    <col min="16146" max="16146" width="12.42578125" style="130" bestFit="1" customWidth="1"/>
    <col min="16147" max="16147" width="11.85546875" style="130" bestFit="1" customWidth="1"/>
    <col min="16148" max="16151" width="15.42578125" style="130" bestFit="1" customWidth="1"/>
    <col min="16152" max="16152" width="10.5703125" style="130" bestFit="1" customWidth="1"/>
    <col min="16153" max="16153" width="17.7109375" style="130" bestFit="1" customWidth="1"/>
    <col min="16154" max="16154" width="2.7109375" style="130" customWidth="1"/>
    <col min="16155" max="16155" width="12.42578125" style="130" bestFit="1" customWidth="1"/>
    <col min="16156" max="16156" width="11.85546875" style="130" bestFit="1" customWidth="1"/>
    <col min="16157" max="16160" width="15.42578125" style="130" bestFit="1" customWidth="1"/>
    <col min="16161" max="16161" width="13.7109375" style="130" bestFit="1" customWidth="1"/>
    <col min="16162" max="16162" width="13.28515625" style="130" bestFit="1" customWidth="1"/>
    <col min="16163" max="16163" width="2.7109375" style="130" customWidth="1"/>
    <col min="16164" max="16164" width="10.7109375" style="130" customWidth="1"/>
    <col min="16165" max="16165" width="11.85546875" style="130" bestFit="1" customWidth="1"/>
    <col min="16166" max="16169" width="15.42578125" style="130" bestFit="1" customWidth="1"/>
    <col min="16170" max="16170" width="13.7109375" style="130" bestFit="1" customWidth="1"/>
    <col min="16171" max="16171" width="17.7109375" style="130" bestFit="1" customWidth="1"/>
    <col min="16172" max="16384" width="9.140625" style="130"/>
  </cols>
  <sheetData>
    <row r="1" spans="1:62" x14ac:dyDescent="0.2">
      <c r="H1" s="203" t="s">
        <v>2</v>
      </c>
      <c r="I1" s="203"/>
      <c r="J1" s="203"/>
      <c r="K1" s="203"/>
      <c r="L1" s="203"/>
      <c r="M1" s="203"/>
      <c r="N1" s="203"/>
      <c r="O1" s="143"/>
      <c r="Q1" s="204" t="s">
        <v>3</v>
      </c>
      <c r="R1" s="204"/>
      <c r="S1" s="204"/>
      <c r="T1" s="204"/>
      <c r="U1" s="204"/>
      <c r="V1" s="204"/>
      <c r="W1" s="204"/>
      <c r="X1" s="204"/>
      <c r="Z1" s="205" t="s">
        <v>4</v>
      </c>
      <c r="AA1" s="205"/>
      <c r="AB1" s="205"/>
      <c r="AC1" s="205"/>
      <c r="AD1" s="205"/>
      <c r="AE1" s="205"/>
      <c r="AF1" s="205"/>
      <c r="AG1" s="205"/>
      <c r="AI1" s="206" t="s">
        <v>5</v>
      </c>
      <c r="AJ1" s="206"/>
      <c r="AK1" s="206"/>
      <c r="AL1" s="206"/>
      <c r="AM1" s="206"/>
      <c r="AN1" s="206"/>
      <c r="AO1" s="206"/>
      <c r="AP1" s="206"/>
      <c r="AQ1" s="206"/>
      <c r="AS1" s="204" t="s">
        <v>6</v>
      </c>
      <c r="AT1" s="204"/>
      <c r="AU1" s="204"/>
      <c r="AV1" s="204"/>
      <c r="AW1" s="204"/>
      <c r="AX1" s="204"/>
      <c r="AY1" s="204"/>
      <c r="AZ1" s="204"/>
    </row>
    <row r="2" spans="1:62" s="146" customFormat="1" ht="25.5" x14ac:dyDescent="0.2">
      <c r="A2" s="132" t="s">
        <v>70</v>
      </c>
      <c r="B2" s="133" t="s">
        <v>71</v>
      </c>
      <c r="C2" s="144" t="s">
        <v>72</v>
      </c>
      <c r="D2" s="144" t="s">
        <v>73</v>
      </c>
      <c r="E2" s="132" t="s">
        <v>74</v>
      </c>
      <c r="F2" s="134" t="s">
        <v>75</v>
      </c>
      <c r="G2" s="134" t="s">
        <v>76</v>
      </c>
      <c r="H2" s="135" t="s">
        <v>7</v>
      </c>
      <c r="I2" s="135" t="s">
        <v>8</v>
      </c>
      <c r="J2" s="135" t="s">
        <v>77</v>
      </c>
      <c r="K2" s="135" t="s">
        <v>78</v>
      </c>
      <c r="L2" s="135" t="s">
        <v>79</v>
      </c>
      <c r="M2" s="135" t="s">
        <v>80</v>
      </c>
      <c r="N2" s="135" t="s">
        <v>13</v>
      </c>
      <c r="O2" s="135" t="s">
        <v>81</v>
      </c>
      <c r="P2" s="145"/>
      <c r="Q2" s="136" t="s">
        <v>7</v>
      </c>
      <c r="R2" s="136" t="s">
        <v>8</v>
      </c>
      <c r="S2" s="136" t="s">
        <v>77</v>
      </c>
      <c r="T2" s="136" t="s">
        <v>78</v>
      </c>
      <c r="U2" s="136" t="s">
        <v>79</v>
      </c>
      <c r="V2" s="136" t="s">
        <v>80</v>
      </c>
      <c r="W2" s="136" t="s">
        <v>13</v>
      </c>
      <c r="X2" s="136" t="s">
        <v>81</v>
      </c>
      <c r="Y2" s="145"/>
      <c r="Z2" s="137" t="s">
        <v>7</v>
      </c>
      <c r="AA2" s="137" t="s">
        <v>8</v>
      </c>
      <c r="AB2" s="137" t="s">
        <v>77</v>
      </c>
      <c r="AC2" s="137" t="s">
        <v>78</v>
      </c>
      <c r="AD2" s="137" t="s">
        <v>79</v>
      </c>
      <c r="AE2" s="137" t="s">
        <v>80</v>
      </c>
      <c r="AF2" s="137" t="s">
        <v>13</v>
      </c>
      <c r="AG2" s="137" t="s">
        <v>81</v>
      </c>
      <c r="AH2" s="145"/>
      <c r="AI2" s="138" t="s">
        <v>112</v>
      </c>
      <c r="AJ2" s="138" t="s">
        <v>8</v>
      </c>
      <c r="AK2" s="138" t="s">
        <v>113</v>
      </c>
      <c r="AL2" s="138" t="s">
        <v>77</v>
      </c>
      <c r="AM2" s="138" t="s">
        <v>78</v>
      </c>
      <c r="AN2" s="138" t="s">
        <v>79</v>
      </c>
      <c r="AO2" s="138" t="s">
        <v>80</v>
      </c>
      <c r="AP2" s="138" t="s">
        <v>17</v>
      </c>
      <c r="AQ2" s="139" t="s">
        <v>82</v>
      </c>
      <c r="AR2" s="140"/>
      <c r="AS2" s="136" t="s">
        <v>7</v>
      </c>
      <c r="AT2" s="136" t="s">
        <v>8</v>
      </c>
      <c r="AU2" s="136" t="s">
        <v>77</v>
      </c>
      <c r="AV2" s="136" t="s">
        <v>78</v>
      </c>
      <c r="AW2" s="136" t="s">
        <v>79</v>
      </c>
      <c r="AX2" s="136" t="s">
        <v>80</v>
      </c>
      <c r="AY2" s="136" t="s">
        <v>17</v>
      </c>
      <c r="AZ2" s="174" t="s">
        <v>82</v>
      </c>
      <c r="BA2" s="145"/>
      <c r="BB2" s="145"/>
      <c r="BC2" s="145"/>
      <c r="BD2" s="145"/>
      <c r="BE2" s="145"/>
      <c r="BF2" s="145"/>
      <c r="BG2" s="145"/>
      <c r="BH2" s="145"/>
      <c r="BI2" s="145"/>
      <c r="BJ2" s="145"/>
    </row>
    <row r="3" spans="1:62" s="146" customFormat="1" x14ac:dyDescent="0.2">
      <c r="A3" s="127">
        <v>13</v>
      </c>
      <c r="B3" s="148" t="s">
        <v>114</v>
      </c>
      <c r="C3" s="149" t="str">
        <f>MID(B3,5,2)</f>
        <v>40</v>
      </c>
      <c r="D3" s="149" t="str">
        <f>MID(B3,8,2)</f>
        <v>75</v>
      </c>
      <c r="E3" s="147" t="str">
        <f>MID(B3,11,3)</f>
        <v>001</v>
      </c>
      <c r="F3" s="129" t="str">
        <f t="shared" ref="F3:F27" si="0">RIGHT(B3,7)</f>
        <v>4450.14</v>
      </c>
      <c r="G3" s="150" t="s">
        <v>139</v>
      </c>
      <c r="H3" s="193">
        <v>0</v>
      </c>
      <c r="I3" s="193">
        <v>0</v>
      </c>
      <c r="J3" s="193"/>
      <c r="K3" s="193"/>
      <c r="L3" s="193"/>
      <c r="M3" s="193">
        <v>0</v>
      </c>
      <c r="N3" s="164">
        <v>0</v>
      </c>
      <c r="O3" s="165">
        <f>N3-H3</f>
        <v>0</v>
      </c>
      <c r="P3" s="145"/>
      <c r="Q3" s="169">
        <v>0</v>
      </c>
      <c r="R3" s="169">
        <v>0</v>
      </c>
      <c r="S3" s="169"/>
      <c r="T3" s="169"/>
      <c r="U3" s="169"/>
      <c r="V3" s="169">
        <v>0</v>
      </c>
      <c r="W3" s="169">
        <v>0</v>
      </c>
      <c r="X3" s="170">
        <f>W3-R3</f>
        <v>0</v>
      </c>
      <c r="Y3" s="166"/>
      <c r="Z3" s="171">
        <v>0</v>
      </c>
      <c r="AA3" s="171">
        <v>0</v>
      </c>
      <c r="AB3" s="171"/>
      <c r="AC3" s="171"/>
      <c r="AD3" s="171"/>
      <c r="AE3" s="171">
        <v>0</v>
      </c>
      <c r="AF3" s="171">
        <v>0</v>
      </c>
      <c r="AG3" s="172">
        <f>AF3-AA3</f>
        <v>0</v>
      </c>
      <c r="AH3" s="166"/>
      <c r="AI3" s="173">
        <v>0</v>
      </c>
      <c r="AJ3" s="173">
        <v>0</v>
      </c>
      <c r="AK3" s="167">
        <f>AJ3</f>
        <v>0</v>
      </c>
      <c r="AL3" s="167">
        <v>0</v>
      </c>
      <c r="AM3" s="167"/>
      <c r="AN3" s="167"/>
      <c r="AO3" s="167"/>
      <c r="AP3" s="167"/>
      <c r="AQ3" s="173">
        <f>AP3-AJ3</f>
        <v>0</v>
      </c>
      <c r="AR3" s="168"/>
      <c r="AS3" s="169"/>
      <c r="AT3" s="169"/>
      <c r="AU3" s="169"/>
      <c r="AV3" s="169"/>
      <c r="AW3" s="169"/>
      <c r="AX3" s="169"/>
      <c r="AY3" s="169"/>
      <c r="AZ3" s="170">
        <f>AY3-AT3</f>
        <v>0</v>
      </c>
      <c r="BA3" s="166"/>
      <c r="BB3" s="166"/>
      <c r="BC3" s="166"/>
      <c r="BD3" s="166"/>
      <c r="BE3" s="145"/>
      <c r="BF3" s="145"/>
      <c r="BG3" s="145"/>
      <c r="BH3" s="145"/>
      <c r="BI3" s="145"/>
      <c r="BJ3" s="145"/>
    </row>
    <row r="4" spans="1:62" x14ac:dyDescent="0.2">
      <c r="A4" s="127">
        <v>13</v>
      </c>
      <c r="B4" s="128" t="s">
        <v>115</v>
      </c>
      <c r="C4" s="149" t="str">
        <f t="shared" ref="C4:C28" si="1">MID(B4,5,2)</f>
        <v>40</v>
      </c>
      <c r="D4" s="149" t="str">
        <f t="shared" ref="D4:D14" si="2">MID(B4,8,2)</f>
        <v>75</v>
      </c>
      <c r="E4" s="147" t="str">
        <f t="shared" ref="E4:E14" si="3">MID(B4,11,3)</f>
        <v>001</v>
      </c>
      <c r="F4" s="129" t="str">
        <f t="shared" si="0"/>
        <v>4475.10</v>
      </c>
      <c r="G4" s="130" t="s">
        <v>140</v>
      </c>
      <c r="H4" s="193">
        <v>19500</v>
      </c>
      <c r="I4" s="193">
        <v>40145</v>
      </c>
      <c r="J4" s="193"/>
      <c r="K4" s="193"/>
      <c r="L4" s="193"/>
      <c r="M4" s="193">
        <v>21245</v>
      </c>
      <c r="N4" s="164">
        <v>21245</v>
      </c>
      <c r="O4" s="165">
        <f>N4-H4</f>
        <v>1745</v>
      </c>
      <c r="Q4" s="169">
        <v>0</v>
      </c>
      <c r="R4" s="169">
        <v>0</v>
      </c>
      <c r="S4" s="169"/>
      <c r="T4" s="169"/>
      <c r="U4" s="169"/>
      <c r="V4" s="169">
        <v>780</v>
      </c>
      <c r="W4" s="169">
        <v>780</v>
      </c>
      <c r="X4" s="170">
        <f>W4-R4</f>
        <v>780</v>
      </c>
      <c r="Y4" s="141"/>
      <c r="Z4" s="171">
        <v>19000</v>
      </c>
      <c r="AA4" s="171">
        <v>19000</v>
      </c>
      <c r="AB4" s="172"/>
      <c r="AC4" s="172"/>
      <c r="AD4" s="172"/>
      <c r="AE4" s="171">
        <v>0</v>
      </c>
      <c r="AF4" s="171">
        <v>0</v>
      </c>
      <c r="AG4" s="172">
        <f>AF4-AA4</f>
        <v>-19000</v>
      </c>
      <c r="AH4" s="141"/>
      <c r="AI4" s="173">
        <v>19000</v>
      </c>
      <c r="AJ4" s="173">
        <v>19000</v>
      </c>
      <c r="AK4" s="167">
        <f t="shared" ref="AK4:AK27" si="4">AJ4</f>
        <v>19000</v>
      </c>
      <c r="AL4" s="167" t="s">
        <v>1033</v>
      </c>
      <c r="AM4" s="173"/>
      <c r="AN4" s="173"/>
      <c r="AO4" s="173"/>
      <c r="AP4" s="173"/>
      <c r="AQ4" s="173">
        <f>AP4-AJ4</f>
        <v>-19000</v>
      </c>
      <c r="AR4" s="141"/>
      <c r="AS4" s="170"/>
      <c r="AT4" s="170"/>
      <c r="AU4" s="170"/>
      <c r="AV4" s="170"/>
      <c r="AW4" s="170"/>
      <c r="AX4" s="170"/>
      <c r="AY4" s="170"/>
      <c r="AZ4" s="170">
        <f>AY4-AT4</f>
        <v>0</v>
      </c>
      <c r="BA4" s="141"/>
      <c r="BB4" s="141"/>
      <c r="BC4" s="141"/>
      <c r="BD4" s="141"/>
    </row>
    <row r="5" spans="1:62" x14ac:dyDescent="0.2">
      <c r="A5" s="127">
        <v>13</v>
      </c>
      <c r="B5" s="128" t="s">
        <v>116</v>
      </c>
      <c r="C5" s="149" t="str">
        <f t="shared" si="1"/>
        <v>40</v>
      </c>
      <c r="D5" s="149" t="str">
        <f t="shared" si="2"/>
        <v>75</v>
      </c>
      <c r="E5" s="147" t="str">
        <f t="shared" si="3"/>
        <v>001</v>
      </c>
      <c r="F5" s="129" t="str">
        <f t="shared" si="0"/>
        <v>4475.11</v>
      </c>
      <c r="G5" s="130" t="s">
        <v>141</v>
      </c>
      <c r="H5" s="193">
        <v>0</v>
      </c>
      <c r="I5" s="193">
        <v>52123</v>
      </c>
      <c r="J5" s="193"/>
      <c r="K5" s="193"/>
      <c r="L5" s="193"/>
      <c r="M5" s="193">
        <v>52123.5</v>
      </c>
      <c r="N5" s="164">
        <v>52123.5</v>
      </c>
      <c r="O5" s="165">
        <f t="shared" ref="O5:O12" si="5">N5-H5</f>
        <v>52123.5</v>
      </c>
      <c r="Q5" s="169">
        <v>0</v>
      </c>
      <c r="R5" s="169">
        <v>0</v>
      </c>
      <c r="S5" s="169"/>
      <c r="T5" s="169"/>
      <c r="U5" s="169"/>
      <c r="V5" s="169">
        <v>0</v>
      </c>
      <c r="W5" s="169">
        <v>0</v>
      </c>
      <c r="X5" s="170">
        <f t="shared" ref="X5:X12" si="6">W5-R5</f>
        <v>0</v>
      </c>
      <c r="Y5" s="141"/>
      <c r="Z5" s="171">
        <v>0</v>
      </c>
      <c r="AA5" s="171">
        <v>0</v>
      </c>
      <c r="AB5" s="172"/>
      <c r="AC5" s="172"/>
      <c r="AD5" s="172"/>
      <c r="AE5" s="171">
        <v>0</v>
      </c>
      <c r="AF5" s="171">
        <v>0</v>
      </c>
      <c r="AG5" s="172">
        <f t="shared" ref="AG5:AG12" si="7">AF5-AA5</f>
        <v>0</v>
      </c>
      <c r="AH5" s="141"/>
      <c r="AI5" s="173">
        <v>0</v>
      </c>
      <c r="AJ5" s="173">
        <v>0</v>
      </c>
      <c r="AK5" s="167">
        <f t="shared" si="4"/>
        <v>0</v>
      </c>
      <c r="AL5" s="167">
        <v>0</v>
      </c>
      <c r="AM5" s="173"/>
      <c r="AN5" s="173"/>
      <c r="AO5" s="173"/>
      <c r="AP5" s="173"/>
      <c r="AQ5" s="173">
        <f t="shared" ref="AQ5:AQ11" si="8">AP5-AJ5</f>
        <v>0</v>
      </c>
      <c r="AR5" s="141"/>
      <c r="AS5" s="170"/>
      <c r="AT5" s="170"/>
      <c r="AU5" s="170"/>
      <c r="AV5" s="170"/>
      <c r="AW5" s="170"/>
      <c r="AX5" s="170"/>
      <c r="AY5" s="170"/>
      <c r="AZ5" s="170">
        <f t="shared" ref="AZ5:AZ12" si="9">AY5-AT5</f>
        <v>0</v>
      </c>
      <c r="BA5" s="141"/>
      <c r="BB5" s="141"/>
      <c r="BC5" s="141"/>
      <c r="BD5" s="141"/>
    </row>
    <row r="6" spans="1:62" x14ac:dyDescent="0.2">
      <c r="A6" s="127">
        <v>13</v>
      </c>
      <c r="B6" s="128" t="s">
        <v>117</v>
      </c>
      <c r="C6" s="149" t="str">
        <f t="shared" si="1"/>
        <v>40</v>
      </c>
      <c r="D6" s="149" t="str">
        <f t="shared" si="2"/>
        <v>75</v>
      </c>
      <c r="E6" s="147" t="str">
        <f t="shared" si="3"/>
        <v>001</v>
      </c>
      <c r="F6" s="129" t="str">
        <f t="shared" si="0"/>
        <v>4475.26</v>
      </c>
      <c r="G6" s="130" t="s">
        <v>142</v>
      </c>
      <c r="H6" s="193">
        <v>0</v>
      </c>
      <c r="I6" s="193">
        <v>0</v>
      </c>
      <c r="J6" s="193"/>
      <c r="K6" s="193"/>
      <c r="L6" s="193"/>
      <c r="M6" s="193">
        <v>0</v>
      </c>
      <c r="N6" s="164">
        <v>0</v>
      </c>
      <c r="O6" s="165">
        <f t="shared" si="5"/>
        <v>0</v>
      </c>
      <c r="Q6" s="169">
        <v>0</v>
      </c>
      <c r="R6" s="169">
        <v>0</v>
      </c>
      <c r="S6" s="169"/>
      <c r="T6" s="169"/>
      <c r="U6" s="169"/>
      <c r="V6" s="169">
        <v>0</v>
      </c>
      <c r="W6" s="169">
        <v>0</v>
      </c>
      <c r="X6" s="170">
        <f t="shared" si="6"/>
        <v>0</v>
      </c>
      <c r="Y6" s="141"/>
      <c r="Z6" s="171">
        <v>0</v>
      </c>
      <c r="AA6" s="171">
        <v>0</v>
      </c>
      <c r="AB6" s="172"/>
      <c r="AC6" s="172"/>
      <c r="AD6" s="172"/>
      <c r="AE6" s="171">
        <v>0</v>
      </c>
      <c r="AF6" s="171">
        <v>0</v>
      </c>
      <c r="AG6" s="172">
        <f t="shared" si="7"/>
        <v>0</v>
      </c>
      <c r="AH6" s="141"/>
      <c r="AI6" s="173">
        <v>0</v>
      </c>
      <c r="AJ6" s="173">
        <v>0</v>
      </c>
      <c r="AK6" s="167">
        <f t="shared" si="4"/>
        <v>0</v>
      </c>
      <c r="AL6" s="167">
        <v>0</v>
      </c>
      <c r="AM6" s="173"/>
      <c r="AN6" s="173"/>
      <c r="AO6" s="173"/>
      <c r="AP6" s="173"/>
      <c r="AQ6" s="173">
        <f t="shared" si="8"/>
        <v>0</v>
      </c>
      <c r="AR6" s="141"/>
      <c r="AS6" s="170"/>
      <c r="AT6" s="170"/>
      <c r="AU6" s="170"/>
      <c r="AV6" s="170"/>
      <c r="AW6" s="170"/>
      <c r="AX6" s="170"/>
      <c r="AY6" s="170"/>
      <c r="AZ6" s="170">
        <f t="shared" si="9"/>
        <v>0</v>
      </c>
      <c r="BA6" s="141"/>
      <c r="BB6" s="141"/>
      <c r="BC6" s="141"/>
      <c r="BD6" s="141"/>
    </row>
    <row r="7" spans="1:62" x14ac:dyDescent="0.2">
      <c r="A7" s="127">
        <v>1</v>
      </c>
      <c r="B7" s="128" t="s">
        <v>118</v>
      </c>
      <c r="C7" s="149" t="str">
        <f t="shared" si="1"/>
        <v>40</v>
      </c>
      <c r="D7" s="149" t="str">
        <f t="shared" si="2"/>
        <v>75</v>
      </c>
      <c r="E7" s="147" t="str">
        <f t="shared" si="3"/>
        <v>001</v>
      </c>
      <c r="F7" s="129" t="str">
        <f t="shared" si="0"/>
        <v>4500.19</v>
      </c>
      <c r="G7" s="130" t="s">
        <v>143</v>
      </c>
      <c r="H7" s="193">
        <v>7724500</v>
      </c>
      <c r="I7" s="193">
        <v>7724500</v>
      </c>
      <c r="J7" s="193"/>
      <c r="K7" s="193"/>
      <c r="L7" s="193"/>
      <c r="M7" s="193">
        <v>7296899.3600000003</v>
      </c>
      <c r="N7" s="164">
        <v>7296899.3600000003</v>
      </c>
      <c r="O7" s="165">
        <f t="shared" si="5"/>
        <v>-427600.63999999966</v>
      </c>
      <c r="Q7" s="169">
        <v>8598375</v>
      </c>
      <c r="R7" s="169">
        <v>8598375</v>
      </c>
      <c r="S7" s="169"/>
      <c r="T7" s="169"/>
      <c r="U7" s="169"/>
      <c r="V7" s="169">
        <v>8309492.2800000003</v>
      </c>
      <c r="W7" s="169">
        <v>8309492.2800000003</v>
      </c>
      <c r="X7" s="170">
        <f t="shared" si="6"/>
        <v>-288882.71999999974</v>
      </c>
      <c r="Y7" s="141"/>
      <c r="Z7" s="171">
        <v>8670590</v>
      </c>
      <c r="AA7" s="171">
        <v>8670590</v>
      </c>
      <c r="AB7" s="172"/>
      <c r="AC7" s="172"/>
      <c r="AD7" s="172"/>
      <c r="AE7" s="171">
        <v>8817354.2799999993</v>
      </c>
      <c r="AF7" s="171">
        <v>8817354.2799999993</v>
      </c>
      <c r="AG7" s="172">
        <f t="shared" si="7"/>
        <v>146764.27999999933</v>
      </c>
      <c r="AH7" s="141"/>
      <c r="AI7" s="173">
        <v>8670590</v>
      </c>
      <c r="AJ7" s="173">
        <v>8670590</v>
      </c>
      <c r="AK7" s="167">
        <f t="shared" si="4"/>
        <v>8670590</v>
      </c>
      <c r="AL7" s="167">
        <v>2267925.0299999998</v>
      </c>
      <c r="AM7" s="173"/>
      <c r="AN7" s="173"/>
      <c r="AO7" s="173"/>
      <c r="AP7" s="173"/>
      <c r="AQ7" s="173">
        <f t="shared" si="8"/>
        <v>-8670590</v>
      </c>
      <c r="AR7" s="141"/>
      <c r="AS7" s="170"/>
      <c r="AT7" s="170"/>
      <c r="AU7" s="170"/>
      <c r="AV7" s="170"/>
      <c r="AW7" s="170"/>
      <c r="AX7" s="170"/>
      <c r="AY7" s="170"/>
      <c r="AZ7" s="170">
        <f t="shared" si="9"/>
        <v>0</v>
      </c>
      <c r="BA7" s="141"/>
      <c r="BB7" s="141"/>
      <c r="BC7" s="141"/>
      <c r="BD7" s="141"/>
    </row>
    <row r="8" spans="1:62" x14ac:dyDescent="0.2">
      <c r="A8" s="127">
        <v>1</v>
      </c>
      <c r="B8" s="128" t="s">
        <v>119</v>
      </c>
      <c r="C8" s="149" t="str">
        <f t="shared" si="1"/>
        <v>40</v>
      </c>
      <c r="D8" s="149" t="str">
        <f t="shared" si="2"/>
        <v>75</v>
      </c>
      <c r="E8" s="147" t="str">
        <f t="shared" si="3"/>
        <v>620</v>
      </c>
      <c r="F8" s="129" t="str">
        <f t="shared" si="0"/>
        <v>4500.19</v>
      </c>
      <c r="G8" s="130" t="s">
        <v>143</v>
      </c>
      <c r="H8" s="193">
        <v>0</v>
      </c>
      <c r="I8" s="193">
        <v>0</v>
      </c>
      <c r="J8" s="193"/>
      <c r="K8" s="193"/>
      <c r="L8" s="193"/>
      <c r="M8" s="193">
        <v>0</v>
      </c>
      <c r="N8" s="164">
        <v>0</v>
      </c>
      <c r="O8" s="165">
        <f t="shared" si="5"/>
        <v>0</v>
      </c>
      <c r="Q8" s="169">
        <v>0</v>
      </c>
      <c r="R8" s="169">
        <v>0</v>
      </c>
      <c r="S8" s="169"/>
      <c r="T8" s="169"/>
      <c r="U8" s="169"/>
      <c r="V8" s="169">
        <v>0</v>
      </c>
      <c r="W8" s="169">
        <v>0</v>
      </c>
      <c r="X8" s="170">
        <f t="shared" si="6"/>
        <v>0</v>
      </c>
      <c r="Y8" s="141"/>
      <c r="Z8" s="171">
        <v>0</v>
      </c>
      <c r="AA8" s="171">
        <v>0</v>
      </c>
      <c r="AB8" s="172"/>
      <c r="AC8" s="172"/>
      <c r="AD8" s="172"/>
      <c r="AE8" s="171">
        <v>0</v>
      </c>
      <c r="AF8" s="171">
        <v>0</v>
      </c>
      <c r="AG8" s="172">
        <f t="shared" si="7"/>
        <v>0</v>
      </c>
      <c r="AH8" s="141"/>
      <c r="AI8" s="173">
        <v>0</v>
      </c>
      <c r="AJ8" s="173">
        <v>0</v>
      </c>
      <c r="AK8" s="167">
        <f t="shared" si="4"/>
        <v>0</v>
      </c>
      <c r="AL8" s="167">
        <v>0</v>
      </c>
      <c r="AM8" s="173"/>
      <c r="AN8" s="173"/>
      <c r="AO8" s="173"/>
      <c r="AP8" s="173"/>
      <c r="AQ8" s="173">
        <f t="shared" si="8"/>
        <v>0</v>
      </c>
      <c r="AR8" s="141"/>
      <c r="AS8" s="170"/>
      <c r="AT8" s="170"/>
      <c r="AU8" s="170"/>
      <c r="AV8" s="170"/>
      <c r="AW8" s="170"/>
      <c r="AX8" s="170"/>
      <c r="AY8" s="170"/>
      <c r="AZ8" s="170">
        <f t="shared" si="9"/>
        <v>0</v>
      </c>
      <c r="BA8" s="141"/>
      <c r="BB8" s="141"/>
      <c r="BC8" s="141"/>
      <c r="BD8" s="141"/>
    </row>
    <row r="9" spans="1:62" x14ac:dyDescent="0.2">
      <c r="A9" s="127">
        <v>1</v>
      </c>
      <c r="B9" s="128" t="s">
        <v>120</v>
      </c>
      <c r="C9" s="149" t="str">
        <f t="shared" si="1"/>
        <v>40</v>
      </c>
      <c r="D9" s="149" t="str">
        <f t="shared" si="2"/>
        <v>75</v>
      </c>
      <c r="E9" s="147" t="str">
        <f t="shared" si="3"/>
        <v>001</v>
      </c>
      <c r="F9" s="129" t="str">
        <f t="shared" si="0"/>
        <v>4500.20</v>
      </c>
      <c r="G9" s="130" t="s">
        <v>144</v>
      </c>
      <c r="H9" s="193">
        <v>3600000</v>
      </c>
      <c r="I9" s="193">
        <v>3600000</v>
      </c>
      <c r="J9" s="193"/>
      <c r="K9" s="193"/>
      <c r="L9" s="193"/>
      <c r="M9" s="193">
        <v>4068360.41</v>
      </c>
      <c r="N9" s="164">
        <v>4068360.41</v>
      </c>
      <c r="O9" s="165">
        <f t="shared" si="5"/>
        <v>468360.41000000015</v>
      </c>
      <c r="Q9" s="169">
        <v>4058130</v>
      </c>
      <c r="R9" s="169">
        <v>4058130</v>
      </c>
      <c r="S9" s="169"/>
      <c r="T9" s="169"/>
      <c r="U9" s="169"/>
      <c r="V9" s="169">
        <v>3956268.81</v>
      </c>
      <c r="W9" s="169">
        <v>3956268.81</v>
      </c>
      <c r="X9" s="170">
        <f t="shared" si="6"/>
        <v>-101861.18999999994</v>
      </c>
      <c r="Y9" s="141"/>
      <c r="Z9" s="171">
        <v>3994785</v>
      </c>
      <c r="AA9" s="171">
        <v>3994785</v>
      </c>
      <c r="AB9" s="172"/>
      <c r="AC9" s="172"/>
      <c r="AD9" s="172"/>
      <c r="AE9" s="171">
        <v>3917416.49</v>
      </c>
      <c r="AF9" s="171">
        <v>3917416.49</v>
      </c>
      <c r="AG9" s="172">
        <f t="shared" si="7"/>
        <v>-77368.509999999776</v>
      </c>
      <c r="AH9" s="141"/>
      <c r="AI9" s="173">
        <v>3994785</v>
      </c>
      <c r="AJ9" s="173">
        <v>3994785</v>
      </c>
      <c r="AK9" s="167">
        <f t="shared" si="4"/>
        <v>3994785</v>
      </c>
      <c r="AL9" s="167">
        <v>895080.16</v>
      </c>
      <c r="AM9" s="173"/>
      <c r="AN9" s="173"/>
      <c r="AO9" s="173"/>
      <c r="AP9" s="173"/>
      <c r="AQ9" s="173">
        <f t="shared" si="8"/>
        <v>-3994785</v>
      </c>
      <c r="AR9" s="141"/>
      <c r="AS9" s="170"/>
      <c r="AT9" s="170"/>
      <c r="AU9" s="170"/>
      <c r="AV9" s="170"/>
      <c r="AW9" s="170"/>
      <c r="AX9" s="170"/>
      <c r="AY9" s="170"/>
      <c r="AZ9" s="170">
        <f t="shared" si="9"/>
        <v>0</v>
      </c>
      <c r="BA9" s="141"/>
      <c r="BB9" s="141"/>
      <c r="BC9" s="141"/>
      <c r="BD9" s="141"/>
    </row>
    <row r="10" spans="1:62" x14ac:dyDescent="0.2">
      <c r="A10" s="127">
        <v>1</v>
      </c>
      <c r="B10" s="128" t="s">
        <v>121</v>
      </c>
      <c r="C10" s="149" t="str">
        <f t="shared" si="1"/>
        <v>40</v>
      </c>
      <c r="D10" s="149" t="str">
        <f t="shared" si="2"/>
        <v>75</v>
      </c>
      <c r="E10" s="147" t="str">
        <f t="shared" si="3"/>
        <v>610</v>
      </c>
      <c r="F10" s="129" t="str">
        <f t="shared" si="0"/>
        <v>4500.20</v>
      </c>
      <c r="G10" s="130" t="s">
        <v>144</v>
      </c>
      <c r="H10" s="193">
        <v>0</v>
      </c>
      <c r="I10" s="193">
        <v>0</v>
      </c>
      <c r="J10" s="193"/>
      <c r="K10" s="193"/>
      <c r="L10" s="193"/>
      <c r="M10" s="193">
        <v>0</v>
      </c>
      <c r="N10" s="164">
        <v>0</v>
      </c>
      <c r="O10" s="165">
        <f t="shared" si="5"/>
        <v>0</v>
      </c>
      <c r="Q10" s="169">
        <v>0</v>
      </c>
      <c r="R10" s="169">
        <v>0</v>
      </c>
      <c r="S10" s="169"/>
      <c r="T10" s="169"/>
      <c r="U10" s="169"/>
      <c r="V10" s="169">
        <v>0</v>
      </c>
      <c r="W10" s="169">
        <v>0</v>
      </c>
      <c r="X10" s="170">
        <f t="shared" si="6"/>
        <v>0</v>
      </c>
      <c r="Y10" s="141"/>
      <c r="Z10" s="171">
        <v>0</v>
      </c>
      <c r="AA10" s="171">
        <v>0</v>
      </c>
      <c r="AB10" s="172"/>
      <c r="AC10" s="172"/>
      <c r="AD10" s="172"/>
      <c r="AE10" s="171">
        <v>0</v>
      </c>
      <c r="AF10" s="171">
        <v>0</v>
      </c>
      <c r="AG10" s="172">
        <f t="shared" si="7"/>
        <v>0</v>
      </c>
      <c r="AH10" s="141"/>
      <c r="AI10" s="173">
        <v>0</v>
      </c>
      <c r="AJ10" s="173">
        <v>0</v>
      </c>
      <c r="AK10" s="167">
        <f t="shared" si="4"/>
        <v>0</v>
      </c>
      <c r="AL10" s="167">
        <v>0</v>
      </c>
      <c r="AM10" s="173"/>
      <c r="AN10" s="173"/>
      <c r="AO10" s="173"/>
      <c r="AP10" s="173"/>
      <c r="AQ10" s="173">
        <f t="shared" si="8"/>
        <v>0</v>
      </c>
      <c r="AR10" s="141"/>
      <c r="AS10" s="170"/>
      <c r="AT10" s="170"/>
      <c r="AU10" s="170"/>
      <c r="AV10" s="170"/>
      <c r="AW10" s="170"/>
      <c r="AX10" s="170"/>
      <c r="AY10" s="170"/>
      <c r="AZ10" s="170">
        <f t="shared" si="9"/>
        <v>0</v>
      </c>
      <c r="BA10" s="141"/>
      <c r="BB10" s="141"/>
      <c r="BC10" s="141"/>
      <c r="BD10" s="141"/>
    </row>
    <row r="11" spans="1:62" x14ac:dyDescent="0.2">
      <c r="A11" s="127">
        <v>1</v>
      </c>
      <c r="B11" s="128" t="s">
        <v>122</v>
      </c>
      <c r="C11" s="149" t="str">
        <f t="shared" si="1"/>
        <v>40</v>
      </c>
      <c r="D11" s="149" t="str">
        <f t="shared" si="2"/>
        <v>75</v>
      </c>
      <c r="E11" s="147" t="str">
        <f t="shared" si="3"/>
        <v>001</v>
      </c>
      <c r="F11" s="129" t="str">
        <f t="shared" si="0"/>
        <v>4500.21</v>
      </c>
      <c r="G11" s="130" t="s">
        <v>145</v>
      </c>
      <c r="H11" s="193">
        <v>700000</v>
      </c>
      <c r="I11" s="193">
        <v>700000</v>
      </c>
      <c r="J11" s="193"/>
      <c r="K11" s="193"/>
      <c r="L11" s="193"/>
      <c r="M11" s="193">
        <v>948601.6</v>
      </c>
      <c r="N11" s="164">
        <v>948601.6</v>
      </c>
      <c r="O11" s="165">
        <f t="shared" si="5"/>
        <v>248601.59999999998</v>
      </c>
      <c r="Q11" s="169">
        <v>1002290</v>
      </c>
      <c r="R11" s="169">
        <v>1002290</v>
      </c>
      <c r="S11" s="169"/>
      <c r="T11" s="169"/>
      <c r="U11" s="169"/>
      <c r="V11" s="169">
        <v>974851.14</v>
      </c>
      <c r="W11" s="169">
        <v>974851.14</v>
      </c>
      <c r="X11" s="170">
        <f t="shared" si="6"/>
        <v>-27438.859999999986</v>
      </c>
      <c r="Y11" s="141"/>
      <c r="Z11" s="171">
        <v>891440</v>
      </c>
      <c r="AA11" s="171">
        <v>891440</v>
      </c>
      <c r="AB11" s="172"/>
      <c r="AC11" s="172"/>
      <c r="AD11" s="172"/>
      <c r="AE11" s="171">
        <v>1095095.71</v>
      </c>
      <c r="AF11" s="171">
        <v>1095095.71</v>
      </c>
      <c r="AG11" s="172">
        <f t="shared" si="7"/>
        <v>203655.70999999996</v>
      </c>
      <c r="AH11" s="141"/>
      <c r="AI11" s="173">
        <v>891440</v>
      </c>
      <c r="AJ11" s="173">
        <v>891440</v>
      </c>
      <c r="AK11" s="167">
        <f t="shared" si="4"/>
        <v>891440</v>
      </c>
      <c r="AL11" s="167">
        <v>196117.89</v>
      </c>
      <c r="AM11" s="173"/>
      <c r="AN11" s="173"/>
      <c r="AO11" s="173"/>
      <c r="AP11" s="173"/>
      <c r="AQ11" s="173">
        <f t="shared" si="8"/>
        <v>-891440</v>
      </c>
      <c r="AR11" s="141"/>
      <c r="AS11" s="170"/>
      <c r="AT11" s="170"/>
      <c r="AU11" s="170"/>
      <c r="AV11" s="170"/>
      <c r="AW11" s="170"/>
      <c r="AX11" s="170"/>
      <c r="AY11" s="170"/>
      <c r="AZ11" s="170">
        <f t="shared" si="9"/>
        <v>0</v>
      </c>
      <c r="BA11" s="141"/>
      <c r="BB11" s="141"/>
      <c r="BC11" s="141"/>
      <c r="BD11" s="141"/>
    </row>
    <row r="12" spans="1:62" x14ac:dyDescent="0.2">
      <c r="A12" s="127">
        <v>1</v>
      </c>
      <c r="B12" s="128" t="s">
        <v>123</v>
      </c>
      <c r="C12" s="149" t="str">
        <f t="shared" si="1"/>
        <v>40</v>
      </c>
      <c r="D12" s="149" t="str">
        <f t="shared" si="2"/>
        <v>75</v>
      </c>
      <c r="E12" s="147" t="str">
        <f t="shared" si="3"/>
        <v>610</v>
      </c>
      <c r="F12" s="129" t="str">
        <f t="shared" si="0"/>
        <v>4500.21</v>
      </c>
      <c r="G12" s="130" t="s">
        <v>145</v>
      </c>
      <c r="H12" s="193">
        <v>0</v>
      </c>
      <c r="I12" s="193">
        <v>0</v>
      </c>
      <c r="J12" s="193"/>
      <c r="K12" s="193"/>
      <c r="L12" s="193"/>
      <c r="M12" s="193">
        <v>0</v>
      </c>
      <c r="N12" s="164">
        <v>0</v>
      </c>
      <c r="O12" s="165">
        <f t="shared" si="5"/>
        <v>0</v>
      </c>
      <c r="Q12" s="169">
        <v>0</v>
      </c>
      <c r="R12" s="169">
        <v>0</v>
      </c>
      <c r="S12" s="169"/>
      <c r="T12" s="169"/>
      <c r="U12" s="169"/>
      <c r="V12" s="169">
        <v>0</v>
      </c>
      <c r="W12" s="169">
        <v>0</v>
      </c>
      <c r="X12" s="170">
        <f t="shared" si="6"/>
        <v>0</v>
      </c>
      <c r="Y12" s="141"/>
      <c r="Z12" s="171">
        <v>0</v>
      </c>
      <c r="AA12" s="171">
        <v>0</v>
      </c>
      <c r="AB12" s="172"/>
      <c r="AC12" s="172"/>
      <c r="AD12" s="172"/>
      <c r="AE12" s="171">
        <v>0</v>
      </c>
      <c r="AF12" s="171">
        <v>0</v>
      </c>
      <c r="AG12" s="172">
        <f t="shared" si="7"/>
        <v>0</v>
      </c>
      <c r="AH12" s="141"/>
      <c r="AI12" s="173">
        <v>0</v>
      </c>
      <c r="AJ12" s="173">
        <v>0</v>
      </c>
      <c r="AK12" s="167">
        <f t="shared" si="4"/>
        <v>0</v>
      </c>
      <c r="AL12" s="167">
        <v>0</v>
      </c>
      <c r="AM12" s="173"/>
      <c r="AN12" s="173"/>
      <c r="AO12" s="173"/>
      <c r="AP12" s="173"/>
      <c r="AQ12" s="173"/>
      <c r="AR12" s="141"/>
      <c r="AS12" s="170"/>
      <c r="AT12" s="170"/>
      <c r="AU12" s="170"/>
      <c r="AV12" s="170"/>
      <c r="AW12" s="170"/>
      <c r="AX12" s="170"/>
      <c r="AY12" s="170"/>
      <c r="AZ12" s="170">
        <f t="shared" si="9"/>
        <v>0</v>
      </c>
      <c r="BA12" s="141"/>
      <c r="BB12" s="141"/>
      <c r="BC12" s="141"/>
      <c r="BD12" s="141"/>
    </row>
    <row r="13" spans="1:62" x14ac:dyDescent="0.2">
      <c r="A13" s="127">
        <v>1</v>
      </c>
      <c r="B13" s="128" t="s">
        <v>124</v>
      </c>
      <c r="C13" s="149" t="str">
        <f t="shared" si="1"/>
        <v>40</v>
      </c>
      <c r="D13" s="149" t="str">
        <f t="shared" si="2"/>
        <v>75</v>
      </c>
      <c r="E13" s="147" t="str">
        <f t="shared" si="3"/>
        <v>001</v>
      </c>
      <c r="F13" s="129" t="str">
        <f t="shared" si="0"/>
        <v>4500.24</v>
      </c>
      <c r="G13" s="130" t="s">
        <v>146</v>
      </c>
      <c r="H13" s="193">
        <v>20000</v>
      </c>
      <c r="I13" s="193">
        <v>20000</v>
      </c>
      <c r="J13" s="193"/>
      <c r="K13" s="193"/>
      <c r="L13" s="193"/>
      <c r="M13" s="193">
        <v>23500.94</v>
      </c>
      <c r="N13" s="164">
        <v>23500.94</v>
      </c>
      <c r="O13" s="165"/>
      <c r="Q13" s="169">
        <v>32400</v>
      </c>
      <c r="R13" s="169">
        <v>32400</v>
      </c>
      <c r="S13" s="169"/>
      <c r="T13" s="169"/>
      <c r="U13" s="169"/>
      <c r="V13" s="169">
        <v>22922.53</v>
      </c>
      <c r="W13" s="169">
        <v>22922.53</v>
      </c>
      <c r="X13" s="170"/>
      <c r="Y13" s="141"/>
      <c r="Z13" s="171">
        <v>23500</v>
      </c>
      <c r="AA13" s="171">
        <v>23500</v>
      </c>
      <c r="AB13" s="172"/>
      <c r="AC13" s="172"/>
      <c r="AD13" s="172"/>
      <c r="AE13" s="171">
        <v>20319.919999999998</v>
      </c>
      <c r="AF13" s="171">
        <v>20319.919999999998</v>
      </c>
      <c r="AG13" s="172"/>
      <c r="AH13" s="141"/>
      <c r="AI13" s="173">
        <v>23500</v>
      </c>
      <c r="AJ13" s="173">
        <v>23500</v>
      </c>
      <c r="AK13" s="167">
        <f t="shared" si="4"/>
        <v>23500</v>
      </c>
      <c r="AL13" s="167">
        <v>149.31</v>
      </c>
      <c r="AM13" s="173"/>
      <c r="AN13" s="173"/>
      <c r="AO13" s="173"/>
      <c r="AP13" s="173"/>
      <c r="AQ13" s="173"/>
      <c r="AR13" s="141"/>
      <c r="AS13" s="170"/>
      <c r="AT13" s="170"/>
      <c r="AU13" s="170"/>
      <c r="AV13" s="170"/>
      <c r="AW13" s="170"/>
      <c r="AX13" s="170"/>
      <c r="AY13" s="170"/>
      <c r="AZ13" s="170"/>
      <c r="BA13" s="141"/>
      <c r="BB13" s="141"/>
      <c r="BC13" s="141"/>
      <c r="BD13" s="141"/>
    </row>
    <row r="14" spans="1:62" x14ac:dyDescent="0.2">
      <c r="A14" s="127">
        <v>1</v>
      </c>
      <c r="B14" s="128" t="s">
        <v>125</v>
      </c>
      <c r="C14" s="149" t="str">
        <f t="shared" si="1"/>
        <v>40</v>
      </c>
      <c r="D14" s="149" t="str">
        <f t="shared" si="2"/>
        <v>75</v>
      </c>
      <c r="E14" s="147" t="str">
        <f t="shared" si="3"/>
        <v>001</v>
      </c>
      <c r="F14" s="129" t="str">
        <f t="shared" si="0"/>
        <v>4500.46</v>
      </c>
      <c r="G14" s="130" t="s">
        <v>147</v>
      </c>
      <c r="H14" s="193">
        <v>0</v>
      </c>
      <c r="I14" s="193">
        <v>0</v>
      </c>
      <c r="J14" s="193"/>
      <c r="K14" s="193"/>
      <c r="L14" s="193"/>
      <c r="M14" s="193">
        <v>0</v>
      </c>
      <c r="N14" s="164">
        <v>0</v>
      </c>
      <c r="O14" s="165"/>
      <c r="Q14" s="169">
        <v>0</v>
      </c>
      <c r="R14" s="169">
        <v>0</v>
      </c>
      <c r="S14" s="169"/>
      <c r="T14" s="169"/>
      <c r="U14" s="169"/>
      <c r="V14" s="169">
        <v>0</v>
      </c>
      <c r="W14" s="169">
        <v>0</v>
      </c>
      <c r="X14" s="170"/>
      <c r="Y14" s="141"/>
      <c r="Z14" s="171">
        <v>0</v>
      </c>
      <c r="AA14" s="171">
        <v>0</v>
      </c>
      <c r="AB14" s="172"/>
      <c r="AC14" s="172"/>
      <c r="AD14" s="172"/>
      <c r="AE14" s="171">
        <v>0</v>
      </c>
      <c r="AF14" s="171">
        <v>0</v>
      </c>
      <c r="AG14" s="172"/>
      <c r="AH14" s="141"/>
      <c r="AI14" s="173">
        <v>0</v>
      </c>
      <c r="AJ14" s="173">
        <v>0</v>
      </c>
      <c r="AK14" s="167">
        <f t="shared" si="4"/>
        <v>0</v>
      </c>
      <c r="AL14" s="167">
        <v>0</v>
      </c>
      <c r="AM14" s="173"/>
      <c r="AN14" s="173"/>
      <c r="AO14" s="173"/>
      <c r="AP14" s="173"/>
      <c r="AQ14" s="173"/>
      <c r="AR14" s="141"/>
      <c r="AS14" s="170"/>
      <c r="AT14" s="170"/>
      <c r="AU14" s="170"/>
      <c r="AV14" s="170"/>
      <c r="AW14" s="170"/>
      <c r="AX14" s="170"/>
      <c r="AY14" s="170"/>
      <c r="AZ14" s="170"/>
      <c r="BA14" s="141"/>
      <c r="BB14" s="141"/>
      <c r="BC14" s="141"/>
      <c r="BD14" s="141"/>
    </row>
    <row r="15" spans="1:62" x14ac:dyDescent="0.2">
      <c r="A15" s="127">
        <v>2</v>
      </c>
      <c r="B15" s="128" t="s">
        <v>126</v>
      </c>
      <c r="C15" s="149" t="str">
        <f t="shared" si="1"/>
        <v>40</v>
      </c>
      <c r="D15" s="149" t="str">
        <f t="shared" ref="D15:D28" si="10">MID(B15,8,2)</f>
        <v>75</v>
      </c>
      <c r="E15" s="147" t="str">
        <f t="shared" ref="E15:E28" si="11">MID(B15,11,3)</f>
        <v>001</v>
      </c>
      <c r="F15" s="129" t="str">
        <f t="shared" si="0"/>
        <v>4700.01</v>
      </c>
      <c r="G15" s="130" t="s">
        <v>148</v>
      </c>
      <c r="H15" s="193">
        <v>20000</v>
      </c>
      <c r="I15" s="193">
        <v>20000</v>
      </c>
      <c r="J15" s="193"/>
      <c r="K15" s="193"/>
      <c r="L15" s="193"/>
      <c r="M15" s="193">
        <v>13997.3</v>
      </c>
      <c r="N15" s="164">
        <v>13997.3</v>
      </c>
      <c r="O15" s="165"/>
      <c r="Q15" s="169">
        <v>20000</v>
      </c>
      <c r="R15" s="169">
        <v>20000</v>
      </c>
      <c r="S15" s="169"/>
      <c r="T15" s="169"/>
      <c r="U15" s="169"/>
      <c r="V15" s="169">
        <v>35540.28</v>
      </c>
      <c r="W15" s="169">
        <v>35540.28</v>
      </c>
      <c r="X15" s="170"/>
      <c r="Y15" s="141"/>
      <c r="Z15" s="171">
        <v>15000</v>
      </c>
      <c r="AA15" s="171">
        <v>15000</v>
      </c>
      <c r="AB15" s="172"/>
      <c r="AC15" s="172"/>
      <c r="AD15" s="172"/>
      <c r="AE15" s="171">
        <v>4950.1499999999996</v>
      </c>
      <c r="AF15" s="171">
        <v>4950.1499999999996</v>
      </c>
      <c r="AG15" s="172"/>
      <c r="AH15" s="141"/>
      <c r="AI15" s="173">
        <v>15000</v>
      </c>
      <c r="AJ15" s="173">
        <v>15000</v>
      </c>
      <c r="AK15" s="167">
        <f t="shared" si="4"/>
        <v>15000</v>
      </c>
      <c r="AL15" s="167">
        <v>0</v>
      </c>
      <c r="AM15" s="173"/>
      <c r="AN15" s="173"/>
      <c r="AO15" s="173"/>
      <c r="AP15" s="173"/>
      <c r="AQ15" s="173"/>
      <c r="AR15" s="141"/>
      <c r="AS15" s="170"/>
      <c r="AT15" s="170"/>
      <c r="AU15" s="170"/>
      <c r="AV15" s="170"/>
      <c r="AW15" s="170"/>
      <c r="AX15" s="170"/>
      <c r="AY15" s="170"/>
      <c r="AZ15" s="170"/>
      <c r="BA15" s="141"/>
      <c r="BB15" s="141"/>
      <c r="BC15" s="141"/>
      <c r="BD15" s="141"/>
    </row>
    <row r="16" spans="1:62" x14ac:dyDescent="0.2">
      <c r="A16" s="127">
        <v>2</v>
      </c>
      <c r="B16" s="128" t="s">
        <v>127</v>
      </c>
      <c r="C16" s="149" t="str">
        <f t="shared" si="1"/>
        <v>40</v>
      </c>
      <c r="D16" s="149" t="str">
        <f t="shared" si="10"/>
        <v>75</v>
      </c>
      <c r="E16" s="147" t="str">
        <f t="shared" si="11"/>
        <v>001</v>
      </c>
      <c r="F16" s="129" t="str">
        <f t="shared" si="0"/>
        <v>4700.10</v>
      </c>
      <c r="G16" s="130" t="s">
        <v>149</v>
      </c>
      <c r="H16" s="193">
        <v>0</v>
      </c>
      <c r="I16" s="193">
        <v>0</v>
      </c>
      <c r="J16" s="193"/>
      <c r="K16" s="193"/>
      <c r="L16" s="193"/>
      <c r="M16" s="193">
        <v>0</v>
      </c>
      <c r="N16" s="164">
        <v>0</v>
      </c>
      <c r="O16" s="165"/>
      <c r="Q16" s="169">
        <v>0</v>
      </c>
      <c r="R16" s="169">
        <v>0</v>
      </c>
      <c r="S16" s="169"/>
      <c r="T16" s="169"/>
      <c r="U16" s="169"/>
      <c r="V16" s="169">
        <v>0</v>
      </c>
      <c r="W16" s="169">
        <v>0</v>
      </c>
      <c r="X16" s="170"/>
      <c r="Y16" s="141"/>
      <c r="Z16" s="171">
        <v>0</v>
      </c>
      <c r="AA16" s="171">
        <v>0</v>
      </c>
      <c r="AB16" s="172"/>
      <c r="AC16" s="172"/>
      <c r="AD16" s="172"/>
      <c r="AE16" s="171">
        <v>0</v>
      </c>
      <c r="AF16" s="171">
        <v>0</v>
      </c>
      <c r="AG16" s="172"/>
      <c r="AH16" s="141"/>
      <c r="AI16" s="173">
        <v>0</v>
      </c>
      <c r="AJ16" s="173">
        <v>0</v>
      </c>
      <c r="AK16" s="167">
        <f t="shared" si="4"/>
        <v>0</v>
      </c>
      <c r="AL16" s="167">
        <v>0</v>
      </c>
      <c r="AM16" s="173"/>
      <c r="AN16" s="173"/>
      <c r="AO16" s="173"/>
      <c r="AP16" s="173"/>
      <c r="AQ16" s="173"/>
      <c r="AR16" s="141"/>
      <c r="AS16" s="170"/>
      <c r="AT16" s="170"/>
      <c r="AU16" s="170"/>
      <c r="AV16" s="170"/>
      <c r="AW16" s="170"/>
      <c r="AX16" s="170"/>
      <c r="AY16" s="170"/>
      <c r="AZ16" s="170"/>
    </row>
    <row r="17" spans="1:52" x14ac:dyDescent="0.2">
      <c r="A17" s="127">
        <v>2</v>
      </c>
      <c r="B17" s="128" t="s">
        <v>128</v>
      </c>
      <c r="C17" s="149" t="str">
        <f t="shared" si="1"/>
        <v>40</v>
      </c>
      <c r="D17" s="149" t="str">
        <f t="shared" si="10"/>
        <v>75</v>
      </c>
      <c r="E17" s="147" t="str">
        <f t="shared" si="11"/>
        <v>001</v>
      </c>
      <c r="F17" s="129" t="str">
        <f t="shared" si="0"/>
        <v>4700.19</v>
      </c>
      <c r="G17" s="130" t="s">
        <v>150</v>
      </c>
      <c r="H17" s="193">
        <v>0</v>
      </c>
      <c r="I17" s="193">
        <v>0</v>
      </c>
      <c r="J17" s="193"/>
      <c r="K17" s="193"/>
      <c r="L17" s="193"/>
      <c r="M17" s="193">
        <v>0</v>
      </c>
      <c r="N17" s="164">
        <v>0</v>
      </c>
      <c r="O17" s="165"/>
      <c r="Q17" s="169">
        <v>0</v>
      </c>
      <c r="R17" s="169">
        <v>0</v>
      </c>
      <c r="S17" s="169"/>
      <c r="T17" s="169"/>
      <c r="U17" s="169"/>
      <c r="V17" s="169">
        <v>0</v>
      </c>
      <c r="W17" s="169">
        <v>0</v>
      </c>
      <c r="X17" s="170"/>
      <c r="Y17" s="141"/>
      <c r="Z17" s="171">
        <v>0</v>
      </c>
      <c r="AA17" s="171">
        <v>0</v>
      </c>
      <c r="AB17" s="172"/>
      <c r="AC17" s="172"/>
      <c r="AD17" s="172"/>
      <c r="AE17" s="171">
        <v>0</v>
      </c>
      <c r="AF17" s="171">
        <v>0</v>
      </c>
      <c r="AG17" s="172"/>
      <c r="AH17" s="141"/>
      <c r="AI17" s="173">
        <v>0</v>
      </c>
      <c r="AJ17" s="173">
        <v>0</v>
      </c>
      <c r="AK17" s="167">
        <f t="shared" si="4"/>
        <v>0</v>
      </c>
      <c r="AL17" s="167">
        <v>0</v>
      </c>
      <c r="AM17" s="173"/>
      <c r="AN17" s="173"/>
      <c r="AO17" s="173"/>
      <c r="AP17" s="173"/>
      <c r="AQ17" s="173"/>
      <c r="AR17" s="141"/>
      <c r="AS17" s="170"/>
      <c r="AT17" s="170"/>
      <c r="AU17" s="170"/>
      <c r="AV17" s="170"/>
      <c r="AW17" s="170"/>
      <c r="AX17" s="170"/>
      <c r="AY17" s="170"/>
      <c r="AZ17" s="170"/>
    </row>
    <row r="18" spans="1:52" x14ac:dyDescent="0.2">
      <c r="A18" s="127">
        <v>2</v>
      </c>
      <c r="B18" s="128" t="s">
        <v>129</v>
      </c>
      <c r="C18" s="149" t="str">
        <f t="shared" si="1"/>
        <v>40</v>
      </c>
      <c r="D18" s="149" t="str">
        <f t="shared" si="10"/>
        <v>75</v>
      </c>
      <c r="E18" s="147" t="str">
        <f t="shared" si="11"/>
        <v>001</v>
      </c>
      <c r="F18" s="129" t="str">
        <f t="shared" si="0"/>
        <v>4700.21</v>
      </c>
      <c r="G18" s="130" t="s">
        <v>151</v>
      </c>
      <c r="H18" s="193">
        <v>-3000</v>
      </c>
      <c r="I18" s="193">
        <v>-3000</v>
      </c>
      <c r="J18" s="193"/>
      <c r="K18" s="193"/>
      <c r="L18" s="193"/>
      <c r="M18" s="193">
        <v>-1060.5999999999999</v>
      </c>
      <c r="N18" s="164">
        <v>-1060.5999999999999</v>
      </c>
      <c r="O18" s="165"/>
      <c r="Q18" s="169">
        <v>-3000</v>
      </c>
      <c r="R18" s="169">
        <v>-3000</v>
      </c>
      <c r="S18" s="169"/>
      <c r="T18" s="169"/>
      <c r="U18" s="169"/>
      <c r="V18" s="169">
        <v>-1380.25</v>
      </c>
      <c r="W18" s="169">
        <v>-1380.25</v>
      </c>
      <c r="X18" s="170"/>
      <c r="Y18" s="141"/>
      <c r="Z18" s="171">
        <v>-1500</v>
      </c>
      <c r="AA18" s="171">
        <v>-1500</v>
      </c>
      <c r="AB18" s="172"/>
      <c r="AC18" s="172"/>
      <c r="AD18" s="172"/>
      <c r="AE18" s="171">
        <v>-1308.46</v>
      </c>
      <c r="AF18" s="171">
        <v>-1308.46</v>
      </c>
      <c r="AG18" s="172"/>
      <c r="AH18" s="141"/>
      <c r="AI18" s="173">
        <v>-1500</v>
      </c>
      <c r="AJ18" s="173">
        <v>-1500</v>
      </c>
      <c r="AK18" s="167">
        <f t="shared" si="4"/>
        <v>-1500</v>
      </c>
      <c r="AL18" s="167">
        <v>0</v>
      </c>
      <c r="AM18" s="173"/>
      <c r="AN18" s="173"/>
      <c r="AO18" s="173"/>
      <c r="AP18" s="173"/>
      <c r="AQ18" s="173"/>
      <c r="AR18" s="141"/>
      <c r="AS18" s="170"/>
      <c r="AT18" s="170"/>
      <c r="AU18" s="170"/>
      <c r="AV18" s="170"/>
      <c r="AW18" s="170"/>
      <c r="AX18" s="170"/>
      <c r="AY18" s="170"/>
      <c r="AZ18" s="170"/>
    </row>
    <row r="19" spans="1:52" x14ac:dyDescent="0.2">
      <c r="A19" s="127">
        <v>3</v>
      </c>
      <c r="B19" s="128" t="s">
        <v>130</v>
      </c>
      <c r="C19" s="149" t="str">
        <f t="shared" si="1"/>
        <v>40</v>
      </c>
      <c r="D19" s="149" t="str">
        <f t="shared" si="10"/>
        <v>75</v>
      </c>
      <c r="E19" s="147" t="str">
        <f t="shared" si="11"/>
        <v>001</v>
      </c>
      <c r="F19" s="129" t="str">
        <f t="shared" si="0"/>
        <v>4850.01</v>
      </c>
      <c r="G19" s="130" t="s">
        <v>152</v>
      </c>
      <c r="H19" s="193">
        <v>0</v>
      </c>
      <c r="I19" s="193">
        <v>0</v>
      </c>
      <c r="J19" s="193"/>
      <c r="K19" s="193"/>
      <c r="L19" s="193"/>
      <c r="M19" s="193">
        <v>1126</v>
      </c>
      <c r="N19" s="164">
        <v>1126</v>
      </c>
      <c r="O19" s="165"/>
      <c r="Q19" s="169">
        <v>0</v>
      </c>
      <c r="R19" s="169">
        <v>0</v>
      </c>
      <c r="S19" s="169"/>
      <c r="T19" s="169"/>
      <c r="U19" s="169"/>
      <c r="V19" s="169">
        <v>10725.88</v>
      </c>
      <c r="W19" s="169">
        <v>10725.88</v>
      </c>
      <c r="X19" s="170"/>
      <c r="Y19" s="141"/>
      <c r="Z19" s="171">
        <v>0</v>
      </c>
      <c r="AA19" s="171">
        <v>0</v>
      </c>
      <c r="AB19" s="172"/>
      <c r="AC19" s="172"/>
      <c r="AD19" s="172"/>
      <c r="AE19" s="171">
        <v>0</v>
      </c>
      <c r="AF19" s="171">
        <v>0</v>
      </c>
      <c r="AG19" s="172"/>
      <c r="AH19" s="141"/>
      <c r="AI19" s="173">
        <v>0</v>
      </c>
      <c r="AJ19" s="173">
        <v>0</v>
      </c>
      <c r="AK19" s="167">
        <f t="shared" si="4"/>
        <v>0</v>
      </c>
      <c r="AL19" s="167">
        <v>0</v>
      </c>
      <c r="AM19" s="173"/>
      <c r="AN19" s="173"/>
      <c r="AO19" s="173"/>
      <c r="AP19" s="173"/>
      <c r="AQ19" s="173"/>
      <c r="AR19" s="141"/>
      <c r="AS19" s="170"/>
      <c r="AT19" s="170"/>
      <c r="AU19" s="170"/>
      <c r="AV19" s="170"/>
      <c r="AW19" s="170"/>
      <c r="AX19" s="170"/>
      <c r="AY19" s="170"/>
      <c r="AZ19" s="170"/>
    </row>
    <row r="20" spans="1:52" x14ac:dyDescent="0.2">
      <c r="A20" s="127">
        <v>3</v>
      </c>
      <c r="B20" s="128" t="s">
        <v>131</v>
      </c>
      <c r="C20" s="149" t="str">
        <f t="shared" si="1"/>
        <v>40</v>
      </c>
      <c r="D20" s="149" t="str">
        <f t="shared" si="10"/>
        <v>75</v>
      </c>
      <c r="E20" s="147" t="str">
        <f t="shared" si="11"/>
        <v>001</v>
      </c>
      <c r="F20" s="129" t="str">
        <f t="shared" si="0"/>
        <v>4850.07</v>
      </c>
      <c r="G20" s="130" t="s">
        <v>153</v>
      </c>
      <c r="H20" s="193">
        <v>12500</v>
      </c>
      <c r="I20" s="193">
        <v>12500</v>
      </c>
      <c r="J20" s="193"/>
      <c r="K20" s="193"/>
      <c r="L20" s="193"/>
      <c r="M20" s="193">
        <v>126768.28</v>
      </c>
      <c r="N20" s="164">
        <v>126768.28</v>
      </c>
      <c r="O20" s="165"/>
      <c r="Q20" s="169">
        <v>15000</v>
      </c>
      <c r="R20" s="169">
        <v>15000</v>
      </c>
      <c r="S20" s="169"/>
      <c r="T20" s="169"/>
      <c r="U20" s="169"/>
      <c r="V20" s="169">
        <v>279492.69</v>
      </c>
      <c r="W20" s="169">
        <v>279492.69</v>
      </c>
      <c r="X20" s="170"/>
      <c r="Y20" s="141"/>
      <c r="Z20" s="171">
        <v>12500</v>
      </c>
      <c r="AA20" s="171">
        <v>12500</v>
      </c>
      <c r="AB20" s="172"/>
      <c r="AC20" s="172"/>
      <c r="AD20" s="172"/>
      <c r="AE20" s="171">
        <v>24020.51</v>
      </c>
      <c r="AF20" s="171">
        <v>24020.51</v>
      </c>
      <c r="AG20" s="172"/>
      <c r="AH20" s="141"/>
      <c r="AI20" s="173">
        <v>12500</v>
      </c>
      <c r="AJ20" s="173">
        <v>12500</v>
      </c>
      <c r="AK20" s="167">
        <f t="shared" si="4"/>
        <v>12500</v>
      </c>
      <c r="AL20" s="167">
        <v>432</v>
      </c>
      <c r="AM20" s="173"/>
      <c r="AN20" s="173"/>
      <c r="AO20" s="173"/>
      <c r="AP20" s="173"/>
      <c r="AQ20" s="173"/>
      <c r="AR20" s="141"/>
      <c r="AS20" s="170"/>
      <c r="AT20" s="170"/>
      <c r="AU20" s="170"/>
      <c r="AV20" s="170"/>
      <c r="AW20" s="170"/>
      <c r="AX20" s="170"/>
      <c r="AY20" s="170"/>
      <c r="AZ20" s="170"/>
    </row>
    <row r="21" spans="1:52" x14ac:dyDescent="0.2">
      <c r="A21" s="127">
        <v>3</v>
      </c>
      <c r="B21" s="128" t="s">
        <v>132</v>
      </c>
      <c r="C21" s="149" t="str">
        <f t="shared" si="1"/>
        <v>40</v>
      </c>
      <c r="D21" s="149" t="str">
        <f t="shared" si="10"/>
        <v>75</v>
      </c>
      <c r="E21" s="147" t="str">
        <f t="shared" si="11"/>
        <v>001</v>
      </c>
      <c r="F21" s="129" t="str">
        <f t="shared" si="0"/>
        <v>4850.12</v>
      </c>
      <c r="G21" s="130" t="s">
        <v>154</v>
      </c>
      <c r="H21" s="193">
        <v>2500</v>
      </c>
      <c r="I21" s="193">
        <v>2500</v>
      </c>
      <c r="J21" s="193"/>
      <c r="K21" s="193"/>
      <c r="L21" s="193"/>
      <c r="M21" s="193">
        <v>0</v>
      </c>
      <c r="N21" s="164">
        <v>0</v>
      </c>
      <c r="O21" s="165"/>
      <c r="Q21" s="169">
        <v>0</v>
      </c>
      <c r="R21" s="169">
        <v>0</v>
      </c>
      <c r="S21" s="169"/>
      <c r="T21" s="169"/>
      <c r="U21" s="169"/>
      <c r="V21" s="169">
        <v>0</v>
      </c>
      <c r="W21" s="169">
        <v>0</v>
      </c>
      <c r="X21" s="170"/>
      <c r="Y21" s="141"/>
      <c r="Z21" s="171">
        <v>0</v>
      </c>
      <c r="AA21" s="171">
        <v>0</v>
      </c>
      <c r="AB21" s="172"/>
      <c r="AC21" s="172"/>
      <c r="AD21" s="172"/>
      <c r="AE21" s="171">
        <v>0</v>
      </c>
      <c r="AF21" s="171">
        <v>0</v>
      </c>
      <c r="AG21" s="172"/>
      <c r="AH21" s="141"/>
      <c r="AI21" s="173">
        <v>0</v>
      </c>
      <c r="AJ21" s="173">
        <v>0</v>
      </c>
      <c r="AK21" s="167">
        <f t="shared" si="4"/>
        <v>0</v>
      </c>
      <c r="AL21" s="167">
        <v>0</v>
      </c>
      <c r="AM21" s="173"/>
      <c r="AN21" s="173"/>
      <c r="AO21" s="173"/>
      <c r="AP21" s="173"/>
      <c r="AQ21" s="173"/>
      <c r="AR21" s="141"/>
      <c r="AS21" s="170"/>
      <c r="AT21" s="170"/>
      <c r="AU21" s="170"/>
      <c r="AV21" s="170"/>
      <c r="AW21" s="170"/>
      <c r="AX21" s="170"/>
      <c r="AY21" s="170"/>
      <c r="AZ21" s="170"/>
    </row>
    <row r="22" spans="1:52" x14ac:dyDescent="0.2">
      <c r="A22" s="127">
        <v>3</v>
      </c>
      <c r="B22" s="128" t="s">
        <v>133</v>
      </c>
      <c r="C22" s="149" t="str">
        <f t="shared" si="1"/>
        <v>40</v>
      </c>
      <c r="D22" s="149" t="str">
        <f t="shared" si="10"/>
        <v>75</v>
      </c>
      <c r="E22" s="147" t="str">
        <f t="shared" si="11"/>
        <v>001</v>
      </c>
      <c r="F22" s="129" t="str">
        <f t="shared" si="0"/>
        <v>4850.14</v>
      </c>
      <c r="G22" s="130" t="s">
        <v>155</v>
      </c>
      <c r="H22" s="193">
        <v>70000</v>
      </c>
      <c r="I22" s="193">
        <v>70000</v>
      </c>
      <c r="J22" s="193"/>
      <c r="K22" s="193"/>
      <c r="L22" s="193"/>
      <c r="M22" s="193">
        <v>39703.01</v>
      </c>
      <c r="N22" s="164">
        <v>39703.01</v>
      </c>
      <c r="O22" s="165"/>
      <c r="Q22" s="169">
        <v>70000</v>
      </c>
      <c r="R22" s="169">
        <v>70000</v>
      </c>
      <c r="S22" s="169"/>
      <c r="T22" s="169"/>
      <c r="U22" s="169"/>
      <c r="V22" s="169">
        <v>316.83</v>
      </c>
      <c r="W22" s="169">
        <v>316.83</v>
      </c>
      <c r="X22" s="170"/>
      <c r="Y22" s="141"/>
      <c r="Z22" s="171">
        <v>0</v>
      </c>
      <c r="AA22" s="171">
        <v>0</v>
      </c>
      <c r="AB22" s="172"/>
      <c r="AC22" s="172"/>
      <c r="AD22" s="172"/>
      <c r="AE22" s="171">
        <v>0</v>
      </c>
      <c r="AF22" s="171">
        <v>0</v>
      </c>
      <c r="AG22" s="172"/>
      <c r="AH22" s="141"/>
      <c r="AI22" s="173">
        <v>0</v>
      </c>
      <c r="AJ22" s="173">
        <v>0</v>
      </c>
      <c r="AK22" s="167">
        <f t="shared" si="4"/>
        <v>0</v>
      </c>
      <c r="AL22" s="167">
        <v>0</v>
      </c>
      <c r="AM22" s="173"/>
      <c r="AN22" s="173"/>
      <c r="AO22" s="173"/>
      <c r="AP22" s="173"/>
      <c r="AQ22" s="173"/>
      <c r="AR22" s="141"/>
      <c r="AS22" s="170"/>
      <c r="AT22" s="170"/>
      <c r="AU22" s="170"/>
      <c r="AV22" s="170"/>
      <c r="AW22" s="170"/>
      <c r="AX22" s="170"/>
      <c r="AY22" s="170"/>
      <c r="AZ22" s="170"/>
    </row>
    <row r="23" spans="1:52" x14ac:dyDescent="0.2">
      <c r="A23" s="127">
        <v>3</v>
      </c>
      <c r="B23" s="128" t="s">
        <v>134</v>
      </c>
      <c r="C23" s="149" t="str">
        <f t="shared" si="1"/>
        <v>40</v>
      </c>
      <c r="D23" s="149" t="str">
        <f t="shared" si="10"/>
        <v>75</v>
      </c>
      <c r="E23" s="147" t="str">
        <f t="shared" si="11"/>
        <v>001</v>
      </c>
      <c r="F23" s="129" t="str">
        <f t="shared" si="0"/>
        <v>4850.15</v>
      </c>
      <c r="G23" s="130" t="s">
        <v>156</v>
      </c>
      <c r="H23" s="193">
        <v>0</v>
      </c>
      <c r="I23" s="193">
        <v>0</v>
      </c>
      <c r="J23" s="193"/>
      <c r="K23" s="193"/>
      <c r="L23" s="193"/>
      <c r="M23" s="193">
        <v>0</v>
      </c>
      <c r="N23" s="164">
        <v>0</v>
      </c>
      <c r="O23" s="165"/>
      <c r="Q23" s="169">
        <v>0</v>
      </c>
      <c r="R23" s="169">
        <v>0</v>
      </c>
      <c r="S23" s="169"/>
      <c r="T23" s="169"/>
      <c r="U23" s="169"/>
      <c r="V23" s="169">
        <v>0</v>
      </c>
      <c r="W23" s="169">
        <v>0</v>
      </c>
      <c r="X23" s="170"/>
      <c r="Y23" s="141"/>
      <c r="Z23" s="171">
        <v>0</v>
      </c>
      <c r="AA23" s="171">
        <v>0</v>
      </c>
      <c r="AB23" s="172"/>
      <c r="AC23" s="172"/>
      <c r="AD23" s="172"/>
      <c r="AE23" s="171">
        <v>0</v>
      </c>
      <c r="AF23" s="171">
        <v>0</v>
      </c>
      <c r="AG23" s="172"/>
      <c r="AH23" s="141"/>
      <c r="AI23" s="173">
        <v>0</v>
      </c>
      <c r="AJ23" s="173">
        <v>0</v>
      </c>
      <c r="AK23" s="167">
        <f t="shared" si="4"/>
        <v>0</v>
      </c>
      <c r="AL23" s="167">
        <v>0</v>
      </c>
      <c r="AM23" s="173"/>
      <c r="AN23" s="173"/>
      <c r="AO23" s="173"/>
      <c r="AP23" s="173"/>
      <c r="AQ23" s="173"/>
      <c r="AR23" s="141"/>
      <c r="AS23" s="170"/>
      <c r="AT23" s="170"/>
      <c r="AU23" s="170"/>
      <c r="AV23" s="170"/>
      <c r="AW23" s="170"/>
      <c r="AX23" s="170"/>
      <c r="AY23" s="170"/>
      <c r="AZ23" s="170"/>
    </row>
    <row r="24" spans="1:52" x14ac:dyDescent="0.2">
      <c r="A24" s="127">
        <v>3</v>
      </c>
      <c r="B24" s="128" t="s">
        <v>135</v>
      </c>
      <c r="C24" s="149" t="str">
        <f t="shared" si="1"/>
        <v>40</v>
      </c>
      <c r="D24" s="149" t="str">
        <f t="shared" si="10"/>
        <v>75</v>
      </c>
      <c r="E24" s="147" t="str">
        <f t="shared" si="11"/>
        <v>001</v>
      </c>
      <c r="F24" s="129" t="str">
        <f t="shared" si="0"/>
        <v>4850.29</v>
      </c>
      <c r="G24" s="130" t="s">
        <v>157</v>
      </c>
      <c r="H24" s="193">
        <v>0</v>
      </c>
      <c r="I24" s="193">
        <v>0</v>
      </c>
      <c r="J24" s="193"/>
      <c r="K24" s="193"/>
      <c r="L24" s="193"/>
      <c r="M24" s="193">
        <v>0</v>
      </c>
      <c r="N24" s="164">
        <v>0</v>
      </c>
      <c r="O24" s="165"/>
      <c r="Q24" s="169">
        <v>0</v>
      </c>
      <c r="R24" s="169">
        <v>0</v>
      </c>
      <c r="S24" s="169"/>
      <c r="T24" s="169"/>
      <c r="U24" s="169"/>
      <c r="V24" s="169">
        <v>0</v>
      </c>
      <c r="W24" s="169">
        <v>0</v>
      </c>
      <c r="X24" s="170"/>
      <c r="Y24" s="141"/>
      <c r="Z24" s="171">
        <v>0</v>
      </c>
      <c r="AA24" s="171">
        <v>0</v>
      </c>
      <c r="AB24" s="172"/>
      <c r="AC24" s="172"/>
      <c r="AD24" s="172"/>
      <c r="AE24" s="171">
        <v>0</v>
      </c>
      <c r="AF24" s="171">
        <v>0</v>
      </c>
      <c r="AG24" s="172"/>
      <c r="AH24" s="141"/>
      <c r="AI24" s="173">
        <v>0</v>
      </c>
      <c r="AJ24" s="173">
        <v>0</v>
      </c>
      <c r="AK24" s="167">
        <f t="shared" si="4"/>
        <v>0</v>
      </c>
      <c r="AL24" s="167">
        <v>0</v>
      </c>
      <c r="AM24" s="173"/>
      <c r="AN24" s="173"/>
      <c r="AO24" s="173"/>
      <c r="AP24" s="173"/>
      <c r="AQ24" s="173"/>
      <c r="AR24" s="141"/>
      <c r="AS24" s="170"/>
      <c r="AT24" s="170"/>
      <c r="AU24" s="170"/>
      <c r="AV24" s="170"/>
      <c r="AW24" s="170"/>
      <c r="AX24" s="170"/>
      <c r="AY24" s="170"/>
      <c r="AZ24" s="170"/>
    </row>
    <row r="25" spans="1:52" x14ac:dyDescent="0.2">
      <c r="A25" s="127">
        <v>3</v>
      </c>
      <c r="B25" s="128" t="s">
        <v>136</v>
      </c>
      <c r="C25" s="149" t="str">
        <f t="shared" si="1"/>
        <v>40</v>
      </c>
      <c r="D25" s="149" t="str">
        <f t="shared" si="10"/>
        <v>75</v>
      </c>
      <c r="E25" s="147" t="str">
        <f t="shared" si="11"/>
        <v>001</v>
      </c>
      <c r="F25" s="129" t="str">
        <f t="shared" si="0"/>
        <v>4850.37</v>
      </c>
      <c r="G25" s="130" t="s">
        <v>158</v>
      </c>
      <c r="H25" s="193">
        <v>0</v>
      </c>
      <c r="I25" s="193">
        <v>0</v>
      </c>
      <c r="J25" s="193"/>
      <c r="K25" s="193"/>
      <c r="L25" s="193"/>
      <c r="M25" s="193">
        <v>0</v>
      </c>
      <c r="N25" s="164">
        <v>0</v>
      </c>
      <c r="O25" s="165"/>
      <c r="Q25" s="169">
        <v>0</v>
      </c>
      <c r="R25" s="169">
        <v>0</v>
      </c>
      <c r="S25" s="169"/>
      <c r="T25" s="169"/>
      <c r="U25" s="169"/>
      <c r="V25" s="169">
        <v>0</v>
      </c>
      <c r="W25" s="169">
        <v>0</v>
      </c>
      <c r="X25" s="170"/>
      <c r="Y25" s="141"/>
      <c r="Z25" s="171">
        <v>0</v>
      </c>
      <c r="AA25" s="171">
        <v>0</v>
      </c>
      <c r="AB25" s="172"/>
      <c r="AC25" s="172"/>
      <c r="AD25" s="172"/>
      <c r="AE25" s="171">
        <v>174.53</v>
      </c>
      <c r="AF25" s="171">
        <v>174.53</v>
      </c>
      <c r="AG25" s="172"/>
      <c r="AH25" s="141"/>
      <c r="AI25" s="173">
        <v>0</v>
      </c>
      <c r="AJ25" s="173">
        <v>0</v>
      </c>
      <c r="AK25" s="167">
        <f t="shared" si="4"/>
        <v>0</v>
      </c>
      <c r="AL25" s="167">
        <v>0</v>
      </c>
      <c r="AM25" s="173"/>
      <c r="AN25" s="173"/>
      <c r="AO25" s="173"/>
      <c r="AP25" s="173"/>
      <c r="AQ25" s="173"/>
      <c r="AR25" s="141"/>
      <c r="AS25" s="170"/>
      <c r="AT25" s="170"/>
      <c r="AU25" s="170"/>
      <c r="AV25" s="170"/>
      <c r="AW25" s="170"/>
      <c r="AX25" s="170"/>
      <c r="AY25" s="170"/>
      <c r="AZ25" s="170"/>
    </row>
    <row r="26" spans="1:52" x14ac:dyDescent="0.2">
      <c r="A26" s="127">
        <v>3</v>
      </c>
      <c r="B26" s="128" t="s">
        <v>137</v>
      </c>
      <c r="C26" s="149" t="str">
        <f t="shared" si="1"/>
        <v>40</v>
      </c>
      <c r="D26" s="149" t="str">
        <f t="shared" si="10"/>
        <v>75</v>
      </c>
      <c r="E26" s="147" t="str">
        <f t="shared" si="11"/>
        <v>001</v>
      </c>
      <c r="F26" s="129" t="str">
        <f t="shared" si="0"/>
        <v>4900.04</v>
      </c>
      <c r="G26" s="130" t="s">
        <v>159</v>
      </c>
      <c r="H26" s="193">
        <v>0</v>
      </c>
      <c r="I26" s="193">
        <v>0</v>
      </c>
      <c r="J26" s="193"/>
      <c r="K26" s="193"/>
      <c r="L26" s="193"/>
      <c r="M26" s="193">
        <v>0</v>
      </c>
      <c r="N26" s="164">
        <v>0</v>
      </c>
      <c r="O26" s="165"/>
      <c r="Q26" s="169">
        <v>0</v>
      </c>
      <c r="R26" s="169">
        <v>0</v>
      </c>
      <c r="S26" s="169"/>
      <c r="T26" s="169"/>
      <c r="U26" s="169"/>
      <c r="V26" s="169">
        <v>0</v>
      </c>
      <c r="W26" s="169">
        <v>0</v>
      </c>
      <c r="X26" s="170"/>
      <c r="Y26" s="141"/>
      <c r="Z26" s="171">
        <v>0</v>
      </c>
      <c r="AA26" s="171">
        <v>0</v>
      </c>
      <c r="AB26" s="172"/>
      <c r="AC26" s="172"/>
      <c r="AD26" s="172"/>
      <c r="AE26" s="171">
        <v>0</v>
      </c>
      <c r="AF26" s="171">
        <v>0</v>
      </c>
      <c r="AG26" s="172"/>
      <c r="AH26" s="141"/>
      <c r="AI26" s="173">
        <v>0</v>
      </c>
      <c r="AJ26" s="173">
        <v>0</v>
      </c>
      <c r="AK26" s="167">
        <f t="shared" si="4"/>
        <v>0</v>
      </c>
      <c r="AL26" s="167">
        <v>0</v>
      </c>
      <c r="AM26" s="173"/>
      <c r="AN26" s="173"/>
      <c r="AO26" s="173"/>
      <c r="AP26" s="173"/>
      <c r="AQ26" s="173"/>
      <c r="AR26" s="141"/>
      <c r="AS26" s="170"/>
      <c r="AT26" s="170"/>
      <c r="AU26" s="170"/>
      <c r="AV26" s="170"/>
      <c r="AW26" s="170"/>
      <c r="AX26" s="170"/>
      <c r="AY26" s="170"/>
      <c r="AZ26" s="170"/>
    </row>
    <row r="27" spans="1:52" x14ac:dyDescent="0.2">
      <c r="A27" s="127">
        <v>12</v>
      </c>
      <c r="B27" s="128" t="s">
        <v>138</v>
      </c>
      <c r="C27" s="149" t="str">
        <f t="shared" si="1"/>
        <v>40</v>
      </c>
      <c r="D27" s="149" t="str">
        <f t="shared" si="10"/>
        <v>75</v>
      </c>
      <c r="E27" s="147" t="str">
        <f t="shared" si="11"/>
        <v>001</v>
      </c>
      <c r="F27" s="129" t="str">
        <f t="shared" si="0"/>
        <v>4900.88</v>
      </c>
      <c r="G27" s="130" t="s">
        <v>160</v>
      </c>
      <c r="H27" s="193">
        <v>0</v>
      </c>
      <c r="I27" s="193">
        <v>0</v>
      </c>
      <c r="J27" s="193"/>
      <c r="K27" s="193"/>
      <c r="L27" s="193"/>
      <c r="M27" s="193">
        <v>0</v>
      </c>
      <c r="N27" s="164">
        <v>0</v>
      </c>
      <c r="O27" s="165"/>
      <c r="Q27" s="169">
        <v>0</v>
      </c>
      <c r="R27" s="169">
        <v>0</v>
      </c>
      <c r="S27" s="169"/>
      <c r="T27" s="169"/>
      <c r="U27" s="169"/>
      <c r="V27" s="169">
        <v>0</v>
      </c>
      <c r="W27" s="169">
        <v>0</v>
      </c>
      <c r="X27" s="170"/>
      <c r="Y27" s="141"/>
      <c r="Z27" s="171">
        <v>0</v>
      </c>
      <c r="AA27" s="171">
        <v>0</v>
      </c>
      <c r="AB27" s="172"/>
      <c r="AC27" s="172"/>
      <c r="AD27" s="172"/>
      <c r="AE27" s="171">
        <v>0</v>
      </c>
      <c r="AF27" s="171">
        <v>0</v>
      </c>
      <c r="AG27" s="172"/>
      <c r="AH27" s="141"/>
      <c r="AI27" s="173">
        <v>0</v>
      </c>
      <c r="AJ27" s="173">
        <v>0</v>
      </c>
      <c r="AK27" s="167">
        <f t="shared" si="4"/>
        <v>0</v>
      </c>
      <c r="AL27" s="167">
        <v>0</v>
      </c>
      <c r="AM27" s="173"/>
      <c r="AN27" s="173"/>
      <c r="AO27" s="173"/>
      <c r="AP27" s="173"/>
      <c r="AQ27" s="173"/>
      <c r="AR27" s="141"/>
      <c r="AS27" s="170"/>
      <c r="AT27" s="170"/>
      <c r="AU27" s="170"/>
      <c r="AV27" s="170"/>
      <c r="AW27" s="170"/>
      <c r="AX27" s="170"/>
      <c r="AY27" s="170"/>
      <c r="AZ27" s="170"/>
    </row>
    <row r="28" spans="1:52" x14ac:dyDescent="0.2">
      <c r="C28" s="149" t="str">
        <f t="shared" si="1"/>
        <v/>
      </c>
      <c r="D28" s="149" t="str">
        <f t="shared" si="10"/>
        <v/>
      </c>
      <c r="E28" s="147" t="str">
        <f t="shared" si="11"/>
        <v/>
      </c>
      <c r="H28" s="141">
        <f t="shared" ref="H28:O28" si="12">SUM(H3:H27)</f>
        <v>12166000</v>
      </c>
      <c r="I28" s="141">
        <f t="shared" si="12"/>
        <v>12238768</v>
      </c>
      <c r="J28" s="141">
        <f t="shared" si="12"/>
        <v>0</v>
      </c>
      <c r="K28" s="141">
        <f t="shared" si="12"/>
        <v>0</v>
      </c>
      <c r="L28" s="141">
        <f t="shared" si="12"/>
        <v>0</v>
      </c>
      <c r="M28" s="141">
        <f t="shared" si="12"/>
        <v>12591264.799999999</v>
      </c>
      <c r="N28" s="141">
        <f t="shared" si="12"/>
        <v>12591264.799999999</v>
      </c>
      <c r="O28" s="141">
        <f t="shared" si="12"/>
        <v>343229.87000000046</v>
      </c>
      <c r="Q28" s="141">
        <f t="shared" ref="Q28:X28" si="13">SUM(Q3:Q27)</f>
        <v>13793195</v>
      </c>
      <c r="R28" s="141">
        <f t="shared" si="13"/>
        <v>13793195</v>
      </c>
      <c r="S28" s="141">
        <f t="shared" si="13"/>
        <v>0</v>
      </c>
      <c r="T28" s="141">
        <f t="shared" si="13"/>
        <v>0</v>
      </c>
      <c r="U28" s="141">
        <f t="shared" si="13"/>
        <v>0</v>
      </c>
      <c r="V28" s="141">
        <f t="shared" si="13"/>
        <v>13589010.189999999</v>
      </c>
      <c r="W28" s="141">
        <f t="shared" si="13"/>
        <v>13589010.189999999</v>
      </c>
      <c r="X28" s="141">
        <f t="shared" si="13"/>
        <v>-417402.76999999967</v>
      </c>
      <c r="Y28" s="141"/>
      <c r="Z28" s="141">
        <f t="shared" ref="Z28:AG28" si="14">SUM(Z3:Z27)</f>
        <v>13625315</v>
      </c>
      <c r="AA28" s="141">
        <f t="shared" si="14"/>
        <v>13625315</v>
      </c>
      <c r="AB28" s="141">
        <f t="shared" si="14"/>
        <v>0</v>
      </c>
      <c r="AC28" s="141">
        <f t="shared" si="14"/>
        <v>0</v>
      </c>
      <c r="AD28" s="141">
        <f t="shared" si="14"/>
        <v>0</v>
      </c>
      <c r="AE28" s="141">
        <f t="shared" si="14"/>
        <v>13878023.129999999</v>
      </c>
      <c r="AF28" s="141">
        <f t="shared" si="14"/>
        <v>13878023.129999999</v>
      </c>
      <c r="AG28" s="141">
        <f t="shared" si="14"/>
        <v>254051.47999999952</v>
      </c>
      <c r="AH28" s="141"/>
      <c r="AI28" s="141">
        <f>SUM(AI3:AI27)</f>
        <v>13625315</v>
      </c>
      <c r="AJ28" s="141">
        <f t="shared" ref="AJ28:AP28" si="15">SUM(AJ3:AJ27)</f>
        <v>13625315</v>
      </c>
      <c r="AK28" s="141">
        <f t="shared" si="15"/>
        <v>13625315</v>
      </c>
      <c r="AL28" s="141">
        <f t="shared" si="15"/>
        <v>3359704.39</v>
      </c>
      <c r="AM28" s="141">
        <f t="shared" si="15"/>
        <v>0</v>
      </c>
      <c r="AN28" s="141">
        <f t="shared" si="15"/>
        <v>0</v>
      </c>
      <c r="AO28" s="141">
        <f t="shared" si="15"/>
        <v>0</v>
      </c>
      <c r="AP28" s="141">
        <f t="shared" si="15"/>
        <v>0</v>
      </c>
      <c r="AQ28" s="141">
        <f t="shared" ref="AI28:AQ28" si="16">SUM(AQ3:AQ11)</f>
        <v>-13575815</v>
      </c>
      <c r="AR28" s="141"/>
      <c r="AS28" s="141">
        <f t="shared" ref="AS28:AZ28" si="17">SUM(AS3:AS11)</f>
        <v>0</v>
      </c>
      <c r="AT28" s="141">
        <f t="shared" si="17"/>
        <v>0</v>
      </c>
      <c r="AU28" s="141">
        <f t="shared" si="17"/>
        <v>0</v>
      </c>
      <c r="AV28" s="141">
        <f t="shared" si="17"/>
        <v>0</v>
      </c>
      <c r="AW28" s="141">
        <f t="shared" si="17"/>
        <v>0</v>
      </c>
      <c r="AX28" s="141">
        <f t="shared" si="17"/>
        <v>0</v>
      </c>
      <c r="AY28" s="141">
        <f t="shared" si="17"/>
        <v>0</v>
      </c>
      <c r="AZ28" s="141">
        <f t="shared" si="17"/>
        <v>0</v>
      </c>
    </row>
  </sheetData>
  <autoFilter ref="A2:WWY28"/>
  <mergeCells count="5">
    <mergeCell ref="H1:N1"/>
    <mergeCell ref="Q1:X1"/>
    <mergeCell ref="Z1:AG1"/>
    <mergeCell ref="AI1:AQ1"/>
    <mergeCell ref="AS1:AZ1"/>
  </mergeCells>
  <conditionalFormatting sqref="B1:B1048576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activeCell="C13" sqref="C13:C20"/>
    </sheetView>
  </sheetViews>
  <sheetFormatPr defaultColWidth="9.140625" defaultRowHeight="15" x14ac:dyDescent="0.25"/>
  <cols>
    <col min="1" max="1" width="1.7109375" customWidth="1"/>
    <col min="2" max="2" width="22.85546875" customWidth="1"/>
    <col min="3" max="3" width="42.42578125" customWidth="1"/>
    <col min="4" max="4" width="13.7109375" customWidth="1"/>
    <col min="5" max="5" width="1.7109375" customWidth="1"/>
    <col min="6" max="6" width="14.5703125" customWidth="1"/>
    <col min="7" max="7" width="1.7109375" customWidth="1"/>
    <col min="8" max="8" width="14.28515625" bestFit="1" customWidth="1"/>
    <col min="9" max="9" width="1.7109375" customWidth="1"/>
    <col min="10" max="10" width="14.5703125" customWidth="1"/>
    <col min="11" max="11" width="1.7109375" customWidth="1"/>
    <col min="12" max="12" width="13.7109375" customWidth="1"/>
    <col min="13" max="13" width="1.7109375" customWidth="1"/>
    <col min="14" max="14" width="13.7109375" customWidth="1"/>
    <col min="15" max="15" width="1.7109375" customWidth="1"/>
    <col min="16" max="16" width="13.7109375" customWidth="1"/>
    <col min="17" max="17" width="1.7109375" customWidth="1"/>
    <col min="18" max="18" width="13.7109375" customWidth="1"/>
    <col min="19" max="19" width="2" customWidth="1"/>
    <col min="20" max="20" width="14.85546875" style="152" customWidth="1"/>
    <col min="22" max="22" width="10.28515625" bestFit="1" customWidth="1"/>
    <col min="257" max="257" width="1.7109375" customWidth="1"/>
    <col min="258" max="258" width="22.85546875" customWidth="1"/>
    <col min="259" max="259" width="42.42578125" customWidth="1"/>
    <col min="260" max="260" width="13.7109375" customWidth="1"/>
    <col min="261" max="261" width="1.7109375" customWidth="1"/>
    <col min="262" max="262" width="14.5703125" customWidth="1"/>
    <col min="263" max="263" width="1.7109375" customWidth="1"/>
    <col min="264" max="264" width="14.28515625" bestFit="1" customWidth="1"/>
    <col min="265" max="265" width="1.7109375" customWidth="1"/>
    <col min="266" max="266" width="14.5703125" customWidth="1"/>
    <col min="267" max="267" width="1.7109375" customWidth="1"/>
    <col min="268" max="268" width="13.7109375" customWidth="1"/>
    <col min="269" max="269" width="1.7109375" customWidth="1"/>
    <col min="270" max="270" width="13.7109375" customWidth="1"/>
    <col min="271" max="271" width="1.7109375" customWidth="1"/>
    <col min="272" max="272" width="13.7109375" customWidth="1"/>
    <col min="273" max="273" width="1.7109375" customWidth="1"/>
    <col min="274" max="274" width="13.7109375" customWidth="1"/>
    <col min="275" max="275" width="2" customWidth="1"/>
    <col min="276" max="276" width="14.85546875" customWidth="1"/>
    <col min="278" max="278" width="10.28515625" bestFit="1" customWidth="1"/>
    <col min="513" max="513" width="1.7109375" customWidth="1"/>
    <col min="514" max="514" width="22.85546875" customWidth="1"/>
    <col min="515" max="515" width="42.42578125" customWidth="1"/>
    <col min="516" max="516" width="13.7109375" customWidth="1"/>
    <col min="517" max="517" width="1.7109375" customWidth="1"/>
    <col min="518" max="518" width="14.5703125" customWidth="1"/>
    <col min="519" max="519" width="1.7109375" customWidth="1"/>
    <col min="520" max="520" width="14.28515625" bestFit="1" customWidth="1"/>
    <col min="521" max="521" width="1.7109375" customWidth="1"/>
    <col min="522" max="522" width="14.5703125" customWidth="1"/>
    <col min="523" max="523" width="1.7109375" customWidth="1"/>
    <col min="524" max="524" width="13.7109375" customWidth="1"/>
    <col min="525" max="525" width="1.7109375" customWidth="1"/>
    <col min="526" max="526" width="13.7109375" customWidth="1"/>
    <col min="527" max="527" width="1.7109375" customWidth="1"/>
    <col min="528" max="528" width="13.7109375" customWidth="1"/>
    <col min="529" max="529" width="1.7109375" customWidth="1"/>
    <col min="530" max="530" width="13.7109375" customWidth="1"/>
    <col min="531" max="531" width="2" customWidth="1"/>
    <col min="532" max="532" width="14.85546875" customWidth="1"/>
    <col min="534" max="534" width="10.28515625" bestFit="1" customWidth="1"/>
    <col min="769" max="769" width="1.7109375" customWidth="1"/>
    <col min="770" max="770" width="22.85546875" customWidth="1"/>
    <col min="771" max="771" width="42.42578125" customWidth="1"/>
    <col min="772" max="772" width="13.7109375" customWidth="1"/>
    <col min="773" max="773" width="1.7109375" customWidth="1"/>
    <col min="774" max="774" width="14.5703125" customWidth="1"/>
    <col min="775" max="775" width="1.7109375" customWidth="1"/>
    <col min="776" max="776" width="14.28515625" bestFit="1" customWidth="1"/>
    <col min="777" max="777" width="1.7109375" customWidth="1"/>
    <col min="778" max="778" width="14.5703125" customWidth="1"/>
    <col min="779" max="779" width="1.7109375" customWidth="1"/>
    <col min="780" max="780" width="13.7109375" customWidth="1"/>
    <col min="781" max="781" width="1.7109375" customWidth="1"/>
    <col min="782" max="782" width="13.7109375" customWidth="1"/>
    <col min="783" max="783" width="1.7109375" customWidth="1"/>
    <col min="784" max="784" width="13.7109375" customWidth="1"/>
    <col min="785" max="785" width="1.7109375" customWidth="1"/>
    <col min="786" max="786" width="13.7109375" customWidth="1"/>
    <col min="787" max="787" width="2" customWidth="1"/>
    <col min="788" max="788" width="14.85546875" customWidth="1"/>
    <col min="790" max="790" width="10.28515625" bestFit="1" customWidth="1"/>
    <col min="1025" max="1025" width="1.7109375" customWidth="1"/>
    <col min="1026" max="1026" width="22.85546875" customWidth="1"/>
    <col min="1027" max="1027" width="42.42578125" customWidth="1"/>
    <col min="1028" max="1028" width="13.7109375" customWidth="1"/>
    <col min="1029" max="1029" width="1.7109375" customWidth="1"/>
    <col min="1030" max="1030" width="14.5703125" customWidth="1"/>
    <col min="1031" max="1031" width="1.7109375" customWidth="1"/>
    <col min="1032" max="1032" width="14.28515625" bestFit="1" customWidth="1"/>
    <col min="1033" max="1033" width="1.7109375" customWidth="1"/>
    <col min="1034" max="1034" width="14.5703125" customWidth="1"/>
    <col min="1035" max="1035" width="1.7109375" customWidth="1"/>
    <col min="1036" max="1036" width="13.7109375" customWidth="1"/>
    <col min="1037" max="1037" width="1.7109375" customWidth="1"/>
    <col min="1038" max="1038" width="13.7109375" customWidth="1"/>
    <col min="1039" max="1039" width="1.7109375" customWidth="1"/>
    <col min="1040" max="1040" width="13.7109375" customWidth="1"/>
    <col min="1041" max="1041" width="1.7109375" customWidth="1"/>
    <col min="1042" max="1042" width="13.7109375" customWidth="1"/>
    <col min="1043" max="1043" width="2" customWidth="1"/>
    <col min="1044" max="1044" width="14.85546875" customWidth="1"/>
    <col min="1046" max="1046" width="10.28515625" bestFit="1" customWidth="1"/>
    <col min="1281" max="1281" width="1.7109375" customWidth="1"/>
    <col min="1282" max="1282" width="22.85546875" customWidth="1"/>
    <col min="1283" max="1283" width="42.42578125" customWidth="1"/>
    <col min="1284" max="1284" width="13.7109375" customWidth="1"/>
    <col min="1285" max="1285" width="1.7109375" customWidth="1"/>
    <col min="1286" max="1286" width="14.5703125" customWidth="1"/>
    <col min="1287" max="1287" width="1.7109375" customWidth="1"/>
    <col min="1288" max="1288" width="14.28515625" bestFit="1" customWidth="1"/>
    <col min="1289" max="1289" width="1.7109375" customWidth="1"/>
    <col min="1290" max="1290" width="14.5703125" customWidth="1"/>
    <col min="1291" max="1291" width="1.7109375" customWidth="1"/>
    <col min="1292" max="1292" width="13.7109375" customWidth="1"/>
    <col min="1293" max="1293" width="1.7109375" customWidth="1"/>
    <col min="1294" max="1294" width="13.7109375" customWidth="1"/>
    <col min="1295" max="1295" width="1.7109375" customWidth="1"/>
    <col min="1296" max="1296" width="13.7109375" customWidth="1"/>
    <col min="1297" max="1297" width="1.7109375" customWidth="1"/>
    <col min="1298" max="1298" width="13.7109375" customWidth="1"/>
    <col min="1299" max="1299" width="2" customWidth="1"/>
    <col min="1300" max="1300" width="14.85546875" customWidth="1"/>
    <col min="1302" max="1302" width="10.28515625" bestFit="1" customWidth="1"/>
    <col min="1537" max="1537" width="1.7109375" customWidth="1"/>
    <col min="1538" max="1538" width="22.85546875" customWidth="1"/>
    <col min="1539" max="1539" width="42.42578125" customWidth="1"/>
    <col min="1540" max="1540" width="13.7109375" customWidth="1"/>
    <col min="1541" max="1541" width="1.7109375" customWidth="1"/>
    <col min="1542" max="1542" width="14.5703125" customWidth="1"/>
    <col min="1543" max="1543" width="1.7109375" customWidth="1"/>
    <col min="1544" max="1544" width="14.28515625" bestFit="1" customWidth="1"/>
    <col min="1545" max="1545" width="1.7109375" customWidth="1"/>
    <col min="1546" max="1546" width="14.5703125" customWidth="1"/>
    <col min="1547" max="1547" width="1.7109375" customWidth="1"/>
    <col min="1548" max="1548" width="13.7109375" customWidth="1"/>
    <col min="1549" max="1549" width="1.7109375" customWidth="1"/>
    <col min="1550" max="1550" width="13.7109375" customWidth="1"/>
    <col min="1551" max="1551" width="1.7109375" customWidth="1"/>
    <col min="1552" max="1552" width="13.7109375" customWidth="1"/>
    <col min="1553" max="1553" width="1.7109375" customWidth="1"/>
    <col min="1554" max="1554" width="13.7109375" customWidth="1"/>
    <col min="1555" max="1555" width="2" customWidth="1"/>
    <col min="1556" max="1556" width="14.85546875" customWidth="1"/>
    <col min="1558" max="1558" width="10.28515625" bestFit="1" customWidth="1"/>
    <col min="1793" max="1793" width="1.7109375" customWidth="1"/>
    <col min="1794" max="1794" width="22.85546875" customWidth="1"/>
    <col min="1795" max="1795" width="42.42578125" customWidth="1"/>
    <col min="1796" max="1796" width="13.7109375" customWidth="1"/>
    <col min="1797" max="1797" width="1.7109375" customWidth="1"/>
    <col min="1798" max="1798" width="14.5703125" customWidth="1"/>
    <col min="1799" max="1799" width="1.7109375" customWidth="1"/>
    <col min="1800" max="1800" width="14.28515625" bestFit="1" customWidth="1"/>
    <col min="1801" max="1801" width="1.7109375" customWidth="1"/>
    <col min="1802" max="1802" width="14.5703125" customWidth="1"/>
    <col min="1803" max="1803" width="1.7109375" customWidth="1"/>
    <col min="1804" max="1804" width="13.7109375" customWidth="1"/>
    <col min="1805" max="1805" width="1.7109375" customWidth="1"/>
    <col min="1806" max="1806" width="13.7109375" customWidth="1"/>
    <col min="1807" max="1807" width="1.7109375" customWidth="1"/>
    <col min="1808" max="1808" width="13.7109375" customWidth="1"/>
    <col min="1809" max="1809" width="1.7109375" customWidth="1"/>
    <col min="1810" max="1810" width="13.7109375" customWidth="1"/>
    <col min="1811" max="1811" width="2" customWidth="1"/>
    <col min="1812" max="1812" width="14.85546875" customWidth="1"/>
    <col min="1814" max="1814" width="10.28515625" bestFit="1" customWidth="1"/>
    <col min="2049" max="2049" width="1.7109375" customWidth="1"/>
    <col min="2050" max="2050" width="22.85546875" customWidth="1"/>
    <col min="2051" max="2051" width="42.42578125" customWidth="1"/>
    <col min="2052" max="2052" width="13.7109375" customWidth="1"/>
    <col min="2053" max="2053" width="1.7109375" customWidth="1"/>
    <col min="2054" max="2054" width="14.5703125" customWidth="1"/>
    <col min="2055" max="2055" width="1.7109375" customWidth="1"/>
    <col min="2056" max="2056" width="14.28515625" bestFit="1" customWidth="1"/>
    <col min="2057" max="2057" width="1.7109375" customWidth="1"/>
    <col min="2058" max="2058" width="14.5703125" customWidth="1"/>
    <col min="2059" max="2059" width="1.7109375" customWidth="1"/>
    <col min="2060" max="2060" width="13.7109375" customWidth="1"/>
    <col min="2061" max="2061" width="1.7109375" customWidth="1"/>
    <col min="2062" max="2062" width="13.7109375" customWidth="1"/>
    <col min="2063" max="2063" width="1.7109375" customWidth="1"/>
    <col min="2064" max="2064" width="13.7109375" customWidth="1"/>
    <col min="2065" max="2065" width="1.7109375" customWidth="1"/>
    <col min="2066" max="2066" width="13.7109375" customWidth="1"/>
    <col min="2067" max="2067" width="2" customWidth="1"/>
    <col min="2068" max="2068" width="14.85546875" customWidth="1"/>
    <col min="2070" max="2070" width="10.28515625" bestFit="1" customWidth="1"/>
    <col min="2305" max="2305" width="1.7109375" customWidth="1"/>
    <col min="2306" max="2306" width="22.85546875" customWidth="1"/>
    <col min="2307" max="2307" width="42.42578125" customWidth="1"/>
    <col min="2308" max="2308" width="13.7109375" customWidth="1"/>
    <col min="2309" max="2309" width="1.7109375" customWidth="1"/>
    <col min="2310" max="2310" width="14.5703125" customWidth="1"/>
    <col min="2311" max="2311" width="1.7109375" customWidth="1"/>
    <col min="2312" max="2312" width="14.28515625" bestFit="1" customWidth="1"/>
    <col min="2313" max="2313" width="1.7109375" customWidth="1"/>
    <col min="2314" max="2314" width="14.5703125" customWidth="1"/>
    <col min="2315" max="2315" width="1.7109375" customWidth="1"/>
    <col min="2316" max="2316" width="13.7109375" customWidth="1"/>
    <col min="2317" max="2317" width="1.7109375" customWidth="1"/>
    <col min="2318" max="2318" width="13.7109375" customWidth="1"/>
    <col min="2319" max="2319" width="1.7109375" customWidth="1"/>
    <col min="2320" max="2320" width="13.7109375" customWidth="1"/>
    <col min="2321" max="2321" width="1.7109375" customWidth="1"/>
    <col min="2322" max="2322" width="13.7109375" customWidth="1"/>
    <col min="2323" max="2323" width="2" customWidth="1"/>
    <col min="2324" max="2324" width="14.85546875" customWidth="1"/>
    <col min="2326" max="2326" width="10.28515625" bestFit="1" customWidth="1"/>
    <col min="2561" max="2561" width="1.7109375" customWidth="1"/>
    <col min="2562" max="2562" width="22.85546875" customWidth="1"/>
    <col min="2563" max="2563" width="42.42578125" customWidth="1"/>
    <col min="2564" max="2564" width="13.7109375" customWidth="1"/>
    <col min="2565" max="2565" width="1.7109375" customWidth="1"/>
    <col min="2566" max="2566" width="14.5703125" customWidth="1"/>
    <col min="2567" max="2567" width="1.7109375" customWidth="1"/>
    <col min="2568" max="2568" width="14.28515625" bestFit="1" customWidth="1"/>
    <col min="2569" max="2569" width="1.7109375" customWidth="1"/>
    <col min="2570" max="2570" width="14.5703125" customWidth="1"/>
    <col min="2571" max="2571" width="1.7109375" customWidth="1"/>
    <col min="2572" max="2572" width="13.7109375" customWidth="1"/>
    <col min="2573" max="2573" width="1.7109375" customWidth="1"/>
    <col min="2574" max="2574" width="13.7109375" customWidth="1"/>
    <col min="2575" max="2575" width="1.7109375" customWidth="1"/>
    <col min="2576" max="2576" width="13.7109375" customWidth="1"/>
    <col min="2577" max="2577" width="1.7109375" customWidth="1"/>
    <col min="2578" max="2578" width="13.7109375" customWidth="1"/>
    <col min="2579" max="2579" width="2" customWidth="1"/>
    <col min="2580" max="2580" width="14.85546875" customWidth="1"/>
    <col min="2582" max="2582" width="10.28515625" bestFit="1" customWidth="1"/>
    <col min="2817" max="2817" width="1.7109375" customWidth="1"/>
    <col min="2818" max="2818" width="22.85546875" customWidth="1"/>
    <col min="2819" max="2819" width="42.42578125" customWidth="1"/>
    <col min="2820" max="2820" width="13.7109375" customWidth="1"/>
    <col min="2821" max="2821" width="1.7109375" customWidth="1"/>
    <col min="2822" max="2822" width="14.5703125" customWidth="1"/>
    <col min="2823" max="2823" width="1.7109375" customWidth="1"/>
    <col min="2824" max="2824" width="14.28515625" bestFit="1" customWidth="1"/>
    <col min="2825" max="2825" width="1.7109375" customWidth="1"/>
    <col min="2826" max="2826" width="14.5703125" customWidth="1"/>
    <col min="2827" max="2827" width="1.7109375" customWidth="1"/>
    <col min="2828" max="2828" width="13.7109375" customWidth="1"/>
    <col min="2829" max="2829" width="1.7109375" customWidth="1"/>
    <col min="2830" max="2830" width="13.7109375" customWidth="1"/>
    <col min="2831" max="2831" width="1.7109375" customWidth="1"/>
    <col min="2832" max="2832" width="13.7109375" customWidth="1"/>
    <col min="2833" max="2833" width="1.7109375" customWidth="1"/>
    <col min="2834" max="2834" width="13.7109375" customWidth="1"/>
    <col min="2835" max="2835" width="2" customWidth="1"/>
    <col min="2836" max="2836" width="14.85546875" customWidth="1"/>
    <col min="2838" max="2838" width="10.28515625" bestFit="1" customWidth="1"/>
    <col min="3073" max="3073" width="1.7109375" customWidth="1"/>
    <col min="3074" max="3074" width="22.85546875" customWidth="1"/>
    <col min="3075" max="3075" width="42.42578125" customWidth="1"/>
    <col min="3076" max="3076" width="13.7109375" customWidth="1"/>
    <col min="3077" max="3077" width="1.7109375" customWidth="1"/>
    <col min="3078" max="3078" width="14.5703125" customWidth="1"/>
    <col min="3079" max="3079" width="1.7109375" customWidth="1"/>
    <col min="3080" max="3080" width="14.28515625" bestFit="1" customWidth="1"/>
    <col min="3081" max="3081" width="1.7109375" customWidth="1"/>
    <col min="3082" max="3082" width="14.5703125" customWidth="1"/>
    <col min="3083" max="3083" width="1.7109375" customWidth="1"/>
    <col min="3084" max="3084" width="13.7109375" customWidth="1"/>
    <col min="3085" max="3085" width="1.7109375" customWidth="1"/>
    <col min="3086" max="3086" width="13.7109375" customWidth="1"/>
    <col min="3087" max="3087" width="1.7109375" customWidth="1"/>
    <col min="3088" max="3088" width="13.7109375" customWidth="1"/>
    <col min="3089" max="3089" width="1.7109375" customWidth="1"/>
    <col min="3090" max="3090" width="13.7109375" customWidth="1"/>
    <col min="3091" max="3091" width="2" customWidth="1"/>
    <col min="3092" max="3092" width="14.85546875" customWidth="1"/>
    <col min="3094" max="3094" width="10.28515625" bestFit="1" customWidth="1"/>
    <col min="3329" max="3329" width="1.7109375" customWidth="1"/>
    <col min="3330" max="3330" width="22.85546875" customWidth="1"/>
    <col min="3331" max="3331" width="42.42578125" customWidth="1"/>
    <col min="3332" max="3332" width="13.7109375" customWidth="1"/>
    <col min="3333" max="3333" width="1.7109375" customWidth="1"/>
    <col min="3334" max="3334" width="14.5703125" customWidth="1"/>
    <col min="3335" max="3335" width="1.7109375" customWidth="1"/>
    <col min="3336" max="3336" width="14.28515625" bestFit="1" customWidth="1"/>
    <col min="3337" max="3337" width="1.7109375" customWidth="1"/>
    <col min="3338" max="3338" width="14.5703125" customWidth="1"/>
    <col min="3339" max="3339" width="1.7109375" customWidth="1"/>
    <col min="3340" max="3340" width="13.7109375" customWidth="1"/>
    <col min="3341" max="3341" width="1.7109375" customWidth="1"/>
    <col min="3342" max="3342" width="13.7109375" customWidth="1"/>
    <col min="3343" max="3343" width="1.7109375" customWidth="1"/>
    <col min="3344" max="3344" width="13.7109375" customWidth="1"/>
    <col min="3345" max="3345" width="1.7109375" customWidth="1"/>
    <col min="3346" max="3346" width="13.7109375" customWidth="1"/>
    <col min="3347" max="3347" width="2" customWidth="1"/>
    <col min="3348" max="3348" width="14.85546875" customWidth="1"/>
    <col min="3350" max="3350" width="10.28515625" bestFit="1" customWidth="1"/>
    <col min="3585" max="3585" width="1.7109375" customWidth="1"/>
    <col min="3586" max="3586" width="22.85546875" customWidth="1"/>
    <col min="3587" max="3587" width="42.42578125" customWidth="1"/>
    <col min="3588" max="3588" width="13.7109375" customWidth="1"/>
    <col min="3589" max="3589" width="1.7109375" customWidth="1"/>
    <col min="3590" max="3590" width="14.5703125" customWidth="1"/>
    <col min="3591" max="3591" width="1.7109375" customWidth="1"/>
    <col min="3592" max="3592" width="14.28515625" bestFit="1" customWidth="1"/>
    <col min="3593" max="3593" width="1.7109375" customWidth="1"/>
    <col min="3594" max="3594" width="14.5703125" customWidth="1"/>
    <col min="3595" max="3595" width="1.7109375" customWidth="1"/>
    <col min="3596" max="3596" width="13.7109375" customWidth="1"/>
    <col min="3597" max="3597" width="1.7109375" customWidth="1"/>
    <col min="3598" max="3598" width="13.7109375" customWidth="1"/>
    <col min="3599" max="3599" width="1.7109375" customWidth="1"/>
    <col min="3600" max="3600" width="13.7109375" customWidth="1"/>
    <col min="3601" max="3601" width="1.7109375" customWidth="1"/>
    <col min="3602" max="3602" width="13.7109375" customWidth="1"/>
    <col min="3603" max="3603" width="2" customWidth="1"/>
    <col min="3604" max="3604" width="14.85546875" customWidth="1"/>
    <col min="3606" max="3606" width="10.28515625" bestFit="1" customWidth="1"/>
    <col min="3841" max="3841" width="1.7109375" customWidth="1"/>
    <col min="3842" max="3842" width="22.85546875" customWidth="1"/>
    <col min="3843" max="3843" width="42.42578125" customWidth="1"/>
    <col min="3844" max="3844" width="13.7109375" customWidth="1"/>
    <col min="3845" max="3845" width="1.7109375" customWidth="1"/>
    <col min="3846" max="3846" width="14.5703125" customWidth="1"/>
    <col min="3847" max="3847" width="1.7109375" customWidth="1"/>
    <col min="3848" max="3848" width="14.28515625" bestFit="1" customWidth="1"/>
    <col min="3849" max="3849" width="1.7109375" customWidth="1"/>
    <col min="3850" max="3850" width="14.5703125" customWidth="1"/>
    <col min="3851" max="3851" width="1.7109375" customWidth="1"/>
    <col min="3852" max="3852" width="13.7109375" customWidth="1"/>
    <col min="3853" max="3853" width="1.7109375" customWidth="1"/>
    <col min="3854" max="3854" width="13.7109375" customWidth="1"/>
    <col min="3855" max="3855" width="1.7109375" customWidth="1"/>
    <col min="3856" max="3856" width="13.7109375" customWidth="1"/>
    <col min="3857" max="3857" width="1.7109375" customWidth="1"/>
    <col min="3858" max="3858" width="13.7109375" customWidth="1"/>
    <col min="3859" max="3859" width="2" customWidth="1"/>
    <col min="3860" max="3860" width="14.85546875" customWidth="1"/>
    <col min="3862" max="3862" width="10.28515625" bestFit="1" customWidth="1"/>
    <col min="4097" max="4097" width="1.7109375" customWidth="1"/>
    <col min="4098" max="4098" width="22.85546875" customWidth="1"/>
    <col min="4099" max="4099" width="42.42578125" customWidth="1"/>
    <col min="4100" max="4100" width="13.7109375" customWidth="1"/>
    <col min="4101" max="4101" width="1.7109375" customWidth="1"/>
    <col min="4102" max="4102" width="14.5703125" customWidth="1"/>
    <col min="4103" max="4103" width="1.7109375" customWidth="1"/>
    <col min="4104" max="4104" width="14.28515625" bestFit="1" customWidth="1"/>
    <col min="4105" max="4105" width="1.7109375" customWidth="1"/>
    <col min="4106" max="4106" width="14.5703125" customWidth="1"/>
    <col min="4107" max="4107" width="1.7109375" customWidth="1"/>
    <col min="4108" max="4108" width="13.7109375" customWidth="1"/>
    <col min="4109" max="4109" width="1.7109375" customWidth="1"/>
    <col min="4110" max="4110" width="13.7109375" customWidth="1"/>
    <col min="4111" max="4111" width="1.7109375" customWidth="1"/>
    <col min="4112" max="4112" width="13.7109375" customWidth="1"/>
    <col min="4113" max="4113" width="1.7109375" customWidth="1"/>
    <col min="4114" max="4114" width="13.7109375" customWidth="1"/>
    <col min="4115" max="4115" width="2" customWidth="1"/>
    <col min="4116" max="4116" width="14.85546875" customWidth="1"/>
    <col min="4118" max="4118" width="10.28515625" bestFit="1" customWidth="1"/>
    <col min="4353" max="4353" width="1.7109375" customWidth="1"/>
    <col min="4354" max="4354" width="22.85546875" customWidth="1"/>
    <col min="4355" max="4355" width="42.42578125" customWidth="1"/>
    <col min="4356" max="4356" width="13.7109375" customWidth="1"/>
    <col min="4357" max="4357" width="1.7109375" customWidth="1"/>
    <col min="4358" max="4358" width="14.5703125" customWidth="1"/>
    <col min="4359" max="4359" width="1.7109375" customWidth="1"/>
    <col min="4360" max="4360" width="14.28515625" bestFit="1" customWidth="1"/>
    <col min="4361" max="4361" width="1.7109375" customWidth="1"/>
    <col min="4362" max="4362" width="14.5703125" customWidth="1"/>
    <col min="4363" max="4363" width="1.7109375" customWidth="1"/>
    <col min="4364" max="4364" width="13.7109375" customWidth="1"/>
    <col min="4365" max="4365" width="1.7109375" customWidth="1"/>
    <col min="4366" max="4366" width="13.7109375" customWidth="1"/>
    <col min="4367" max="4367" width="1.7109375" customWidth="1"/>
    <col min="4368" max="4368" width="13.7109375" customWidth="1"/>
    <col min="4369" max="4369" width="1.7109375" customWidth="1"/>
    <col min="4370" max="4370" width="13.7109375" customWidth="1"/>
    <col min="4371" max="4371" width="2" customWidth="1"/>
    <col min="4372" max="4372" width="14.85546875" customWidth="1"/>
    <col min="4374" max="4374" width="10.28515625" bestFit="1" customWidth="1"/>
    <col min="4609" max="4609" width="1.7109375" customWidth="1"/>
    <col min="4610" max="4610" width="22.85546875" customWidth="1"/>
    <col min="4611" max="4611" width="42.42578125" customWidth="1"/>
    <col min="4612" max="4612" width="13.7109375" customWidth="1"/>
    <col min="4613" max="4613" width="1.7109375" customWidth="1"/>
    <col min="4614" max="4614" width="14.5703125" customWidth="1"/>
    <col min="4615" max="4615" width="1.7109375" customWidth="1"/>
    <col min="4616" max="4616" width="14.28515625" bestFit="1" customWidth="1"/>
    <col min="4617" max="4617" width="1.7109375" customWidth="1"/>
    <col min="4618" max="4618" width="14.5703125" customWidth="1"/>
    <col min="4619" max="4619" width="1.7109375" customWidth="1"/>
    <col min="4620" max="4620" width="13.7109375" customWidth="1"/>
    <col min="4621" max="4621" width="1.7109375" customWidth="1"/>
    <col min="4622" max="4622" width="13.7109375" customWidth="1"/>
    <col min="4623" max="4623" width="1.7109375" customWidth="1"/>
    <col min="4624" max="4624" width="13.7109375" customWidth="1"/>
    <col min="4625" max="4625" width="1.7109375" customWidth="1"/>
    <col min="4626" max="4626" width="13.7109375" customWidth="1"/>
    <col min="4627" max="4627" width="2" customWidth="1"/>
    <col min="4628" max="4628" width="14.85546875" customWidth="1"/>
    <col min="4630" max="4630" width="10.28515625" bestFit="1" customWidth="1"/>
    <col min="4865" max="4865" width="1.7109375" customWidth="1"/>
    <col min="4866" max="4866" width="22.85546875" customWidth="1"/>
    <col min="4867" max="4867" width="42.42578125" customWidth="1"/>
    <col min="4868" max="4868" width="13.7109375" customWidth="1"/>
    <col min="4869" max="4869" width="1.7109375" customWidth="1"/>
    <col min="4870" max="4870" width="14.5703125" customWidth="1"/>
    <col min="4871" max="4871" width="1.7109375" customWidth="1"/>
    <col min="4872" max="4872" width="14.28515625" bestFit="1" customWidth="1"/>
    <col min="4873" max="4873" width="1.7109375" customWidth="1"/>
    <col min="4874" max="4874" width="14.5703125" customWidth="1"/>
    <col min="4875" max="4875" width="1.7109375" customWidth="1"/>
    <col min="4876" max="4876" width="13.7109375" customWidth="1"/>
    <col min="4877" max="4877" width="1.7109375" customWidth="1"/>
    <col min="4878" max="4878" width="13.7109375" customWidth="1"/>
    <col min="4879" max="4879" width="1.7109375" customWidth="1"/>
    <col min="4880" max="4880" width="13.7109375" customWidth="1"/>
    <col min="4881" max="4881" width="1.7109375" customWidth="1"/>
    <col min="4882" max="4882" width="13.7109375" customWidth="1"/>
    <col min="4883" max="4883" width="2" customWidth="1"/>
    <col min="4884" max="4884" width="14.85546875" customWidth="1"/>
    <col min="4886" max="4886" width="10.28515625" bestFit="1" customWidth="1"/>
    <col min="5121" max="5121" width="1.7109375" customWidth="1"/>
    <col min="5122" max="5122" width="22.85546875" customWidth="1"/>
    <col min="5123" max="5123" width="42.42578125" customWidth="1"/>
    <col min="5124" max="5124" width="13.7109375" customWidth="1"/>
    <col min="5125" max="5125" width="1.7109375" customWidth="1"/>
    <col min="5126" max="5126" width="14.5703125" customWidth="1"/>
    <col min="5127" max="5127" width="1.7109375" customWidth="1"/>
    <col min="5128" max="5128" width="14.28515625" bestFit="1" customWidth="1"/>
    <col min="5129" max="5129" width="1.7109375" customWidth="1"/>
    <col min="5130" max="5130" width="14.5703125" customWidth="1"/>
    <col min="5131" max="5131" width="1.7109375" customWidth="1"/>
    <col min="5132" max="5132" width="13.7109375" customWidth="1"/>
    <col min="5133" max="5133" width="1.7109375" customWidth="1"/>
    <col min="5134" max="5134" width="13.7109375" customWidth="1"/>
    <col min="5135" max="5135" width="1.7109375" customWidth="1"/>
    <col min="5136" max="5136" width="13.7109375" customWidth="1"/>
    <col min="5137" max="5137" width="1.7109375" customWidth="1"/>
    <col min="5138" max="5138" width="13.7109375" customWidth="1"/>
    <col min="5139" max="5139" width="2" customWidth="1"/>
    <col min="5140" max="5140" width="14.85546875" customWidth="1"/>
    <col min="5142" max="5142" width="10.28515625" bestFit="1" customWidth="1"/>
    <col min="5377" max="5377" width="1.7109375" customWidth="1"/>
    <col min="5378" max="5378" width="22.85546875" customWidth="1"/>
    <col min="5379" max="5379" width="42.42578125" customWidth="1"/>
    <col min="5380" max="5380" width="13.7109375" customWidth="1"/>
    <col min="5381" max="5381" width="1.7109375" customWidth="1"/>
    <col min="5382" max="5382" width="14.5703125" customWidth="1"/>
    <col min="5383" max="5383" width="1.7109375" customWidth="1"/>
    <col min="5384" max="5384" width="14.28515625" bestFit="1" customWidth="1"/>
    <col min="5385" max="5385" width="1.7109375" customWidth="1"/>
    <col min="5386" max="5386" width="14.5703125" customWidth="1"/>
    <col min="5387" max="5387" width="1.7109375" customWidth="1"/>
    <col min="5388" max="5388" width="13.7109375" customWidth="1"/>
    <col min="5389" max="5389" width="1.7109375" customWidth="1"/>
    <col min="5390" max="5390" width="13.7109375" customWidth="1"/>
    <col min="5391" max="5391" width="1.7109375" customWidth="1"/>
    <col min="5392" max="5392" width="13.7109375" customWidth="1"/>
    <col min="5393" max="5393" width="1.7109375" customWidth="1"/>
    <col min="5394" max="5394" width="13.7109375" customWidth="1"/>
    <col min="5395" max="5395" width="2" customWidth="1"/>
    <col min="5396" max="5396" width="14.85546875" customWidth="1"/>
    <col min="5398" max="5398" width="10.28515625" bestFit="1" customWidth="1"/>
    <col min="5633" max="5633" width="1.7109375" customWidth="1"/>
    <col min="5634" max="5634" width="22.85546875" customWidth="1"/>
    <col min="5635" max="5635" width="42.42578125" customWidth="1"/>
    <col min="5636" max="5636" width="13.7109375" customWidth="1"/>
    <col min="5637" max="5637" width="1.7109375" customWidth="1"/>
    <col min="5638" max="5638" width="14.5703125" customWidth="1"/>
    <col min="5639" max="5639" width="1.7109375" customWidth="1"/>
    <col min="5640" max="5640" width="14.28515625" bestFit="1" customWidth="1"/>
    <col min="5641" max="5641" width="1.7109375" customWidth="1"/>
    <col min="5642" max="5642" width="14.5703125" customWidth="1"/>
    <col min="5643" max="5643" width="1.7109375" customWidth="1"/>
    <col min="5644" max="5644" width="13.7109375" customWidth="1"/>
    <col min="5645" max="5645" width="1.7109375" customWidth="1"/>
    <col min="5646" max="5646" width="13.7109375" customWidth="1"/>
    <col min="5647" max="5647" width="1.7109375" customWidth="1"/>
    <col min="5648" max="5648" width="13.7109375" customWidth="1"/>
    <col min="5649" max="5649" width="1.7109375" customWidth="1"/>
    <col min="5650" max="5650" width="13.7109375" customWidth="1"/>
    <col min="5651" max="5651" width="2" customWidth="1"/>
    <col min="5652" max="5652" width="14.85546875" customWidth="1"/>
    <col min="5654" max="5654" width="10.28515625" bestFit="1" customWidth="1"/>
    <col min="5889" max="5889" width="1.7109375" customWidth="1"/>
    <col min="5890" max="5890" width="22.85546875" customWidth="1"/>
    <col min="5891" max="5891" width="42.42578125" customWidth="1"/>
    <col min="5892" max="5892" width="13.7109375" customWidth="1"/>
    <col min="5893" max="5893" width="1.7109375" customWidth="1"/>
    <col min="5894" max="5894" width="14.5703125" customWidth="1"/>
    <col min="5895" max="5895" width="1.7109375" customWidth="1"/>
    <col min="5896" max="5896" width="14.28515625" bestFit="1" customWidth="1"/>
    <col min="5897" max="5897" width="1.7109375" customWidth="1"/>
    <col min="5898" max="5898" width="14.5703125" customWidth="1"/>
    <col min="5899" max="5899" width="1.7109375" customWidth="1"/>
    <col min="5900" max="5900" width="13.7109375" customWidth="1"/>
    <col min="5901" max="5901" width="1.7109375" customWidth="1"/>
    <col min="5902" max="5902" width="13.7109375" customWidth="1"/>
    <col min="5903" max="5903" width="1.7109375" customWidth="1"/>
    <col min="5904" max="5904" width="13.7109375" customWidth="1"/>
    <col min="5905" max="5905" width="1.7109375" customWidth="1"/>
    <col min="5906" max="5906" width="13.7109375" customWidth="1"/>
    <col min="5907" max="5907" width="2" customWidth="1"/>
    <col min="5908" max="5908" width="14.85546875" customWidth="1"/>
    <col min="5910" max="5910" width="10.28515625" bestFit="1" customWidth="1"/>
    <col min="6145" max="6145" width="1.7109375" customWidth="1"/>
    <col min="6146" max="6146" width="22.85546875" customWidth="1"/>
    <col min="6147" max="6147" width="42.42578125" customWidth="1"/>
    <col min="6148" max="6148" width="13.7109375" customWidth="1"/>
    <col min="6149" max="6149" width="1.7109375" customWidth="1"/>
    <col min="6150" max="6150" width="14.5703125" customWidth="1"/>
    <col min="6151" max="6151" width="1.7109375" customWidth="1"/>
    <col min="6152" max="6152" width="14.28515625" bestFit="1" customWidth="1"/>
    <col min="6153" max="6153" width="1.7109375" customWidth="1"/>
    <col min="6154" max="6154" width="14.5703125" customWidth="1"/>
    <col min="6155" max="6155" width="1.7109375" customWidth="1"/>
    <col min="6156" max="6156" width="13.7109375" customWidth="1"/>
    <col min="6157" max="6157" width="1.7109375" customWidth="1"/>
    <col min="6158" max="6158" width="13.7109375" customWidth="1"/>
    <col min="6159" max="6159" width="1.7109375" customWidth="1"/>
    <col min="6160" max="6160" width="13.7109375" customWidth="1"/>
    <col min="6161" max="6161" width="1.7109375" customWidth="1"/>
    <col min="6162" max="6162" width="13.7109375" customWidth="1"/>
    <col min="6163" max="6163" width="2" customWidth="1"/>
    <col min="6164" max="6164" width="14.85546875" customWidth="1"/>
    <col min="6166" max="6166" width="10.28515625" bestFit="1" customWidth="1"/>
    <col min="6401" max="6401" width="1.7109375" customWidth="1"/>
    <col min="6402" max="6402" width="22.85546875" customWidth="1"/>
    <col min="6403" max="6403" width="42.42578125" customWidth="1"/>
    <col min="6404" max="6404" width="13.7109375" customWidth="1"/>
    <col min="6405" max="6405" width="1.7109375" customWidth="1"/>
    <col min="6406" max="6406" width="14.5703125" customWidth="1"/>
    <col min="6407" max="6407" width="1.7109375" customWidth="1"/>
    <col min="6408" max="6408" width="14.28515625" bestFit="1" customWidth="1"/>
    <col min="6409" max="6409" width="1.7109375" customWidth="1"/>
    <col min="6410" max="6410" width="14.5703125" customWidth="1"/>
    <col min="6411" max="6411" width="1.7109375" customWidth="1"/>
    <col min="6412" max="6412" width="13.7109375" customWidth="1"/>
    <col min="6413" max="6413" width="1.7109375" customWidth="1"/>
    <col min="6414" max="6414" width="13.7109375" customWidth="1"/>
    <col min="6415" max="6415" width="1.7109375" customWidth="1"/>
    <col min="6416" max="6416" width="13.7109375" customWidth="1"/>
    <col min="6417" max="6417" width="1.7109375" customWidth="1"/>
    <col min="6418" max="6418" width="13.7109375" customWidth="1"/>
    <col min="6419" max="6419" width="2" customWidth="1"/>
    <col min="6420" max="6420" width="14.85546875" customWidth="1"/>
    <col min="6422" max="6422" width="10.28515625" bestFit="1" customWidth="1"/>
    <col min="6657" max="6657" width="1.7109375" customWidth="1"/>
    <col min="6658" max="6658" width="22.85546875" customWidth="1"/>
    <col min="6659" max="6659" width="42.42578125" customWidth="1"/>
    <col min="6660" max="6660" width="13.7109375" customWidth="1"/>
    <col min="6661" max="6661" width="1.7109375" customWidth="1"/>
    <col min="6662" max="6662" width="14.5703125" customWidth="1"/>
    <col min="6663" max="6663" width="1.7109375" customWidth="1"/>
    <col min="6664" max="6664" width="14.28515625" bestFit="1" customWidth="1"/>
    <col min="6665" max="6665" width="1.7109375" customWidth="1"/>
    <col min="6666" max="6666" width="14.5703125" customWidth="1"/>
    <col min="6667" max="6667" width="1.7109375" customWidth="1"/>
    <col min="6668" max="6668" width="13.7109375" customWidth="1"/>
    <col min="6669" max="6669" width="1.7109375" customWidth="1"/>
    <col min="6670" max="6670" width="13.7109375" customWidth="1"/>
    <col min="6671" max="6671" width="1.7109375" customWidth="1"/>
    <col min="6672" max="6672" width="13.7109375" customWidth="1"/>
    <col min="6673" max="6673" width="1.7109375" customWidth="1"/>
    <col min="6674" max="6674" width="13.7109375" customWidth="1"/>
    <col min="6675" max="6675" width="2" customWidth="1"/>
    <col min="6676" max="6676" width="14.85546875" customWidth="1"/>
    <col min="6678" max="6678" width="10.28515625" bestFit="1" customWidth="1"/>
    <col min="6913" max="6913" width="1.7109375" customWidth="1"/>
    <col min="6914" max="6914" width="22.85546875" customWidth="1"/>
    <col min="6915" max="6915" width="42.42578125" customWidth="1"/>
    <col min="6916" max="6916" width="13.7109375" customWidth="1"/>
    <col min="6917" max="6917" width="1.7109375" customWidth="1"/>
    <col min="6918" max="6918" width="14.5703125" customWidth="1"/>
    <col min="6919" max="6919" width="1.7109375" customWidth="1"/>
    <col min="6920" max="6920" width="14.28515625" bestFit="1" customWidth="1"/>
    <col min="6921" max="6921" width="1.7109375" customWidth="1"/>
    <col min="6922" max="6922" width="14.5703125" customWidth="1"/>
    <col min="6923" max="6923" width="1.7109375" customWidth="1"/>
    <col min="6924" max="6924" width="13.7109375" customWidth="1"/>
    <col min="6925" max="6925" width="1.7109375" customWidth="1"/>
    <col min="6926" max="6926" width="13.7109375" customWidth="1"/>
    <col min="6927" max="6927" width="1.7109375" customWidth="1"/>
    <col min="6928" max="6928" width="13.7109375" customWidth="1"/>
    <col min="6929" max="6929" width="1.7109375" customWidth="1"/>
    <col min="6930" max="6930" width="13.7109375" customWidth="1"/>
    <col min="6931" max="6931" width="2" customWidth="1"/>
    <col min="6932" max="6932" width="14.85546875" customWidth="1"/>
    <col min="6934" max="6934" width="10.28515625" bestFit="1" customWidth="1"/>
    <col min="7169" max="7169" width="1.7109375" customWidth="1"/>
    <col min="7170" max="7170" width="22.85546875" customWidth="1"/>
    <col min="7171" max="7171" width="42.42578125" customWidth="1"/>
    <col min="7172" max="7172" width="13.7109375" customWidth="1"/>
    <col min="7173" max="7173" width="1.7109375" customWidth="1"/>
    <col min="7174" max="7174" width="14.5703125" customWidth="1"/>
    <col min="7175" max="7175" width="1.7109375" customWidth="1"/>
    <col min="7176" max="7176" width="14.28515625" bestFit="1" customWidth="1"/>
    <col min="7177" max="7177" width="1.7109375" customWidth="1"/>
    <col min="7178" max="7178" width="14.5703125" customWidth="1"/>
    <col min="7179" max="7179" width="1.7109375" customWidth="1"/>
    <col min="7180" max="7180" width="13.7109375" customWidth="1"/>
    <col min="7181" max="7181" width="1.7109375" customWidth="1"/>
    <col min="7182" max="7182" width="13.7109375" customWidth="1"/>
    <col min="7183" max="7183" width="1.7109375" customWidth="1"/>
    <col min="7184" max="7184" width="13.7109375" customWidth="1"/>
    <col min="7185" max="7185" width="1.7109375" customWidth="1"/>
    <col min="7186" max="7186" width="13.7109375" customWidth="1"/>
    <col min="7187" max="7187" width="2" customWidth="1"/>
    <col min="7188" max="7188" width="14.85546875" customWidth="1"/>
    <col min="7190" max="7190" width="10.28515625" bestFit="1" customWidth="1"/>
    <col min="7425" max="7425" width="1.7109375" customWidth="1"/>
    <col min="7426" max="7426" width="22.85546875" customWidth="1"/>
    <col min="7427" max="7427" width="42.42578125" customWidth="1"/>
    <col min="7428" max="7428" width="13.7109375" customWidth="1"/>
    <col min="7429" max="7429" width="1.7109375" customWidth="1"/>
    <col min="7430" max="7430" width="14.5703125" customWidth="1"/>
    <col min="7431" max="7431" width="1.7109375" customWidth="1"/>
    <col min="7432" max="7432" width="14.28515625" bestFit="1" customWidth="1"/>
    <col min="7433" max="7433" width="1.7109375" customWidth="1"/>
    <col min="7434" max="7434" width="14.5703125" customWidth="1"/>
    <col min="7435" max="7435" width="1.7109375" customWidth="1"/>
    <col min="7436" max="7436" width="13.7109375" customWidth="1"/>
    <col min="7437" max="7437" width="1.7109375" customWidth="1"/>
    <col min="7438" max="7438" width="13.7109375" customWidth="1"/>
    <col min="7439" max="7439" width="1.7109375" customWidth="1"/>
    <col min="7440" max="7440" width="13.7109375" customWidth="1"/>
    <col min="7441" max="7441" width="1.7109375" customWidth="1"/>
    <col min="7442" max="7442" width="13.7109375" customWidth="1"/>
    <col min="7443" max="7443" width="2" customWidth="1"/>
    <col min="7444" max="7444" width="14.85546875" customWidth="1"/>
    <col min="7446" max="7446" width="10.28515625" bestFit="1" customWidth="1"/>
    <col min="7681" max="7681" width="1.7109375" customWidth="1"/>
    <col min="7682" max="7682" width="22.85546875" customWidth="1"/>
    <col min="7683" max="7683" width="42.42578125" customWidth="1"/>
    <col min="7684" max="7684" width="13.7109375" customWidth="1"/>
    <col min="7685" max="7685" width="1.7109375" customWidth="1"/>
    <col min="7686" max="7686" width="14.5703125" customWidth="1"/>
    <col min="7687" max="7687" width="1.7109375" customWidth="1"/>
    <col min="7688" max="7688" width="14.28515625" bestFit="1" customWidth="1"/>
    <col min="7689" max="7689" width="1.7109375" customWidth="1"/>
    <col min="7690" max="7690" width="14.5703125" customWidth="1"/>
    <col min="7691" max="7691" width="1.7109375" customWidth="1"/>
    <col min="7692" max="7692" width="13.7109375" customWidth="1"/>
    <col min="7693" max="7693" width="1.7109375" customWidth="1"/>
    <col min="7694" max="7694" width="13.7109375" customWidth="1"/>
    <col min="7695" max="7695" width="1.7109375" customWidth="1"/>
    <col min="7696" max="7696" width="13.7109375" customWidth="1"/>
    <col min="7697" max="7697" width="1.7109375" customWidth="1"/>
    <col min="7698" max="7698" width="13.7109375" customWidth="1"/>
    <col min="7699" max="7699" width="2" customWidth="1"/>
    <col min="7700" max="7700" width="14.85546875" customWidth="1"/>
    <col min="7702" max="7702" width="10.28515625" bestFit="1" customWidth="1"/>
    <col min="7937" max="7937" width="1.7109375" customWidth="1"/>
    <col min="7938" max="7938" width="22.85546875" customWidth="1"/>
    <col min="7939" max="7939" width="42.42578125" customWidth="1"/>
    <col min="7940" max="7940" width="13.7109375" customWidth="1"/>
    <col min="7941" max="7941" width="1.7109375" customWidth="1"/>
    <col min="7942" max="7942" width="14.5703125" customWidth="1"/>
    <col min="7943" max="7943" width="1.7109375" customWidth="1"/>
    <col min="7944" max="7944" width="14.28515625" bestFit="1" customWidth="1"/>
    <col min="7945" max="7945" width="1.7109375" customWidth="1"/>
    <col min="7946" max="7946" width="14.5703125" customWidth="1"/>
    <col min="7947" max="7947" width="1.7109375" customWidth="1"/>
    <col min="7948" max="7948" width="13.7109375" customWidth="1"/>
    <col min="7949" max="7949" width="1.7109375" customWidth="1"/>
    <col min="7950" max="7950" width="13.7109375" customWidth="1"/>
    <col min="7951" max="7951" width="1.7109375" customWidth="1"/>
    <col min="7952" max="7952" width="13.7109375" customWidth="1"/>
    <col min="7953" max="7953" width="1.7109375" customWidth="1"/>
    <col min="7954" max="7954" width="13.7109375" customWidth="1"/>
    <col min="7955" max="7955" width="2" customWidth="1"/>
    <col min="7956" max="7956" width="14.85546875" customWidth="1"/>
    <col min="7958" max="7958" width="10.28515625" bestFit="1" customWidth="1"/>
    <col min="8193" max="8193" width="1.7109375" customWidth="1"/>
    <col min="8194" max="8194" width="22.85546875" customWidth="1"/>
    <col min="8195" max="8195" width="42.42578125" customWidth="1"/>
    <col min="8196" max="8196" width="13.7109375" customWidth="1"/>
    <col min="8197" max="8197" width="1.7109375" customWidth="1"/>
    <col min="8198" max="8198" width="14.5703125" customWidth="1"/>
    <col min="8199" max="8199" width="1.7109375" customWidth="1"/>
    <col min="8200" max="8200" width="14.28515625" bestFit="1" customWidth="1"/>
    <col min="8201" max="8201" width="1.7109375" customWidth="1"/>
    <col min="8202" max="8202" width="14.5703125" customWidth="1"/>
    <col min="8203" max="8203" width="1.7109375" customWidth="1"/>
    <col min="8204" max="8204" width="13.7109375" customWidth="1"/>
    <col min="8205" max="8205" width="1.7109375" customWidth="1"/>
    <col min="8206" max="8206" width="13.7109375" customWidth="1"/>
    <col min="8207" max="8207" width="1.7109375" customWidth="1"/>
    <col min="8208" max="8208" width="13.7109375" customWidth="1"/>
    <col min="8209" max="8209" width="1.7109375" customWidth="1"/>
    <col min="8210" max="8210" width="13.7109375" customWidth="1"/>
    <col min="8211" max="8211" width="2" customWidth="1"/>
    <col min="8212" max="8212" width="14.85546875" customWidth="1"/>
    <col min="8214" max="8214" width="10.28515625" bestFit="1" customWidth="1"/>
    <col min="8449" max="8449" width="1.7109375" customWidth="1"/>
    <col min="8450" max="8450" width="22.85546875" customWidth="1"/>
    <col min="8451" max="8451" width="42.42578125" customWidth="1"/>
    <col min="8452" max="8452" width="13.7109375" customWidth="1"/>
    <col min="8453" max="8453" width="1.7109375" customWidth="1"/>
    <col min="8454" max="8454" width="14.5703125" customWidth="1"/>
    <col min="8455" max="8455" width="1.7109375" customWidth="1"/>
    <col min="8456" max="8456" width="14.28515625" bestFit="1" customWidth="1"/>
    <col min="8457" max="8457" width="1.7109375" customWidth="1"/>
    <col min="8458" max="8458" width="14.5703125" customWidth="1"/>
    <col min="8459" max="8459" width="1.7109375" customWidth="1"/>
    <col min="8460" max="8460" width="13.7109375" customWidth="1"/>
    <col min="8461" max="8461" width="1.7109375" customWidth="1"/>
    <col min="8462" max="8462" width="13.7109375" customWidth="1"/>
    <col min="8463" max="8463" width="1.7109375" customWidth="1"/>
    <col min="8464" max="8464" width="13.7109375" customWidth="1"/>
    <col min="8465" max="8465" width="1.7109375" customWidth="1"/>
    <col min="8466" max="8466" width="13.7109375" customWidth="1"/>
    <col min="8467" max="8467" width="2" customWidth="1"/>
    <col min="8468" max="8468" width="14.85546875" customWidth="1"/>
    <col min="8470" max="8470" width="10.28515625" bestFit="1" customWidth="1"/>
    <col min="8705" max="8705" width="1.7109375" customWidth="1"/>
    <col min="8706" max="8706" width="22.85546875" customWidth="1"/>
    <col min="8707" max="8707" width="42.42578125" customWidth="1"/>
    <col min="8708" max="8708" width="13.7109375" customWidth="1"/>
    <col min="8709" max="8709" width="1.7109375" customWidth="1"/>
    <col min="8710" max="8710" width="14.5703125" customWidth="1"/>
    <col min="8711" max="8711" width="1.7109375" customWidth="1"/>
    <col min="8712" max="8712" width="14.28515625" bestFit="1" customWidth="1"/>
    <col min="8713" max="8713" width="1.7109375" customWidth="1"/>
    <col min="8714" max="8714" width="14.5703125" customWidth="1"/>
    <col min="8715" max="8715" width="1.7109375" customWidth="1"/>
    <col min="8716" max="8716" width="13.7109375" customWidth="1"/>
    <col min="8717" max="8717" width="1.7109375" customWidth="1"/>
    <col min="8718" max="8718" width="13.7109375" customWidth="1"/>
    <col min="8719" max="8719" width="1.7109375" customWidth="1"/>
    <col min="8720" max="8720" width="13.7109375" customWidth="1"/>
    <col min="8721" max="8721" width="1.7109375" customWidth="1"/>
    <col min="8722" max="8722" width="13.7109375" customWidth="1"/>
    <col min="8723" max="8723" width="2" customWidth="1"/>
    <col min="8724" max="8724" width="14.85546875" customWidth="1"/>
    <col min="8726" max="8726" width="10.28515625" bestFit="1" customWidth="1"/>
    <col min="8961" max="8961" width="1.7109375" customWidth="1"/>
    <col min="8962" max="8962" width="22.85546875" customWidth="1"/>
    <col min="8963" max="8963" width="42.42578125" customWidth="1"/>
    <col min="8964" max="8964" width="13.7109375" customWidth="1"/>
    <col min="8965" max="8965" width="1.7109375" customWidth="1"/>
    <col min="8966" max="8966" width="14.5703125" customWidth="1"/>
    <col min="8967" max="8967" width="1.7109375" customWidth="1"/>
    <col min="8968" max="8968" width="14.28515625" bestFit="1" customWidth="1"/>
    <col min="8969" max="8969" width="1.7109375" customWidth="1"/>
    <col min="8970" max="8970" width="14.5703125" customWidth="1"/>
    <col min="8971" max="8971" width="1.7109375" customWidth="1"/>
    <col min="8972" max="8972" width="13.7109375" customWidth="1"/>
    <col min="8973" max="8973" width="1.7109375" customWidth="1"/>
    <col min="8974" max="8974" width="13.7109375" customWidth="1"/>
    <col min="8975" max="8975" width="1.7109375" customWidth="1"/>
    <col min="8976" max="8976" width="13.7109375" customWidth="1"/>
    <col min="8977" max="8977" width="1.7109375" customWidth="1"/>
    <col min="8978" max="8978" width="13.7109375" customWidth="1"/>
    <col min="8979" max="8979" width="2" customWidth="1"/>
    <col min="8980" max="8980" width="14.85546875" customWidth="1"/>
    <col min="8982" max="8982" width="10.28515625" bestFit="1" customWidth="1"/>
    <col min="9217" max="9217" width="1.7109375" customWidth="1"/>
    <col min="9218" max="9218" width="22.85546875" customWidth="1"/>
    <col min="9219" max="9219" width="42.42578125" customWidth="1"/>
    <col min="9220" max="9220" width="13.7109375" customWidth="1"/>
    <col min="9221" max="9221" width="1.7109375" customWidth="1"/>
    <col min="9222" max="9222" width="14.5703125" customWidth="1"/>
    <col min="9223" max="9223" width="1.7109375" customWidth="1"/>
    <col min="9224" max="9224" width="14.28515625" bestFit="1" customWidth="1"/>
    <col min="9225" max="9225" width="1.7109375" customWidth="1"/>
    <col min="9226" max="9226" width="14.5703125" customWidth="1"/>
    <col min="9227" max="9227" width="1.7109375" customWidth="1"/>
    <col min="9228" max="9228" width="13.7109375" customWidth="1"/>
    <col min="9229" max="9229" width="1.7109375" customWidth="1"/>
    <col min="9230" max="9230" width="13.7109375" customWidth="1"/>
    <col min="9231" max="9231" width="1.7109375" customWidth="1"/>
    <col min="9232" max="9232" width="13.7109375" customWidth="1"/>
    <col min="9233" max="9233" width="1.7109375" customWidth="1"/>
    <col min="9234" max="9234" width="13.7109375" customWidth="1"/>
    <col min="9235" max="9235" width="2" customWidth="1"/>
    <col min="9236" max="9236" width="14.85546875" customWidth="1"/>
    <col min="9238" max="9238" width="10.28515625" bestFit="1" customWidth="1"/>
    <col min="9473" max="9473" width="1.7109375" customWidth="1"/>
    <col min="9474" max="9474" width="22.85546875" customWidth="1"/>
    <col min="9475" max="9475" width="42.42578125" customWidth="1"/>
    <col min="9476" max="9476" width="13.7109375" customWidth="1"/>
    <col min="9477" max="9477" width="1.7109375" customWidth="1"/>
    <col min="9478" max="9478" width="14.5703125" customWidth="1"/>
    <col min="9479" max="9479" width="1.7109375" customWidth="1"/>
    <col min="9480" max="9480" width="14.28515625" bestFit="1" customWidth="1"/>
    <col min="9481" max="9481" width="1.7109375" customWidth="1"/>
    <col min="9482" max="9482" width="14.5703125" customWidth="1"/>
    <col min="9483" max="9483" width="1.7109375" customWidth="1"/>
    <col min="9484" max="9484" width="13.7109375" customWidth="1"/>
    <col min="9485" max="9485" width="1.7109375" customWidth="1"/>
    <col min="9486" max="9486" width="13.7109375" customWidth="1"/>
    <col min="9487" max="9487" width="1.7109375" customWidth="1"/>
    <col min="9488" max="9488" width="13.7109375" customWidth="1"/>
    <col min="9489" max="9489" width="1.7109375" customWidth="1"/>
    <col min="9490" max="9490" width="13.7109375" customWidth="1"/>
    <col min="9491" max="9491" width="2" customWidth="1"/>
    <col min="9492" max="9492" width="14.85546875" customWidth="1"/>
    <col min="9494" max="9494" width="10.28515625" bestFit="1" customWidth="1"/>
    <col min="9729" max="9729" width="1.7109375" customWidth="1"/>
    <col min="9730" max="9730" width="22.85546875" customWidth="1"/>
    <col min="9731" max="9731" width="42.42578125" customWidth="1"/>
    <col min="9732" max="9732" width="13.7109375" customWidth="1"/>
    <col min="9733" max="9733" width="1.7109375" customWidth="1"/>
    <col min="9734" max="9734" width="14.5703125" customWidth="1"/>
    <col min="9735" max="9735" width="1.7109375" customWidth="1"/>
    <col min="9736" max="9736" width="14.28515625" bestFit="1" customWidth="1"/>
    <col min="9737" max="9737" width="1.7109375" customWidth="1"/>
    <col min="9738" max="9738" width="14.5703125" customWidth="1"/>
    <col min="9739" max="9739" width="1.7109375" customWidth="1"/>
    <col min="9740" max="9740" width="13.7109375" customWidth="1"/>
    <col min="9741" max="9741" width="1.7109375" customWidth="1"/>
    <col min="9742" max="9742" width="13.7109375" customWidth="1"/>
    <col min="9743" max="9743" width="1.7109375" customWidth="1"/>
    <col min="9744" max="9744" width="13.7109375" customWidth="1"/>
    <col min="9745" max="9745" width="1.7109375" customWidth="1"/>
    <col min="9746" max="9746" width="13.7109375" customWidth="1"/>
    <col min="9747" max="9747" width="2" customWidth="1"/>
    <col min="9748" max="9748" width="14.85546875" customWidth="1"/>
    <col min="9750" max="9750" width="10.28515625" bestFit="1" customWidth="1"/>
    <col min="9985" max="9985" width="1.7109375" customWidth="1"/>
    <col min="9986" max="9986" width="22.85546875" customWidth="1"/>
    <col min="9987" max="9987" width="42.42578125" customWidth="1"/>
    <col min="9988" max="9988" width="13.7109375" customWidth="1"/>
    <col min="9989" max="9989" width="1.7109375" customWidth="1"/>
    <col min="9990" max="9990" width="14.5703125" customWidth="1"/>
    <col min="9991" max="9991" width="1.7109375" customWidth="1"/>
    <col min="9992" max="9992" width="14.28515625" bestFit="1" customWidth="1"/>
    <col min="9993" max="9993" width="1.7109375" customWidth="1"/>
    <col min="9994" max="9994" width="14.5703125" customWidth="1"/>
    <col min="9995" max="9995" width="1.7109375" customWidth="1"/>
    <col min="9996" max="9996" width="13.7109375" customWidth="1"/>
    <col min="9997" max="9997" width="1.7109375" customWidth="1"/>
    <col min="9998" max="9998" width="13.7109375" customWidth="1"/>
    <col min="9999" max="9999" width="1.7109375" customWidth="1"/>
    <col min="10000" max="10000" width="13.7109375" customWidth="1"/>
    <col min="10001" max="10001" width="1.7109375" customWidth="1"/>
    <col min="10002" max="10002" width="13.7109375" customWidth="1"/>
    <col min="10003" max="10003" width="2" customWidth="1"/>
    <col min="10004" max="10004" width="14.85546875" customWidth="1"/>
    <col min="10006" max="10006" width="10.28515625" bestFit="1" customWidth="1"/>
    <col min="10241" max="10241" width="1.7109375" customWidth="1"/>
    <col min="10242" max="10242" width="22.85546875" customWidth="1"/>
    <col min="10243" max="10243" width="42.42578125" customWidth="1"/>
    <col min="10244" max="10244" width="13.7109375" customWidth="1"/>
    <col min="10245" max="10245" width="1.7109375" customWidth="1"/>
    <col min="10246" max="10246" width="14.5703125" customWidth="1"/>
    <col min="10247" max="10247" width="1.7109375" customWidth="1"/>
    <col min="10248" max="10248" width="14.28515625" bestFit="1" customWidth="1"/>
    <col min="10249" max="10249" width="1.7109375" customWidth="1"/>
    <col min="10250" max="10250" width="14.5703125" customWidth="1"/>
    <col min="10251" max="10251" width="1.7109375" customWidth="1"/>
    <col min="10252" max="10252" width="13.7109375" customWidth="1"/>
    <col min="10253" max="10253" width="1.7109375" customWidth="1"/>
    <col min="10254" max="10254" width="13.7109375" customWidth="1"/>
    <col min="10255" max="10255" width="1.7109375" customWidth="1"/>
    <col min="10256" max="10256" width="13.7109375" customWidth="1"/>
    <col min="10257" max="10257" width="1.7109375" customWidth="1"/>
    <col min="10258" max="10258" width="13.7109375" customWidth="1"/>
    <col min="10259" max="10259" width="2" customWidth="1"/>
    <col min="10260" max="10260" width="14.85546875" customWidth="1"/>
    <col min="10262" max="10262" width="10.28515625" bestFit="1" customWidth="1"/>
    <col min="10497" max="10497" width="1.7109375" customWidth="1"/>
    <col min="10498" max="10498" width="22.85546875" customWidth="1"/>
    <col min="10499" max="10499" width="42.42578125" customWidth="1"/>
    <col min="10500" max="10500" width="13.7109375" customWidth="1"/>
    <col min="10501" max="10501" width="1.7109375" customWidth="1"/>
    <col min="10502" max="10502" width="14.5703125" customWidth="1"/>
    <col min="10503" max="10503" width="1.7109375" customWidth="1"/>
    <col min="10504" max="10504" width="14.28515625" bestFit="1" customWidth="1"/>
    <col min="10505" max="10505" width="1.7109375" customWidth="1"/>
    <col min="10506" max="10506" width="14.5703125" customWidth="1"/>
    <col min="10507" max="10507" width="1.7109375" customWidth="1"/>
    <col min="10508" max="10508" width="13.7109375" customWidth="1"/>
    <col min="10509" max="10509" width="1.7109375" customWidth="1"/>
    <col min="10510" max="10510" width="13.7109375" customWidth="1"/>
    <col min="10511" max="10511" width="1.7109375" customWidth="1"/>
    <col min="10512" max="10512" width="13.7109375" customWidth="1"/>
    <col min="10513" max="10513" width="1.7109375" customWidth="1"/>
    <col min="10514" max="10514" width="13.7109375" customWidth="1"/>
    <col min="10515" max="10515" width="2" customWidth="1"/>
    <col min="10516" max="10516" width="14.85546875" customWidth="1"/>
    <col min="10518" max="10518" width="10.28515625" bestFit="1" customWidth="1"/>
    <col min="10753" max="10753" width="1.7109375" customWidth="1"/>
    <col min="10754" max="10754" width="22.85546875" customWidth="1"/>
    <col min="10755" max="10755" width="42.42578125" customWidth="1"/>
    <col min="10756" max="10756" width="13.7109375" customWidth="1"/>
    <col min="10757" max="10757" width="1.7109375" customWidth="1"/>
    <col min="10758" max="10758" width="14.5703125" customWidth="1"/>
    <col min="10759" max="10759" width="1.7109375" customWidth="1"/>
    <col min="10760" max="10760" width="14.28515625" bestFit="1" customWidth="1"/>
    <col min="10761" max="10761" width="1.7109375" customWidth="1"/>
    <col min="10762" max="10762" width="14.5703125" customWidth="1"/>
    <col min="10763" max="10763" width="1.7109375" customWidth="1"/>
    <col min="10764" max="10764" width="13.7109375" customWidth="1"/>
    <col min="10765" max="10765" width="1.7109375" customWidth="1"/>
    <col min="10766" max="10766" width="13.7109375" customWidth="1"/>
    <col min="10767" max="10767" width="1.7109375" customWidth="1"/>
    <col min="10768" max="10768" width="13.7109375" customWidth="1"/>
    <col min="10769" max="10769" width="1.7109375" customWidth="1"/>
    <col min="10770" max="10770" width="13.7109375" customWidth="1"/>
    <col min="10771" max="10771" width="2" customWidth="1"/>
    <col min="10772" max="10772" width="14.85546875" customWidth="1"/>
    <col min="10774" max="10774" width="10.28515625" bestFit="1" customWidth="1"/>
    <col min="11009" max="11009" width="1.7109375" customWidth="1"/>
    <col min="11010" max="11010" width="22.85546875" customWidth="1"/>
    <col min="11011" max="11011" width="42.42578125" customWidth="1"/>
    <col min="11012" max="11012" width="13.7109375" customWidth="1"/>
    <col min="11013" max="11013" width="1.7109375" customWidth="1"/>
    <col min="11014" max="11014" width="14.5703125" customWidth="1"/>
    <col min="11015" max="11015" width="1.7109375" customWidth="1"/>
    <col min="11016" max="11016" width="14.28515625" bestFit="1" customWidth="1"/>
    <col min="11017" max="11017" width="1.7109375" customWidth="1"/>
    <col min="11018" max="11018" width="14.5703125" customWidth="1"/>
    <col min="11019" max="11019" width="1.7109375" customWidth="1"/>
    <col min="11020" max="11020" width="13.7109375" customWidth="1"/>
    <col min="11021" max="11021" width="1.7109375" customWidth="1"/>
    <col min="11022" max="11022" width="13.7109375" customWidth="1"/>
    <col min="11023" max="11023" width="1.7109375" customWidth="1"/>
    <col min="11024" max="11024" width="13.7109375" customWidth="1"/>
    <col min="11025" max="11025" width="1.7109375" customWidth="1"/>
    <col min="11026" max="11026" width="13.7109375" customWidth="1"/>
    <col min="11027" max="11027" width="2" customWidth="1"/>
    <col min="11028" max="11028" width="14.85546875" customWidth="1"/>
    <col min="11030" max="11030" width="10.28515625" bestFit="1" customWidth="1"/>
    <col min="11265" max="11265" width="1.7109375" customWidth="1"/>
    <col min="11266" max="11266" width="22.85546875" customWidth="1"/>
    <col min="11267" max="11267" width="42.42578125" customWidth="1"/>
    <col min="11268" max="11268" width="13.7109375" customWidth="1"/>
    <col min="11269" max="11269" width="1.7109375" customWidth="1"/>
    <col min="11270" max="11270" width="14.5703125" customWidth="1"/>
    <col min="11271" max="11271" width="1.7109375" customWidth="1"/>
    <col min="11272" max="11272" width="14.28515625" bestFit="1" customWidth="1"/>
    <col min="11273" max="11273" width="1.7109375" customWidth="1"/>
    <col min="11274" max="11274" width="14.5703125" customWidth="1"/>
    <col min="11275" max="11275" width="1.7109375" customWidth="1"/>
    <col min="11276" max="11276" width="13.7109375" customWidth="1"/>
    <col min="11277" max="11277" width="1.7109375" customWidth="1"/>
    <col min="11278" max="11278" width="13.7109375" customWidth="1"/>
    <col min="11279" max="11279" width="1.7109375" customWidth="1"/>
    <col min="11280" max="11280" width="13.7109375" customWidth="1"/>
    <col min="11281" max="11281" width="1.7109375" customWidth="1"/>
    <col min="11282" max="11282" width="13.7109375" customWidth="1"/>
    <col min="11283" max="11283" width="2" customWidth="1"/>
    <col min="11284" max="11284" width="14.85546875" customWidth="1"/>
    <col min="11286" max="11286" width="10.28515625" bestFit="1" customWidth="1"/>
    <col min="11521" max="11521" width="1.7109375" customWidth="1"/>
    <col min="11522" max="11522" width="22.85546875" customWidth="1"/>
    <col min="11523" max="11523" width="42.42578125" customWidth="1"/>
    <col min="11524" max="11524" width="13.7109375" customWidth="1"/>
    <col min="11525" max="11525" width="1.7109375" customWidth="1"/>
    <col min="11526" max="11526" width="14.5703125" customWidth="1"/>
    <col min="11527" max="11527" width="1.7109375" customWidth="1"/>
    <col min="11528" max="11528" width="14.28515625" bestFit="1" customWidth="1"/>
    <col min="11529" max="11529" width="1.7109375" customWidth="1"/>
    <col min="11530" max="11530" width="14.5703125" customWidth="1"/>
    <col min="11531" max="11531" width="1.7109375" customWidth="1"/>
    <col min="11532" max="11532" width="13.7109375" customWidth="1"/>
    <col min="11533" max="11533" width="1.7109375" customWidth="1"/>
    <col min="11534" max="11534" width="13.7109375" customWidth="1"/>
    <col min="11535" max="11535" width="1.7109375" customWidth="1"/>
    <col min="11536" max="11536" width="13.7109375" customWidth="1"/>
    <col min="11537" max="11537" width="1.7109375" customWidth="1"/>
    <col min="11538" max="11538" width="13.7109375" customWidth="1"/>
    <col min="11539" max="11539" width="2" customWidth="1"/>
    <col min="11540" max="11540" width="14.85546875" customWidth="1"/>
    <col min="11542" max="11542" width="10.28515625" bestFit="1" customWidth="1"/>
    <col min="11777" max="11777" width="1.7109375" customWidth="1"/>
    <col min="11778" max="11778" width="22.85546875" customWidth="1"/>
    <col min="11779" max="11779" width="42.42578125" customWidth="1"/>
    <col min="11780" max="11780" width="13.7109375" customWidth="1"/>
    <col min="11781" max="11781" width="1.7109375" customWidth="1"/>
    <col min="11782" max="11782" width="14.5703125" customWidth="1"/>
    <col min="11783" max="11783" width="1.7109375" customWidth="1"/>
    <col min="11784" max="11784" width="14.28515625" bestFit="1" customWidth="1"/>
    <col min="11785" max="11785" width="1.7109375" customWidth="1"/>
    <col min="11786" max="11786" width="14.5703125" customWidth="1"/>
    <col min="11787" max="11787" width="1.7109375" customWidth="1"/>
    <col min="11788" max="11788" width="13.7109375" customWidth="1"/>
    <col min="11789" max="11789" width="1.7109375" customWidth="1"/>
    <col min="11790" max="11790" width="13.7109375" customWidth="1"/>
    <col min="11791" max="11791" width="1.7109375" customWidth="1"/>
    <col min="11792" max="11792" width="13.7109375" customWidth="1"/>
    <col min="11793" max="11793" width="1.7109375" customWidth="1"/>
    <col min="11794" max="11794" width="13.7109375" customWidth="1"/>
    <col min="11795" max="11795" width="2" customWidth="1"/>
    <col min="11796" max="11796" width="14.85546875" customWidth="1"/>
    <col min="11798" max="11798" width="10.28515625" bestFit="1" customWidth="1"/>
    <col min="12033" max="12033" width="1.7109375" customWidth="1"/>
    <col min="12034" max="12034" width="22.85546875" customWidth="1"/>
    <col min="12035" max="12035" width="42.42578125" customWidth="1"/>
    <col min="12036" max="12036" width="13.7109375" customWidth="1"/>
    <col min="12037" max="12037" width="1.7109375" customWidth="1"/>
    <col min="12038" max="12038" width="14.5703125" customWidth="1"/>
    <col min="12039" max="12039" width="1.7109375" customWidth="1"/>
    <col min="12040" max="12040" width="14.28515625" bestFit="1" customWidth="1"/>
    <col min="12041" max="12041" width="1.7109375" customWidth="1"/>
    <col min="12042" max="12042" width="14.5703125" customWidth="1"/>
    <col min="12043" max="12043" width="1.7109375" customWidth="1"/>
    <col min="12044" max="12044" width="13.7109375" customWidth="1"/>
    <col min="12045" max="12045" width="1.7109375" customWidth="1"/>
    <col min="12046" max="12046" width="13.7109375" customWidth="1"/>
    <col min="12047" max="12047" width="1.7109375" customWidth="1"/>
    <col min="12048" max="12048" width="13.7109375" customWidth="1"/>
    <col min="12049" max="12049" width="1.7109375" customWidth="1"/>
    <col min="12050" max="12050" width="13.7109375" customWidth="1"/>
    <col min="12051" max="12051" width="2" customWidth="1"/>
    <col min="12052" max="12052" width="14.85546875" customWidth="1"/>
    <col min="12054" max="12054" width="10.28515625" bestFit="1" customWidth="1"/>
    <col min="12289" max="12289" width="1.7109375" customWidth="1"/>
    <col min="12290" max="12290" width="22.85546875" customWidth="1"/>
    <col min="12291" max="12291" width="42.42578125" customWidth="1"/>
    <col min="12292" max="12292" width="13.7109375" customWidth="1"/>
    <col min="12293" max="12293" width="1.7109375" customWidth="1"/>
    <col min="12294" max="12294" width="14.5703125" customWidth="1"/>
    <col min="12295" max="12295" width="1.7109375" customWidth="1"/>
    <col min="12296" max="12296" width="14.28515625" bestFit="1" customWidth="1"/>
    <col min="12297" max="12297" width="1.7109375" customWidth="1"/>
    <col min="12298" max="12298" width="14.5703125" customWidth="1"/>
    <col min="12299" max="12299" width="1.7109375" customWidth="1"/>
    <col min="12300" max="12300" width="13.7109375" customWidth="1"/>
    <col min="12301" max="12301" width="1.7109375" customWidth="1"/>
    <col min="12302" max="12302" width="13.7109375" customWidth="1"/>
    <col min="12303" max="12303" width="1.7109375" customWidth="1"/>
    <col min="12304" max="12304" width="13.7109375" customWidth="1"/>
    <col min="12305" max="12305" width="1.7109375" customWidth="1"/>
    <col min="12306" max="12306" width="13.7109375" customWidth="1"/>
    <col min="12307" max="12307" width="2" customWidth="1"/>
    <col min="12308" max="12308" width="14.85546875" customWidth="1"/>
    <col min="12310" max="12310" width="10.28515625" bestFit="1" customWidth="1"/>
    <col min="12545" max="12545" width="1.7109375" customWidth="1"/>
    <col min="12546" max="12546" width="22.85546875" customWidth="1"/>
    <col min="12547" max="12547" width="42.42578125" customWidth="1"/>
    <col min="12548" max="12548" width="13.7109375" customWidth="1"/>
    <col min="12549" max="12549" width="1.7109375" customWidth="1"/>
    <col min="12550" max="12550" width="14.5703125" customWidth="1"/>
    <col min="12551" max="12551" width="1.7109375" customWidth="1"/>
    <col min="12552" max="12552" width="14.28515625" bestFit="1" customWidth="1"/>
    <col min="12553" max="12553" width="1.7109375" customWidth="1"/>
    <col min="12554" max="12554" width="14.5703125" customWidth="1"/>
    <col min="12555" max="12555" width="1.7109375" customWidth="1"/>
    <col min="12556" max="12556" width="13.7109375" customWidth="1"/>
    <col min="12557" max="12557" width="1.7109375" customWidth="1"/>
    <col min="12558" max="12558" width="13.7109375" customWidth="1"/>
    <col min="12559" max="12559" width="1.7109375" customWidth="1"/>
    <col min="12560" max="12560" width="13.7109375" customWidth="1"/>
    <col min="12561" max="12561" width="1.7109375" customWidth="1"/>
    <col min="12562" max="12562" width="13.7109375" customWidth="1"/>
    <col min="12563" max="12563" width="2" customWidth="1"/>
    <col min="12564" max="12564" width="14.85546875" customWidth="1"/>
    <col min="12566" max="12566" width="10.28515625" bestFit="1" customWidth="1"/>
    <col min="12801" max="12801" width="1.7109375" customWidth="1"/>
    <col min="12802" max="12802" width="22.85546875" customWidth="1"/>
    <col min="12803" max="12803" width="42.42578125" customWidth="1"/>
    <col min="12804" max="12804" width="13.7109375" customWidth="1"/>
    <col min="12805" max="12805" width="1.7109375" customWidth="1"/>
    <col min="12806" max="12806" width="14.5703125" customWidth="1"/>
    <col min="12807" max="12807" width="1.7109375" customWidth="1"/>
    <col min="12808" max="12808" width="14.28515625" bestFit="1" customWidth="1"/>
    <col min="12809" max="12809" width="1.7109375" customWidth="1"/>
    <col min="12810" max="12810" width="14.5703125" customWidth="1"/>
    <col min="12811" max="12811" width="1.7109375" customWidth="1"/>
    <col min="12812" max="12812" width="13.7109375" customWidth="1"/>
    <col min="12813" max="12813" width="1.7109375" customWidth="1"/>
    <col min="12814" max="12814" width="13.7109375" customWidth="1"/>
    <col min="12815" max="12815" width="1.7109375" customWidth="1"/>
    <col min="12816" max="12816" width="13.7109375" customWidth="1"/>
    <col min="12817" max="12817" width="1.7109375" customWidth="1"/>
    <col min="12818" max="12818" width="13.7109375" customWidth="1"/>
    <col min="12819" max="12819" width="2" customWidth="1"/>
    <col min="12820" max="12820" width="14.85546875" customWidth="1"/>
    <col min="12822" max="12822" width="10.28515625" bestFit="1" customWidth="1"/>
    <col min="13057" max="13057" width="1.7109375" customWidth="1"/>
    <col min="13058" max="13058" width="22.85546875" customWidth="1"/>
    <col min="13059" max="13059" width="42.42578125" customWidth="1"/>
    <col min="13060" max="13060" width="13.7109375" customWidth="1"/>
    <col min="13061" max="13061" width="1.7109375" customWidth="1"/>
    <col min="13062" max="13062" width="14.5703125" customWidth="1"/>
    <col min="13063" max="13063" width="1.7109375" customWidth="1"/>
    <col min="13064" max="13064" width="14.28515625" bestFit="1" customWidth="1"/>
    <col min="13065" max="13065" width="1.7109375" customWidth="1"/>
    <col min="13066" max="13066" width="14.5703125" customWidth="1"/>
    <col min="13067" max="13067" width="1.7109375" customWidth="1"/>
    <col min="13068" max="13068" width="13.7109375" customWidth="1"/>
    <col min="13069" max="13069" width="1.7109375" customWidth="1"/>
    <col min="13070" max="13070" width="13.7109375" customWidth="1"/>
    <col min="13071" max="13071" width="1.7109375" customWidth="1"/>
    <col min="13072" max="13072" width="13.7109375" customWidth="1"/>
    <col min="13073" max="13073" width="1.7109375" customWidth="1"/>
    <col min="13074" max="13074" width="13.7109375" customWidth="1"/>
    <col min="13075" max="13075" width="2" customWidth="1"/>
    <col min="13076" max="13076" width="14.85546875" customWidth="1"/>
    <col min="13078" max="13078" width="10.28515625" bestFit="1" customWidth="1"/>
    <col min="13313" max="13313" width="1.7109375" customWidth="1"/>
    <col min="13314" max="13314" width="22.85546875" customWidth="1"/>
    <col min="13315" max="13315" width="42.42578125" customWidth="1"/>
    <col min="13316" max="13316" width="13.7109375" customWidth="1"/>
    <col min="13317" max="13317" width="1.7109375" customWidth="1"/>
    <col min="13318" max="13318" width="14.5703125" customWidth="1"/>
    <col min="13319" max="13319" width="1.7109375" customWidth="1"/>
    <col min="13320" max="13320" width="14.28515625" bestFit="1" customWidth="1"/>
    <col min="13321" max="13321" width="1.7109375" customWidth="1"/>
    <col min="13322" max="13322" width="14.5703125" customWidth="1"/>
    <col min="13323" max="13323" width="1.7109375" customWidth="1"/>
    <col min="13324" max="13324" width="13.7109375" customWidth="1"/>
    <col min="13325" max="13325" width="1.7109375" customWidth="1"/>
    <col min="13326" max="13326" width="13.7109375" customWidth="1"/>
    <col min="13327" max="13327" width="1.7109375" customWidth="1"/>
    <col min="13328" max="13328" width="13.7109375" customWidth="1"/>
    <col min="13329" max="13329" width="1.7109375" customWidth="1"/>
    <col min="13330" max="13330" width="13.7109375" customWidth="1"/>
    <col min="13331" max="13331" width="2" customWidth="1"/>
    <col min="13332" max="13332" width="14.85546875" customWidth="1"/>
    <col min="13334" max="13334" width="10.28515625" bestFit="1" customWidth="1"/>
    <col min="13569" max="13569" width="1.7109375" customWidth="1"/>
    <col min="13570" max="13570" width="22.85546875" customWidth="1"/>
    <col min="13571" max="13571" width="42.42578125" customWidth="1"/>
    <col min="13572" max="13572" width="13.7109375" customWidth="1"/>
    <col min="13573" max="13573" width="1.7109375" customWidth="1"/>
    <col min="13574" max="13574" width="14.5703125" customWidth="1"/>
    <col min="13575" max="13575" width="1.7109375" customWidth="1"/>
    <col min="13576" max="13576" width="14.28515625" bestFit="1" customWidth="1"/>
    <col min="13577" max="13577" width="1.7109375" customWidth="1"/>
    <col min="13578" max="13578" width="14.5703125" customWidth="1"/>
    <col min="13579" max="13579" width="1.7109375" customWidth="1"/>
    <col min="13580" max="13580" width="13.7109375" customWidth="1"/>
    <col min="13581" max="13581" width="1.7109375" customWidth="1"/>
    <col min="13582" max="13582" width="13.7109375" customWidth="1"/>
    <col min="13583" max="13583" width="1.7109375" customWidth="1"/>
    <col min="13584" max="13584" width="13.7109375" customWidth="1"/>
    <col min="13585" max="13585" width="1.7109375" customWidth="1"/>
    <col min="13586" max="13586" width="13.7109375" customWidth="1"/>
    <col min="13587" max="13587" width="2" customWidth="1"/>
    <col min="13588" max="13588" width="14.85546875" customWidth="1"/>
    <col min="13590" max="13590" width="10.28515625" bestFit="1" customWidth="1"/>
    <col min="13825" max="13825" width="1.7109375" customWidth="1"/>
    <col min="13826" max="13826" width="22.85546875" customWidth="1"/>
    <col min="13827" max="13827" width="42.42578125" customWidth="1"/>
    <col min="13828" max="13828" width="13.7109375" customWidth="1"/>
    <col min="13829" max="13829" width="1.7109375" customWidth="1"/>
    <col min="13830" max="13830" width="14.5703125" customWidth="1"/>
    <col min="13831" max="13831" width="1.7109375" customWidth="1"/>
    <col min="13832" max="13832" width="14.28515625" bestFit="1" customWidth="1"/>
    <col min="13833" max="13833" width="1.7109375" customWidth="1"/>
    <col min="13834" max="13834" width="14.5703125" customWidth="1"/>
    <col min="13835" max="13835" width="1.7109375" customWidth="1"/>
    <col min="13836" max="13836" width="13.7109375" customWidth="1"/>
    <col min="13837" max="13837" width="1.7109375" customWidth="1"/>
    <col min="13838" max="13838" width="13.7109375" customWidth="1"/>
    <col min="13839" max="13839" width="1.7109375" customWidth="1"/>
    <col min="13840" max="13840" width="13.7109375" customWidth="1"/>
    <col min="13841" max="13841" width="1.7109375" customWidth="1"/>
    <col min="13842" max="13842" width="13.7109375" customWidth="1"/>
    <col min="13843" max="13843" width="2" customWidth="1"/>
    <col min="13844" max="13844" width="14.85546875" customWidth="1"/>
    <col min="13846" max="13846" width="10.28515625" bestFit="1" customWidth="1"/>
    <col min="14081" max="14081" width="1.7109375" customWidth="1"/>
    <col min="14082" max="14082" width="22.85546875" customWidth="1"/>
    <col min="14083" max="14083" width="42.42578125" customWidth="1"/>
    <col min="14084" max="14084" width="13.7109375" customWidth="1"/>
    <col min="14085" max="14085" width="1.7109375" customWidth="1"/>
    <col min="14086" max="14086" width="14.5703125" customWidth="1"/>
    <col min="14087" max="14087" width="1.7109375" customWidth="1"/>
    <col min="14088" max="14088" width="14.28515625" bestFit="1" customWidth="1"/>
    <col min="14089" max="14089" width="1.7109375" customWidth="1"/>
    <col min="14090" max="14090" width="14.5703125" customWidth="1"/>
    <col min="14091" max="14091" width="1.7109375" customWidth="1"/>
    <col min="14092" max="14092" width="13.7109375" customWidth="1"/>
    <col min="14093" max="14093" width="1.7109375" customWidth="1"/>
    <col min="14094" max="14094" width="13.7109375" customWidth="1"/>
    <col min="14095" max="14095" width="1.7109375" customWidth="1"/>
    <col min="14096" max="14096" width="13.7109375" customWidth="1"/>
    <col min="14097" max="14097" width="1.7109375" customWidth="1"/>
    <col min="14098" max="14098" width="13.7109375" customWidth="1"/>
    <col min="14099" max="14099" width="2" customWidth="1"/>
    <col min="14100" max="14100" width="14.85546875" customWidth="1"/>
    <col min="14102" max="14102" width="10.28515625" bestFit="1" customWidth="1"/>
    <col min="14337" max="14337" width="1.7109375" customWidth="1"/>
    <col min="14338" max="14338" width="22.85546875" customWidth="1"/>
    <col min="14339" max="14339" width="42.42578125" customWidth="1"/>
    <col min="14340" max="14340" width="13.7109375" customWidth="1"/>
    <col min="14341" max="14341" width="1.7109375" customWidth="1"/>
    <col min="14342" max="14342" width="14.5703125" customWidth="1"/>
    <col min="14343" max="14343" width="1.7109375" customWidth="1"/>
    <col min="14344" max="14344" width="14.28515625" bestFit="1" customWidth="1"/>
    <col min="14345" max="14345" width="1.7109375" customWidth="1"/>
    <col min="14346" max="14346" width="14.5703125" customWidth="1"/>
    <col min="14347" max="14347" width="1.7109375" customWidth="1"/>
    <col min="14348" max="14348" width="13.7109375" customWidth="1"/>
    <col min="14349" max="14349" width="1.7109375" customWidth="1"/>
    <col min="14350" max="14350" width="13.7109375" customWidth="1"/>
    <col min="14351" max="14351" width="1.7109375" customWidth="1"/>
    <col min="14352" max="14352" width="13.7109375" customWidth="1"/>
    <col min="14353" max="14353" width="1.7109375" customWidth="1"/>
    <col min="14354" max="14354" width="13.7109375" customWidth="1"/>
    <col min="14355" max="14355" width="2" customWidth="1"/>
    <col min="14356" max="14356" width="14.85546875" customWidth="1"/>
    <col min="14358" max="14358" width="10.28515625" bestFit="1" customWidth="1"/>
    <col min="14593" max="14593" width="1.7109375" customWidth="1"/>
    <col min="14594" max="14594" width="22.85546875" customWidth="1"/>
    <col min="14595" max="14595" width="42.42578125" customWidth="1"/>
    <col min="14596" max="14596" width="13.7109375" customWidth="1"/>
    <col min="14597" max="14597" width="1.7109375" customWidth="1"/>
    <col min="14598" max="14598" width="14.5703125" customWidth="1"/>
    <col min="14599" max="14599" width="1.7109375" customWidth="1"/>
    <col min="14600" max="14600" width="14.28515625" bestFit="1" customWidth="1"/>
    <col min="14601" max="14601" width="1.7109375" customWidth="1"/>
    <col min="14602" max="14602" width="14.5703125" customWidth="1"/>
    <col min="14603" max="14603" width="1.7109375" customWidth="1"/>
    <col min="14604" max="14604" width="13.7109375" customWidth="1"/>
    <col min="14605" max="14605" width="1.7109375" customWidth="1"/>
    <col min="14606" max="14606" width="13.7109375" customWidth="1"/>
    <col min="14607" max="14607" width="1.7109375" customWidth="1"/>
    <col min="14608" max="14608" width="13.7109375" customWidth="1"/>
    <col min="14609" max="14609" width="1.7109375" customWidth="1"/>
    <col min="14610" max="14610" width="13.7109375" customWidth="1"/>
    <col min="14611" max="14611" width="2" customWidth="1"/>
    <col min="14612" max="14612" width="14.85546875" customWidth="1"/>
    <col min="14614" max="14614" width="10.28515625" bestFit="1" customWidth="1"/>
    <col min="14849" max="14849" width="1.7109375" customWidth="1"/>
    <col min="14850" max="14850" width="22.85546875" customWidth="1"/>
    <col min="14851" max="14851" width="42.42578125" customWidth="1"/>
    <col min="14852" max="14852" width="13.7109375" customWidth="1"/>
    <col min="14853" max="14853" width="1.7109375" customWidth="1"/>
    <col min="14854" max="14854" width="14.5703125" customWidth="1"/>
    <col min="14855" max="14855" width="1.7109375" customWidth="1"/>
    <col min="14856" max="14856" width="14.28515625" bestFit="1" customWidth="1"/>
    <col min="14857" max="14857" width="1.7109375" customWidth="1"/>
    <col min="14858" max="14858" width="14.5703125" customWidth="1"/>
    <col min="14859" max="14859" width="1.7109375" customWidth="1"/>
    <col min="14860" max="14860" width="13.7109375" customWidth="1"/>
    <col min="14861" max="14861" width="1.7109375" customWidth="1"/>
    <col min="14862" max="14862" width="13.7109375" customWidth="1"/>
    <col min="14863" max="14863" width="1.7109375" customWidth="1"/>
    <col min="14864" max="14864" width="13.7109375" customWidth="1"/>
    <col min="14865" max="14865" width="1.7109375" customWidth="1"/>
    <col min="14866" max="14866" width="13.7109375" customWidth="1"/>
    <col min="14867" max="14867" width="2" customWidth="1"/>
    <col min="14868" max="14868" width="14.85546875" customWidth="1"/>
    <col min="14870" max="14870" width="10.28515625" bestFit="1" customWidth="1"/>
    <col min="15105" max="15105" width="1.7109375" customWidth="1"/>
    <col min="15106" max="15106" width="22.85546875" customWidth="1"/>
    <col min="15107" max="15107" width="42.42578125" customWidth="1"/>
    <col min="15108" max="15108" width="13.7109375" customWidth="1"/>
    <col min="15109" max="15109" width="1.7109375" customWidth="1"/>
    <col min="15110" max="15110" width="14.5703125" customWidth="1"/>
    <col min="15111" max="15111" width="1.7109375" customWidth="1"/>
    <col min="15112" max="15112" width="14.28515625" bestFit="1" customWidth="1"/>
    <col min="15113" max="15113" width="1.7109375" customWidth="1"/>
    <col min="15114" max="15114" width="14.5703125" customWidth="1"/>
    <col min="15115" max="15115" width="1.7109375" customWidth="1"/>
    <col min="15116" max="15116" width="13.7109375" customWidth="1"/>
    <col min="15117" max="15117" width="1.7109375" customWidth="1"/>
    <col min="15118" max="15118" width="13.7109375" customWidth="1"/>
    <col min="15119" max="15119" width="1.7109375" customWidth="1"/>
    <col min="15120" max="15120" width="13.7109375" customWidth="1"/>
    <col min="15121" max="15121" width="1.7109375" customWidth="1"/>
    <col min="15122" max="15122" width="13.7109375" customWidth="1"/>
    <col min="15123" max="15123" width="2" customWidth="1"/>
    <col min="15124" max="15124" width="14.85546875" customWidth="1"/>
    <col min="15126" max="15126" width="10.28515625" bestFit="1" customWidth="1"/>
    <col min="15361" max="15361" width="1.7109375" customWidth="1"/>
    <col min="15362" max="15362" width="22.85546875" customWidth="1"/>
    <col min="15363" max="15363" width="42.42578125" customWidth="1"/>
    <col min="15364" max="15364" width="13.7109375" customWidth="1"/>
    <col min="15365" max="15365" width="1.7109375" customWidth="1"/>
    <col min="15366" max="15366" width="14.5703125" customWidth="1"/>
    <col min="15367" max="15367" width="1.7109375" customWidth="1"/>
    <col min="15368" max="15368" width="14.28515625" bestFit="1" customWidth="1"/>
    <col min="15369" max="15369" width="1.7109375" customWidth="1"/>
    <col min="15370" max="15370" width="14.5703125" customWidth="1"/>
    <col min="15371" max="15371" width="1.7109375" customWidth="1"/>
    <col min="15372" max="15372" width="13.7109375" customWidth="1"/>
    <col min="15373" max="15373" width="1.7109375" customWidth="1"/>
    <col min="15374" max="15374" width="13.7109375" customWidth="1"/>
    <col min="15375" max="15375" width="1.7109375" customWidth="1"/>
    <col min="15376" max="15376" width="13.7109375" customWidth="1"/>
    <col min="15377" max="15377" width="1.7109375" customWidth="1"/>
    <col min="15378" max="15378" width="13.7109375" customWidth="1"/>
    <col min="15379" max="15379" width="2" customWidth="1"/>
    <col min="15380" max="15380" width="14.85546875" customWidth="1"/>
    <col min="15382" max="15382" width="10.28515625" bestFit="1" customWidth="1"/>
    <col min="15617" max="15617" width="1.7109375" customWidth="1"/>
    <col min="15618" max="15618" width="22.85546875" customWidth="1"/>
    <col min="15619" max="15619" width="42.42578125" customWidth="1"/>
    <col min="15620" max="15620" width="13.7109375" customWidth="1"/>
    <col min="15621" max="15621" width="1.7109375" customWidth="1"/>
    <col min="15622" max="15622" width="14.5703125" customWidth="1"/>
    <col min="15623" max="15623" width="1.7109375" customWidth="1"/>
    <col min="15624" max="15624" width="14.28515625" bestFit="1" customWidth="1"/>
    <col min="15625" max="15625" width="1.7109375" customWidth="1"/>
    <col min="15626" max="15626" width="14.5703125" customWidth="1"/>
    <col min="15627" max="15627" width="1.7109375" customWidth="1"/>
    <col min="15628" max="15628" width="13.7109375" customWidth="1"/>
    <col min="15629" max="15629" width="1.7109375" customWidth="1"/>
    <col min="15630" max="15630" width="13.7109375" customWidth="1"/>
    <col min="15631" max="15631" width="1.7109375" customWidth="1"/>
    <col min="15632" max="15632" width="13.7109375" customWidth="1"/>
    <col min="15633" max="15633" width="1.7109375" customWidth="1"/>
    <col min="15634" max="15634" width="13.7109375" customWidth="1"/>
    <col min="15635" max="15635" width="2" customWidth="1"/>
    <col min="15636" max="15636" width="14.85546875" customWidth="1"/>
    <col min="15638" max="15638" width="10.28515625" bestFit="1" customWidth="1"/>
    <col min="15873" max="15873" width="1.7109375" customWidth="1"/>
    <col min="15874" max="15874" width="22.85546875" customWidth="1"/>
    <col min="15875" max="15875" width="42.42578125" customWidth="1"/>
    <col min="15876" max="15876" width="13.7109375" customWidth="1"/>
    <col min="15877" max="15877" width="1.7109375" customWidth="1"/>
    <col min="15878" max="15878" width="14.5703125" customWidth="1"/>
    <col min="15879" max="15879" width="1.7109375" customWidth="1"/>
    <col min="15880" max="15880" width="14.28515625" bestFit="1" customWidth="1"/>
    <col min="15881" max="15881" width="1.7109375" customWidth="1"/>
    <col min="15882" max="15882" width="14.5703125" customWidth="1"/>
    <col min="15883" max="15883" width="1.7109375" customWidth="1"/>
    <col min="15884" max="15884" width="13.7109375" customWidth="1"/>
    <col min="15885" max="15885" width="1.7109375" customWidth="1"/>
    <col min="15886" max="15886" width="13.7109375" customWidth="1"/>
    <col min="15887" max="15887" width="1.7109375" customWidth="1"/>
    <col min="15888" max="15888" width="13.7109375" customWidth="1"/>
    <col min="15889" max="15889" width="1.7109375" customWidth="1"/>
    <col min="15890" max="15890" width="13.7109375" customWidth="1"/>
    <col min="15891" max="15891" width="2" customWidth="1"/>
    <col min="15892" max="15892" width="14.85546875" customWidth="1"/>
    <col min="15894" max="15894" width="10.28515625" bestFit="1" customWidth="1"/>
    <col min="16129" max="16129" width="1.7109375" customWidth="1"/>
    <col min="16130" max="16130" width="22.85546875" customWidth="1"/>
    <col min="16131" max="16131" width="42.42578125" customWidth="1"/>
    <col min="16132" max="16132" width="13.7109375" customWidth="1"/>
    <col min="16133" max="16133" width="1.7109375" customWidth="1"/>
    <col min="16134" max="16134" width="14.5703125" customWidth="1"/>
    <col min="16135" max="16135" width="1.7109375" customWidth="1"/>
    <col min="16136" max="16136" width="14.28515625" bestFit="1" customWidth="1"/>
    <col min="16137" max="16137" width="1.7109375" customWidth="1"/>
    <col min="16138" max="16138" width="14.5703125" customWidth="1"/>
    <col min="16139" max="16139" width="1.7109375" customWidth="1"/>
    <col min="16140" max="16140" width="13.7109375" customWidth="1"/>
    <col min="16141" max="16141" width="1.7109375" customWidth="1"/>
    <col min="16142" max="16142" width="13.7109375" customWidth="1"/>
    <col min="16143" max="16143" width="1.7109375" customWidth="1"/>
    <col min="16144" max="16144" width="13.7109375" customWidth="1"/>
    <col min="16145" max="16145" width="1.7109375" customWidth="1"/>
    <col min="16146" max="16146" width="13.7109375" customWidth="1"/>
    <col min="16147" max="16147" width="2" customWidth="1"/>
    <col min="16148" max="16148" width="14.85546875" customWidth="1"/>
    <col min="16150" max="16150" width="10.28515625" bestFit="1" customWidth="1"/>
  </cols>
  <sheetData>
    <row r="1" spans="1:22" x14ac:dyDescent="0.25">
      <c r="A1" s="151" t="s">
        <v>83</v>
      </c>
      <c r="C1" s="151"/>
    </row>
    <row r="2" spans="1:22" x14ac:dyDescent="0.25">
      <c r="A2" s="151" t="s">
        <v>84</v>
      </c>
      <c r="C2" s="151"/>
      <c r="D2" s="153" t="s">
        <v>85</v>
      </c>
      <c r="E2" s="15"/>
      <c r="F2" s="153" t="s">
        <v>2</v>
      </c>
      <c r="G2" s="15"/>
      <c r="H2" s="153" t="s">
        <v>3</v>
      </c>
      <c r="I2" s="15"/>
      <c r="J2" s="153" t="s">
        <v>4</v>
      </c>
      <c r="K2" s="15"/>
      <c r="L2" s="153" t="s">
        <v>5</v>
      </c>
      <c r="M2" s="15"/>
      <c r="N2" s="153"/>
      <c r="O2" s="15"/>
      <c r="P2" s="153"/>
      <c r="Q2" s="154"/>
      <c r="R2" s="153"/>
      <c r="T2" s="155"/>
    </row>
    <row r="4" spans="1:22" x14ac:dyDescent="0.25">
      <c r="A4" s="151" t="s">
        <v>86</v>
      </c>
      <c r="C4" s="151"/>
    </row>
    <row r="5" spans="1:22" x14ac:dyDescent="0.25">
      <c r="B5" s="151"/>
      <c r="C5" s="151" t="s">
        <v>87</v>
      </c>
      <c r="D5" s="156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</row>
    <row r="6" spans="1:22" x14ac:dyDescent="0.25">
      <c r="B6" s="151"/>
      <c r="C6" s="151" t="s">
        <v>88</v>
      </c>
      <c r="D6" s="156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</row>
    <row r="7" spans="1:22" x14ac:dyDescent="0.25">
      <c r="B7" s="151"/>
      <c r="C7" s="151" t="s">
        <v>89</v>
      </c>
      <c r="D7" s="156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</row>
    <row r="8" spans="1:22" x14ac:dyDescent="0.25">
      <c r="B8" s="151"/>
      <c r="C8" s="151" t="s">
        <v>90</v>
      </c>
      <c r="D8" s="156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</row>
    <row r="9" spans="1:22" x14ac:dyDescent="0.25">
      <c r="B9" s="151"/>
      <c r="C9" s="151" t="s">
        <v>91</v>
      </c>
      <c r="D9" s="156"/>
      <c r="E9" s="152"/>
      <c r="F9" s="152"/>
      <c r="G9" s="152"/>
      <c r="H9" s="163"/>
      <c r="I9" s="152"/>
      <c r="J9" s="152"/>
      <c r="K9" s="152"/>
      <c r="L9" s="152"/>
      <c r="M9" s="152"/>
      <c r="N9" s="152"/>
      <c r="O9" s="152"/>
      <c r="P9" s="152"/>
      <c r="Q9" s="152"/>
      <c r="R9" s="152"/>
      <c r="V9" s="157"/>
    </row>
    <row r="10" spans="1:22" x14ac:dyDescent="0.25">
      <c r="A10" s="151" t="s">
        <v>92</v>
      </c>
      <c r="C10" s="151"/>
      <c r="D10" s="158">
        <f>SUM(D5:D8)</f>
        <v>0</v>
      </c>
      <c r="E10" s="152"/>
      <c r="F10" s="158">
        <f>SUM(F5:F8)</f>
        <v>0</v>
      </c>
      <c r="G10" s="152"/>
      <c r="H10" s="159">
        <f>SUM(H5:H9)</f>
        <v>0</v>
      </c>
      <c r="I10" s="152"/>
      <c r="J10" s="159">
        <f>SUM(J5:J9)</f>
        <v>0</v>
      </c>
      <c r="K10" s="152"/>
      <c r="L10" s="159">
        <f>SUM(L5:L9)</f>
        <v>0</v>
      </c>
      <c r="M10" s="152"/>
      <c r="N10" s="159">
        <f>SUM(N5:N9)</f>
        <v>0</v>
      </c>
      <c r="O10" s="152"/>
      <c r="P10" s="159">
        <f>SUM(P5:P9)</f>
        <v>0</v>
      </c>
      <c r="Q10" s="152"/>
      <c r="R10" s="159">
        <f>SUM(R5:R9)</f>
        <v>0</v>
      </c>
      <c r="T10" s="159">
        <f>SUM(T5:T9)</f>
        <v>0</v>
      </c>
    </row>
    <row r="11" spans="1:22" x14ac:dyDescent="0.25">
      <c r="B11" s="151"/>
      <c r="C11" s="151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</row>
    <row r="12" spans="1:22" x14ac:dyDescent="0.25">
      <c r="A12" s="151" t="s">
        <v>93</v>
      </c>
      <c r="C12" s="151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</row>
    <row r="13" spans="1:22" x14ac:dyDescent="0.25">
      <c r="B13" s="151"/>
      <c r="C13" s="151" t="s">
        <v>94</v>
      </c>
      <c r="D13" s="156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</row>
    <row r="14" spans="1:22" x14ac:dyDescent="0.25">
      <c r="B14" s="151"/>
      <c r="C14" s="151" t="s">
        <v>95</v>
      </c>
      <c r="D14" s="156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</row>
    <row r="15" spans="1:22" x14ac:dyDescent="0.25">
      <c r="B15" s="151"/>
      <c r="C15" s="151" t="s">
        <v>96</v>
      </c>
      <c r="D15" s="156"/>
      <c r="E15" s="152"/>
      <c r="F15" s="152"/>
      <c r="G15" s="152"/>
      <c r="H15" s="152"/>
      <c r="I15" s="152"/>
      <c r="K15" s="152"/>
      <c r="L15" s="152"/>
      <c r="M15" s="152"/>
      <c r="N15" s="152"/>
      <c r="O15" s="152"/>
      <c r="P15" s="152"/>
      <c r="Q15" s="152"/>
      <c r="R15" s="152"/>
    </row>
    <row r="16" spans="1:22" x14ac:dyDescent="0.25">
      <c r="B16" s="151"/>
      <c r="C16" s="151" t="s">
        <v>97</v>
      </c>
      <c r="D16" s="156"/>
      <c r="E16" s="152"/>
      <c r="F16" s="152"/>
      <c r="G16" s="152"/>
      <c r="H16" s="152"/>
      <c r="I16" s="152"/>
      <c r="K16" s="152"/>
      <c r="L16" s="152"/>
      <c r="M16" s="152"/>
      <c r="N16" s="152"/>
      <c r="O16" s="152"/>
      <c r="P16" s="152"/>
      <c r="Q16" s="152"/>
      <c r="R16" s="152"/>
    </row>
    <row r="17" spans="1:20" x14ac:dyDescent="0.25">
      <c r="B17" s="151"/>
      <c r="C17" s="151" t="s">
        <v>98</v>
      </c>
      <c r="D17" s="156"/>
      <c r="E17" s="152"/>
      <c r="F17" s="152"/>
      <c r="G17" s="152"/>
      <c r="H17" s="152"/>
      <c r="I17" s="152"/>
      <c r="K17" s="152"/>
      <c r="L17" s="152"/>
      <c r="M17" s="152"/>
      <c r="N17" s="152"/>
      <c r="O17" s="152"/>
      <c r="P17" s="152"/>
      <c r="Q17" s="152"/>
      <c r="R17" s="152"/>
    </row>
    <row r="18" spans="1:20" x14ac:dyDescent="0.25">
      <c r="B18" s="151"/>
      <c r="C18" s="151" t="s">
        <v>99</v>
      </c>
      <c r="D18" s="156"/>
      <c r="E18" s="152"/>
      <c r="F18" s="152"/>
      <c r="G18" s="152"/>
      <c r="H18" s="152"/>
      <c r="I18" s="152"/>
      <c r="K18" s="152"/>
      <c r="L18" s="152"/>
      <c r="M18" s="152"/>
      <c r="N18" s="152"/>
      <c r="O18" s="152"/>
      <c r="P18" s="152"/>
      <c r="Q18" s="152"/>
      <c r="R18" s="152"/>
    </row>
    <row r="19" spans="1:20" x14ac:dyDescent="0.25">
      <c r="B19" s="151"/>
      <c r="C19" s="151" t="s">
        <v>99</v>
      </c>
      <c r="D19" s="156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</row>
    <row r="20" spans="1:20" x14ac:dyDescent="0.25">
      <c r="B20" s="151"/>
      <c r="C20" s="151" t="s">
        <v>100</v>
      </c>
      <c r="D20" s="156"/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2"/>
    </row>
    <row r="21" spans="1:20" x14ac:dyDescent="0.25">
      <c r="A21" s="151" t="s">
        <v>101</v>
      </c>
      <c r="C21" s="151"/>
      <c r="D21" s="158">
        <f>SUM(D13:D20)</f>
        <v>0</v>
      </c>
      <c r="E21" s="152"/>
      <c r="F21" s="158">
        <f>SUM(F13:F20)</f>
        <v>0</v>
      </c>
      <c r="G21" s="152"/>
      <c r="H21" s="159">
        <f>SUM(H13:H20)</f>
        <v>0</v>
      </c>
      <c r="I21" s="152"/>
      <c r="J21" s="159"/>
      <c r="K21" s="152"/>
      <c r="L21" s="159"/>
      <c r="M21" s="152"/>
      <c r="N21" s="159"/>
      <c r="O21" s="152"/>
      <c r="P21" s="159"/>
      <c r="Q21" s="152"/>
      <c r="R21" s="159"/>
      <c r="T21" s="159"/>
    </row>
    <row r="22" spans="1:20" x14ac:dyDescent="0.25">
      <c r="B22" s="151"/>
      <c r="C22" s="151"/>
      <c r="D22" s="152"/>
      <c r="E22" s="152"/>
      <c r="F22" s="152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</row>
    <row r="23" spans="1:20" ht="15.75" thickBot="1" x14ac:dyDescent="0.3">
      <c r="A23" s="151" t="s">
        <v>102</v>
      </c>
      <c r="C23" s="151"/>
      <c r="D23" s="160">
        <f>+D10-D21</f>
        <v>0</v>
      </c>
      <c r="E23" s="152"/>
      <c r="F23" s="160">
        <f>+F10-F21</f>
        <v>0</v>
      </c>
      <c r="G23" s="152"/>
      <c r="H23" s="160">
        <f>+H10-H21</f>
        <v>0</v>
      </c>
      <c r="I23" s="152"/>
      <c r="J23" s="161"/>
      <c r="K23" s="152"/>
      <c r="L23" s="161"/>
      <c r="M23" s="152"/>
      <c r="N23" s="161"/>
      <c r="O23" s="152"/>
      <c r="P23" s="161"/>
      <c r="Q23" s="152"/>
      <c r="R23" s="161"/>
      <c r="T23" s="161"/>
    </row>
    <row r="24" spans="1:20" ht="15.75" thickTop="1" x14ac:dyDescent="0.25">
      <c r="A24" t="s">
        <v>103</v>
      </c>
      <c r="B24" s="151"/>
      <c r="C24" s="151"/>
      <c r="D24" s="156">
        <f>+D23-'[2]Current Working'!H61</f>
        <v>-2391589.8199999998</v>
      </c>
      <c r="E24" s="152"/>
      <c r="F24" s="152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  <c r="R24" s="152"/>
    </row>
    <row r="25" spans="1:20" x14ac:dyDescent="0.25">
      <c r="A25" t="s">
        <v>104</v>
      </c>
    </row>
    <row r="26" spans="1:20" x14ac:dyDescent="0.25">
      <c r="B26" s="152"/>
      <c r="C26" s="151" t="s">
        <v>105</v>
      </c>
      <c r="D26" s="152"/>
      <c r="E26" s="152"/>
      <c r="F26" s="152"/>
      <c r="G26" s="152"/>
      <c r="H26" s="152"/>
      <c r="I26" s="152"/>
      <c r="J26" s="152"/>
      <c r="K26" s="152"/>
      <c r="N26" s="152"/>
      <c r="O26" s="152"/>
      <c r="P26" s="152"/>
      <c r="R26" s="152"/>
      <c r="S26" s="152"/>
    </row>
    <row r="27" spans="1:20" x14ac:dyDescent="0.25">
      <c r="B27" s="152"/>
      <c r="C27" s="151"/>
      <c r="D27" s="152"/>
      <c r="E27" s="152"/>
      <c r="F27" s="152"/>
      <c r="G27" s="152"/>
      <c r="H27" s="152"/>
      <c r="I27" s="152"/>
      <c r="J27" s="152"/>
      <c r="K27" s="152"/>
      <c r="N27" s="152"/>
      <c r="O27" s="152"/>
      <c r="P27" s="152"/>
      <c r="R27" s="152"/>
      <c r="S27" s="152"/>
    </row>
    <row r="28" spans="1:20" x14ac:dyDescent="0.25">
      <c r="B28" s="152"/>
      <c r="C28" s="151"/>
      <c r="D28" s="152"/>
      <c r="E28" s="152"/>
      <c r="F28" s="152"/>
      <c r="G28" s="152"/>
      <c r="H28" s="152"/>
      <c r="I28" s="152"/>
      <c r="J28" s="152"/>
      <c r="K28" s="152"/>
      <c r="N28" s="152"/>
      <c r="O28" s="152"/>
      <c r="R28" s="152"/>
      <c r="S28" s="152"/>
    </row>
    <row r="29" spans="1:20" x14ac:dyDescent="0.25">
      <c r="P29" s="157"/>
      <c r="R29" s="152"/>
      <c r="S29" s="152"/>
    </row>
    <row r="30" spans="1:20" x14ac:dyDescent="0.25">
      <c r="R30" s="152"/>
      <c r="S30" s="152"/>
    </row>
    <row r="31" spans="1:20" x14ac:dyDescent="0.25">
      <c r="R31" s="152"/>
      <c r="S31" s="152"/>
    </row>
    <row r="32" spans="1:20" x14ac:dyDescent="0.25">
      <c r="R32" s="152"/>
      <c r="S32" s="152"/>
    </row>
    <row r="35" spans="3:18" x14ac:dyDescent="0.25">
      <c r="C35" s="162"/>
      <c r="R35" s="15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2"/>
  <sheetViews>
    <sheetView workbookViewId="0">
      <selection activeCell="E19" sqref="E19"/>
    </sheetView>
  </sheetViews>
  <sheetFormatPr defaultColWidth="9.140625" defaultRowHeight="15" x14ac:dyDescent="0.25"/>
  <cols>
    <col min="1" max="1" width="20" style="1" customWidth="1"/>
    <col min="2" max="16384" width="9.140625" style="1"/>
  </cols>
  <sheetData>
    <row r="2" spans="1:1" x14ac:dyDescent="0.25">
      <c r="A2" s="175"/>
    </row>
    <row r="3" spans="1:1" x14ac:dyDescent="0.25">
      <c r="A3" s="176"/>
    </row>
    <row r="4" spans="1:1" x14ac:dyDescent="0.25">
      <c r="A4" s="176"/>
    </row>
    <row r="5" spans="1:1" x14ac:dyDescent="0.25">
      <c r="A5" s="176"/>
    </row>
    <row r="6" spans="1:1" x14ac:dyDescent="0.25">
      <c r="A6" s="176"/>
    </row>
    <row r="7" spans="1:1" x14ac:dyDescent="0.25">
      <c r="A7" s="176"/>
    </row>
    <row r="8" spans="1:1" x14ac:dyDescent="0.25">
      <c r="A8" s="176"/>
    </row>
    <row r="9" spans="1:1" x14ac:dyDescent="0.25">
      <c r="A9" s="176"/>
    </row>
    <row r="10" spans="1:1" x14ac:dyDescent="0.25">
      <c r="A10" s="176"/>
    </row>
    <row r="11" spans="1:1" x14ac:dyDescent="0.25">
      <c r="A11" s="176"/>
    </row>
    <row r="12" spans="1:1" x14ac:dyDescent="0.25">
      <c r="A12" s="176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68C0DB2029EC42B934B694ACBF193E" ma:contentTypeVersion="0" ma:contentTypeDescription="Create a new document." ma:contentTypeScope="" ma:versionID="5daa8875deaf84729f7eb5b03607bf0c">
  <xsd:schema xmlns:xsd="http://www.w3.org/2001/XMLSchema" xmlns:xs="http://www.w3.org/2001/XMLSchema" xmlns:p="http://schemas.microsoft.com/office/2006/metadata/properties" xmlns:ns2="7184055b-e5ea-4162-8b19-ace5c644b73a" targetNamespace="http://schemas.microsoft.com/office/2006/metadata/properties" ma:root="true" ma:fieldsID="379fd2b82841f7790e3c25fdaaff9745" ns2:_=""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184055b-e5ea-4162-8b19-ace5c644b73a">QD2UCF5UJE4V-2141839551-41</_dlc_DocId>
    <_dlc_DocIdUrl xmlns="7184055b-e5ea-4162-8b19-ace5c644b73a">
      <Url>http://intranet2/finance/_layouts/15/DocIdRedir.aspx?ID=QD2UCF5UJE4V-2141839551-41</Url>
      <Description>QD2UCF5UJE4V-2141839551-41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6D8E7FF3-AF6E-4056-A5DA-0B15DDE4BE20}"/>
</file>

<file path=customXml/itemProps2.xml><?xml version="1.0" encoding="utf-8"?>
<ds:datastoreItem xmlns:ds="http://schemas.openxmlformats.org/officeDocument/2006/customXml" ds:itemID="{B416EE8C-8E69-4403-85CD-25C747F9A60E}"/>
</file>

<file path=customXml/itemProps3.xml><?xml version="1.0" encoding="utf-8"?>
<ds:datastoreItem xmlns:ds="http://schemas.openxmlformats.org/officeDocument/2006/customXml" ds:itemID="{6911C3EE-EBF5-4D8C-A53B-EE08A054465F}"/>
</file>

<file path=customXml/itemProps4.xml><?xml version="1.0" encoding="utf-8"?>
<ds:datastoreItem xmlns:ds="http://schemas.openxmlformats.org/officeDocument/2006/customXml" ds:itemID="{508C38BA-690E-4352-B196-6236F0483B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Current Working</vt:lpstr>
      <vt:lpstr>Expenses</vt:lpstr>
      <vt:lpstr>Revenues</vt:lpstr>
      <vt:lpstr>Balance Sheet</vt:lpstr>
      <vt:lpstr>Budget Upload</vt:lpstr>
      <vt:lpstr>'Current Working'!Print_Area</vt:lpstr>
      <vt:lpstr>'Balance Sheet'!qsysprt</vt:lpstr>
    </vt:vector>
  </TitlesOfParts>
  <Company>City of Manteca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Menor</dc:creator>
  <cp:lastModifiedBy>O'Keefe, Paula</cp:lastModifiedBy>
  <dcterms:created xsi:type="dcterms:W3CDTF">2016-04-12T23:30:45Z</dcterms:created>
  <dcterms:modified xsi:type="dcterms:W3CDTF">2020-11-03T23:52:57Z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0x0101000168C0DB2029EC42B934B694ACBF193E</vt:lpwstr>
  </property>
  <property fmtid="{D5CDD505-2E9C-101B-9397-08002B2CF9AE}" pid="3" name="_dlc_DocIdItemGuid">
    <vt:lpwstr>696fce12-d22a-4ac5-8636-2a1a8a6bc229</vt:lpwstr>
  </property>
</Properties>
</file>